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31E80153-4F93-492E-AF5A-CB5F80628507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30.12.2022" sheetId="33" r:id="rId1"/>
  </sheets>
  <definedNames>
    <definedName name="_xlnm._FilterDatabase" localSheetId="0" hidden="1">'30.12.2022'!$A$33:$WWW$76</definedName>
    <definedName name="_xlnm.Print_Area" localSheetId="0">'30.12.2022'!$A$1:$BU$181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4" i="33" l="1"/>
  <c r="AB40" i="33" l="1"/>
  <c r="AB67" i="33" l="1"/>
  <c r="AJ62" i="33"/>
  <c r="AH62" i="33"/>
  <c r="AF62" i="33"/>
  <c r="AD62" i="33"/>
  <c r="AB91" i="33"/>
  <c r="AB90" i="33"/>
  <c r="AB89" i="33"/>
  <c r="AB88" i="33"/>
  <c r="AB87" i="33"/>
  <c r="AB86" i="33"/>
  <c r="AB85" i="33"/>
  <c r="AB84" i="33"/>
  <c r="AB83" i="33"/>
  <c r="AB82" i="33"/>
  <c r="AB81" i="33"/>
  <c r="AB80" i="33"/>
  <c r="AB79" i="33"/>
  <c r="AB78" i="33"/>
  <c r="AB77" i="33"/>
  <c r="AB76" i="33"/>
  <c r="AB75" i="33"/>
  <c r="AB74" i="33"/>
  <c r="AB73" i="33"/>
  <c r="AB72" i="33"/>
  <c r="AB71" i="33"/>
  <c r="AB70" i="33"/>
  <c r="AB69" i="33"/>
  <c r="AB68" i="33"/>
  <c r="AB66" i="33"/>
  <c r="AB65" i="33"/>
  <c r="AB64" i="33"/>
  <c r="BM22" i="33"/>
  <c r="BK22" i="33"/>
  <c r="BI22" i="33"/>
  <c r="BG22" i="33"/>
  <c r="BD22" i="33"/>
  <c r="BO21" i="33"/>
  <c r="BO20" i="33"/>
  <c r="BO19" i="33"/>
  <c r="BO18" i="33"/>
  <c r="BO17" i="33"/>
  <c r="D16" i="33"/>
  <c r="E16" i="33" s="1"/>
  <c r="F16" i="33" s="1"/>
  <c r="G16" i="33" s="1"/>
  <c r="H16" i="33" s="1"/>
  <c r="I16" i="33" s="1"/>
  <c r="J16" i="33" s="1"/>
  <c r="K16" i="33" s="1"/>
  <c r="L16" i="33" s="1"/>
  <c r="M16" i="33" s="1"/>
  <c r="N16" i="33" s="1"/>
  <c r="O16" i="33" s="1"/>
  <c r="P16" i="33" s="1"/>
  <c r="Q16" i="33" s="1"/>
  <c r="R16" i="33" s="1"/>
  <c r="T16" i="33" s="1"/>
  <c r="U16" i="33" s="1"/>
  <c r="V16" i="33" s="1"/>
  <c r="W16" i="33" s="1"/>
  <c r="X16" i="33" s="1"/>
  <c r="Y16" i="33" s="1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P33" i="33"/>
  <c r="BO33" i="33"/>
  <c r="BN33" i="33"/>
  <c r="BM33" i="33"/>
  <c r="BL33" i="33"/>
  <c r="BJ33" i="33"/>
  <c r="BI33" i="33"/>
  <c r="BG33" i="33"/>
  <c r="BF33" i="33"/>
  <c r="BD33" i="33"/>
  <c r="BC33" i="33"/>
  <c r="BA33" i="33"/>
  <c r="AZ33" i="33"/>
  <c r="AX33" i="33"/>
  <c r="AW33" i="33"/>
  <c r="AU33" i="33"/>
  <c r="AT33" i="33"/>
  <c r="AR33" i="33"/>
  <c r="AQ33" i="33"/>
  <c r="AO33" i="33"/>
  <c r="AN33" i="33"/>
  <c r="AL33" i="33"/>
  <c r="AJ33" i="33"/>
  <c r="AH33" i="33"/>
  <c r="AF33" i="33"/>
  <c r="AD33" i="33"/>
  <c r="BQ40" i="33"/>
  <c r="AB62" i="33" l="1"/>
  <c r="BO22" i="33"/>
  <c r="BV36" i="33" l="1"/>
  <c r="BV37" i="33"/>
  <c r="BV38" i="33"/>
  <c r="BV40" i="33"/>
  <c r="BV41" i="33"/>
  <c r="BV42" i="33"/>
  <c r="BV43" i="33"/>
  <c r="BV44" i="33"/>
  <c r="BV46" i="33"/>
  <c r="BV47" i="33"/>
  <c r="BV48" i="33"/>
  <c r="BV49" i="33"/>
  <c r="BV50" i="33"/>
  <c r="BV52" i="33"/>
  <c r="BV55" i="33"/>
  <c r="BV56" i="33"/>
  <c r="BV59" i="33"/>
  <c r="BV60" i="33"/>
  <c r="BV61" i="33"/>
  <c r="BV63" i="33"/>
  <c r="BV64" i="33"/>
  <c r="BV65" i="33"/>
  <c r="BV66" i="33"/>
  <c r="BV67" i="33"/>
  <c r="BV69" i="33"/>
  <c r="BV71" i="33"/>
  <c r="BV72" i="33"/>
  <c r="BV74" i="33"/>
  <c r="BV75" i="33"/>
  <c r="BV76" i="33"/>
  <c r="BV77" i="33"/>
  <c r="BV78" i="33"/>
  <c r="BV79" i="33"/>
  <c r="BV80" i="33"/>
  <c r="BV81" i="33"/>
  <c r="BV83" i="33"/>
  <c r="BV84" i="33"/>
  <c r="BV85" i="33"/>
  <c r="BV86" i="33"/>
  <c r="BV87" i="33"/>
  <c r="BV89" i="33"/>
  <c r="BV90" i="33"/>
  <c r="BV92" i="33"/>
  <c r="BV93" i="33"/>
  <c r="BV94" i="33"/>
  <c r="BV101" i="33"/>
  <c r="BV102" i="33"/>
  <c r="BV103" i="33"/>
  <c r="BV105" i="33"/>
  <c r="BV35" i="33"/>
  <c r="BV107" i="33"/>
  <c r="BV108" i="33"/>
  <c r="BV109" i="33"/>
  <c r="BV110" i="33"/>
  <c r="BN111" i="33" l="1"/>
  <c r="BK111" i="33"/>
  <c r="BH111" i="33"/>
  <c r="BE111" i="33"/>
  <c r="BB111" i="33"/>
  <c r="AY111" i="33"/>
  <c r="AV111" i="33"/>
  <c r="AS111" i="33"/>
  <c r="AP111" i="33"/>
  <c r="AM111" i="33"/>
  <c r="BN110" i="33"/>
  <c r="BK110" i="33"/>
  <c r="BH110" i="33"/>
  <c r="BE110" i="33"/>
  <c r="BB110" i="33"/>
  <c r="AY110" i="33"/>
  <c r="AV110" i="33"/>
  <c r="AS110" i="33"/>
  <c r="AP110" i="33"/>
  <c r="AM110" i="33"/>
  <c r="BQ83" i="33" l="1"/>
  <c r="BQ84" i="33"/>
  <c r="BQ85" i="33"/>
  <c r="BQ86" i="33"/>
  <c r="BQ87" i="33"/>
  <c r="BQ88" i="33"/>
  <c r="BQ79" i="33" l="1"/>
  <c r="BQ78" i="33"/>
  <c r="BQ77" i="33"/>
  <c r="X111" i="33" l="1"/>
  <c r="X110" i="33"/>
  <c r="BQ81" i="33" l="1"/>
  <c r="BQ82" i="33"/>
  <c r="BQ89" i="33"/>
  <c r="BQ90" i="33"/>
  <c r="BQ91" i="33"/>
  <c r="BQ80" i="33"/>
  <c r="BQ75" i="33"/>
  <c r="BQ76" i="33"/>
  <c r="BQ74" i="33"/>
  <c r="BQ65" i="33"/>
  <c r="BQ66" i="33"/>
  <c r="BQ67" i="33"/>
  <c r="BQ68" i="33"/>
  <c r="BQ69" i="33"/>
  <c r="BQ70" i="33"/>
  <c r="BQ71" i="33"/>
  <c r="BQ72" i="33"/>
  <c r="BQ73" i="33"/>
  <c r="BQ64" i="33"/>
  <c r="BQ36" i="33"/>
  <c r="BQ37" i="33"/>
  <c r="BQ38" i="33"/>
  <c r="BQ39" i="33"/>
  <c r="BQ42" i="33"/>
  <c r="BQ43" i="33"/>
  <c r="BQ44" i="33"/>
  <c r="BQ45" i="33"/>
  <c r="BQ46" i="33"/>
  <c r="BQ47" i="33"/>
  <c r="BQ48" i="33"/>
  <c r="BQ49" i="33"/>
  <c r="BQ50" i="33"/>
  <c r="BQ51" i="33"/>
  <c r="BQ52" i="33"/>
  <c r="BQ53" i="33"/>
  <c r="BQ54" i="33"/>
  <c r="BQ55" i="33"/>
  <c r="BQ56" i="33"/>
  <c r="BQ57" i="33"/>
  <c r="BQ58" i="33"/>
  <c r="BQ59" i="33"/>
  <c r="BQ60" i="33"/>
  <c r="BQ61" i="33"/>
  <c r="BQ35" i="33"/>
  <c r="BQ33" i="33" l="1"/>
  <c r="AB36" i="33"/>
  <c r="AB37" i="33"/>
  <c r="AB38" i="33"/>
  <c r="AB39" i="33"/>
  <c r="AB42" i="33"/>
  <c r="AB43" i="33"/>
  <c r="AB45" i="33"/>
  <c r="AB46" i="33"/>
  <c r="AB47" i="33"/>
  <c r="AB48" i="33"/>
  <c r="AB49" i="33"/>
  <c r="AB50" i="33"/>
  <c r="AB51" i="33"/>
  <c r="AB52" i="33"/>
  <c r="AB53" i="33"/>
  <c r="AB54" i="33"/>
  <c r="AB55" i="33"/>
  <c r="AB56" i="33"/>
  <c r="AB57" i="33"/>
  <c r="AB58" i="33"/>
  <c r="AB59" i="33"/>
  <c r="AB60" i="33"/>
  <c r="AB61" i="33"/>
  <c r="AB35" i="33"/>
  <c r="AB33" i="33" l="1"/>
  <c r="AB106" i="33" s="1"/>
  <c r="BQ62" i="33"/>
  <c r="BP62" i="33"/>
  <c r="BP106" i="33" s="1"/>
  <c r="BO62" i="33"/>
  <c r="BN62" i="33"/>
  <c r="BM62" i="33"/>
  <c r="BM106" i="33" s="1"/>
  <c r="BL62" i="33"/>
  <c r="BK62" i="33"/>
  <c r="BK33" i="33"/>
  <c r="AL62" i="33"/>
  <c r="BN109" i="33" l="1"/>
  <c r="BN108" i="33"/>
  <c r="BN106" i="33"/>
  <c r="BK108" i="33"/>
  <c r="BK109" i="33"/>
  <c r="BL106" i="33"/>
  <c r="BO106" i="33"/>
  <c r="BO107" i="33" s="1"/>
  <c r="BQ106" i="33"/>
  <c r="BK106" i="33"/>
  <c r="AL106" i="33"/>
  <c r="BL107" i="33" l="1"/>
  <c r="AK118" i="33"/>
  <c r="O118" i="33"/>
  <c r="AK117" i="33"/>
  <c r="O117" i="33"/>
  <c r="AX115" i="33"/>
  <c r="AK115" i="33"/>
  <c r="Z104" i="33"/>
  <c r="BH91" i="33"/>
  <c r="BE91" i="33"/>
  <c r="AY91" i="33"/>
  <c r="AV91" i="33"/>
  <c r="AS91" i="33"/>
  <c r="AP91" i="33"/>
  <c r="AM91" i="33"/>
  <c r="Z91" i="33"/>
  <c r="BV91" i="33" s="1"/>
  <c r="BH90" i="33"/>
  <c r="BE90" i="33"/>
  <c r="AY90" i="33"/>
  <c r="AV90" i="33"/>
  <c r="AS90" i="33"/>
  <c r="AP90" i="33"/>
  <c r="AM90" i="33"/>
  <c r="BC62" i="33"/>
  <c r="BH89" i="33"/>
  <c r="BE89" i="33"/>
  <c r="BB89" i="33"/>
  <c r="AV89" i="33"/>
  <c r="AS89" i="33"/>
  <c r="AP89" i="33"/>
  <c r="AM89" i="33"/>
  <c r="BH88" i="33"/>
  <c r="BE88" i="33"/>
  <c r="BB88" i="33"/>
  <c r="AY88" i="33"/>
  <c r="AV88" i="33"/>
  <c r="AS88" i="33"/>
  <c r="AP88" i="33"/>
  <c r="AM88" i="33"/>
  <c r="Z88" i="33"/>
  <c r="BV88" i="33" s="1"/>
  <c r="BB83" i="33"/>
  <c r="AY83" i="33"/>
  <c r="AV83" i="33"/>
  <c r="AS83" i="33"/>
  <c r="AP83" i="33"/>
  <c r="AM83" i="33"/>
  <c r="BH82" i="33"/>
  <c r="BB82" i="33"/>
  <c r="AY82" i="33"/>
  <c r="AV82" i="33"/>
  <c r="AS82" i="33"/>
  <c r="AP82" i="33"/>
  <c r="AM82" i="33"/>
  <c r="Z82" i="33"/>
  <c r="BV82" i="33" s="1"/>
  <c r="BH81" i="33"/>
  <c r="AY81" i="33"/>
  <c r="AV81" i="33"/>
  <c r="AS81" i="33"/>
  <c r="AP81" i="33"/>
  <c r="AM81" i="33"/>
  <c r="BH80" i="33"/>
  <c r="BE80" i="33"/>
  <c r="AY80" i="33"/>
  <c r="AS80" i="33"/>
  <c r="AP80" i="33"/>
  <c r="AM80" i="33"/>
  <c r="BE78" i="33"/>
  <c r="BB78" i="33"/>
  <c r="AY78" i="33"/>
  <c r="AV78" i="33"/>
  <c r="AS78" i="33"/>
  <c r="AP78" i="33"/>
  <c r="AM78" i="33"/>
  <c r="BH76" i="33"/>
  <c r="BB76" i="33"/>
  <c r="AY76" i="33"/>
  <c r="AV76" i="33"/>
  <c r="AS76" i="33"/>
  <c r="AP76" i="33"/>
  <c r="AM76" i="33"/>
  <c r="BH75" i="33"/>
  <c r="BB75" i="33"/>
  <c r="AY75" i="33"/>
  <c r="AV75" i="33"/>
  <c r="AS75" i="33"/>
  <c r="AP75" i="33"/>
  <c r="AM75" i="33"/>
  <c r="AV74" i="33"/>
  <c r="AS74" i="33"/>
  <c r="AP74" i="33"/>
  <c r="AM74" i="33"/>
  <c r="AY73" i="33"/>
  <c r="AV73" i="33"/>
  <c r="AS73" i="33"/>
  <c r="AP73" i="33"/>
  <c r="AM73" i="33"/>
  <c r="Z73" i="33"/>
  <c r="BV73" i="33" s="1"/>
  <c r="AV72" i="33"/>
  <c r="AS72" i="33"/>
  <c r="AP72" i="33"/>
  <c r="AM72" i="33"/>
  <c r="BE71" i="33"/>
  <c r="BB71" i="33"/>
  <c r="AY71" i="33"/>
  <c r="AS71" i="33"/>
  <c r="AP71" i="33"/>
  <c r="BE70" i="33"/>
  <c r="BB70" i="33"/>
  <c r="AV70" i="33"/>
  <c r="AS70" i="33"/>
  <c r="AP70" i="33"/>
  <c r="AM70" i="33"/>
  <c r="Z70" i="33"/>
  <c r="BV70" i="33" s="1"/>
  <c r="BB69" i="33"/>
  <c r="AY69" i="33"/>
  <c r="AP69" i="33"/>
  <c r="AM69" i="33"/>
  <c r="BH68" i="33"/>
  <c r="BE68" i="33"/>
  <c r="BB68" i="33"/>
  <c r="AY68" i="33"/>
  <c r="AV68" i="33"/>
  <c r="AS68" i="33"/>
  <c r="AP68" i="33"/>
  <c r="AM68" i="33"/>
  <c r="Z68" i="33"/>
  <c r="BV68" i="33" s="1"/>
  <c r="BH67" i="33"/>
  <c r="BE67" i="33"/>
  <c r="AV67" i="33"/>
  <c r="AS67" i="33"/>
  <c r="BH61" i="33"/>
  <c r="BB61" i="33"/>
  <c r="AY61" i="33"/>
  <c r="AV61" i="33"/>
  <c r="AS61" i="33"/>
  <c r="AP61" i="33"/>
  <c r="BE60" i="33"/>
  <c r="BB60" i="33"/>
  <c r="AV60" i="33"/>
  <c r="AS60" i="33"/>
  <c r="AP60" i="33"/>
  <c r="AM60" i="33"/>
  <c r="BH59" i="33"/>
  <c r="BE59" i="33"/>
  <c r="AY59" i="33"/>
  <c r="AV59" i="33"/>
  <c r="AP59" i="33"/>
  <c r="AM59" i="33"/>
  <c r="BH58" i="33"/>
  <c r="BE58" i="33"/>
  <c r="BB58" i="33"/>
  <c r="AY58" i="33"/>
  <c r="AV58" i="33"/>
  <c r="AS58" i="33"/>
  <c r="AP58" i="33"/>
  <c r="AM58" i="33"/>
  <c r="Z58" i="33"/>
  <c r="BV58" i="33" s="1"/>
  <c r="BH66" i="33"/>
  <c r="BE66" i="33"/>
  <c r="BB66" i="33"/>
  <c r="AS66" i="33"/>
  <c r="AP66" i="33"/>
  <c r="AM66" i="33"/>
  <c r="BH65" i="33"/>
  <c r="BE65" i="33"/>
  <c r="BB65" i="33"/>
  <c r="AY65" i="33"/>
  <c r="AV65" i="33"/>
  <c r="AS65" i="33"/>
  <c r="AM65" i="33"/>
  <c r="AQ62" i="33"/>
  <c r="BH64" i="33"/>
  <c r="BE64" i="33"/>
  <c r="BB64" i="33"/>
  <c r="AY64" i="33"/>
  <c r="AV64" i="33"/>
  <c r="AS64" i="33"/>
  <c r="AP64" i="33"/>
  <c r="AM64" i="33"/>
  <c r="AN62" i="33"/>
  <c r="BH63" i="33"/>
  <c r="BE63" i="33"/>
  <c r="BB63" i="33"/>
  <c r="AY63" i="33"/>
  <c r="AV63" i="33"/>
  <c r="AS63" i="33"/>
  <c r="AP63" i="33"/>
  <c r="AM63" i="33"/>
  <c r="BJ62" i="33"/>
  <c r="BI62" i="33"/>
  <c r="BG62" i="33"/>
  <c r="BD62" i="33"/>
  <c r="BA62" i="33"/>
  <c r="AX62" i="33"/>
  <c r="AU62" i="33"/>
  <c r="AT62" i="33"/>
  <c r="AR62" i="33"/>
  <c r="AO62" i="33"/>
  <c r="BH57" i="33"/>
  <c r="AY57" i="33"/>
  <c r="AV57" i="33"/>
  <c r="AS57" i="33"/>
  <c r="AP57" i="33"/>
  <c r="AM57" i="33"/>
  <c r="Z57" i="33"/>
  <c r="BV57" i="33" s="1"/>
  <c r="BH56" i="33"/>
  <c r="AV56" i="33"/>
  <c r="AS56" i="33"/>
  <c r="AP56" i="33"/>
  <c r="AM56" i="33"/>
  <c r="BH55" i="33"/>
  <c r="BE55" i="33"/>
  <c r="AS55" i="33"/>
  <c r="AP55" i="33"/>
  <c r="AM55" i="33"/>
  <c r="BH54" i="33"/>
  <c r="BE54" i="33"/>
  <c r="BB54" i="33"/>
  <c r="AY54" i="33"/>
  <c r="AV54" i="33"/>
  <c r="AS54" i="33"/>
  <c r="AP54" i="33"/>
  <c r="AM54" i="33"/>
  <c r="Z54" i="33"/>
  <c r="BV54" i="33" s="1"/>
  <c r="BE53" i="33"/>
  <c r="AY53" i="33"/>
  <c r="AV53" i="33"/>
  <c r="AS53" i="33"/>
  <c r="AP53" i="33"/>
  <c r="AM53" i="33"/>
  <c r="Z53" i="33"/>
  <c r="BV53" i="33" s="1"/>
  <c r="BE52" i="33"/>
  <c r="AY52" i="33"/>
  <c r="AV52" i="33"/>
  <c r="AS52" i="33"/>
  <c r="AP52" i="33"/>
  <c r="AM52" i="33"/>
  <c r="BH51" i="33"/>
  <c r="BB51" i="33"/>
  <c r="AV51" i="33"/>
  <c r="AS51" i="33"/>
  <c r="AP51" i="33"/>
  <c r="AM51" i="33"/>
  <c r="Z51" i="33"/>
  <c r="BV51" i="33" s="1"/>
  <c r="BH50" i="33"/>
  <c r="AS50" i="33"/>
  <c r="AP50" i="33"/>
  <c r="AM50" i="33"/>
  <c r="BH49" i="33"/>
  <c r="BE49" i="33"/>
  <c r="BB49" i="33"/>
  <c r="AS49" i="33"/>
  <c r="AP49" i="33"/>
  <c r="AM49" i="33"/>
  <c r="BH48" i="33"/>
  <c r="BE48" i="33"/>
  <c r="AP48" i="33"/>
  <c r="AM48" i="33"/>
  <c r="BH47" i="33"/>
  <c r="BE47" i="33"/>
  <c r="BB47" i="33"/>
  <c r="AV47" i="33"/>
  <c r="AS47" i="33"/>
  <c r="AM47" i="33"/>
  <c r="BH46" i="33"/>
  <c r="BE46" i="33"/>
  <c r="BB46" i="33"/>
  <c r="AY46" i="33"/>
  <c r="AV46" i="33"/>
  <c r="AS46" i="33"/>
  <c r="AP46" i="33"/>
  <c r="BH45" i="33"/>
  <c r="BE45" i="33"/>
  <c r="BB45" i="33"/>
  <c r="AY45" i="33"/>
  <c r="AV45" i="33"/>
  <c r="AS45" i="33"/>
  <c r="AP45" i="33"/>
  <c r="AM45" i="33"/>
  <c r="Z45" i="33"/>
  <c r="BV45" i="33" s="1"/>
  <c r="BH44" i="33"/>
  <c r="BE44" i="33"/>
  <c r="BB44" i="33"/>
  <c r="AY44" i="33"/>
  <c r="AS44" i="33"/>
  <c r="AM44" i="33"/>
  <c r="BH43" i="33"/>
  <c r="BE43" i="33"/>
  <c r="BB43" i="33"/>
  <c r="AY43" i="33"/>
  <c r="AV43" i="33"/>
  <c r="AS43" i="33"/>
  <c r="AP43" i="33"/>
  <c r="AM43" i="33"/>
  <c r="BH42" i="33"/>
  <c r="BE42" i="33"/>
  <c r="BB42" i="33"/>
  <c r="AY42" i="33"/>
  <c r="AV42" i="33"/>
  <c r="AS42" i="33"/>
  <c r="AP42" i="33"/>
  <c r="BH40" i="33"/>
  <c r="BE40" i="33"/>
  <c r="BB40" i="33"/>
  <c r="AY40" i="33"/>
  <c r="AV40" i="33"/>
  <c r="AS40" i="33"/>
  <c r="AP40" i="33"/>
  <c r="AM40" i="33"/>
  <c r="BH39" i="33"/>
  <c r="BE39" i="33"/>
  <c r="BB39" i="33"/>
  <c r="AY39" i="33"/>
  <c r="AV39" i="33"/>
  <c r="AS39" i="33"/>
  <c r="AP39" i="33"/>
  <c r="AM39" i="33"/>
  <c r="Z39" i="33"/>
  <c r="BH38" i="33"/>
  <c r="BE38" i="33"/>
  <c r="BB38" i="33"/>
  <c r="AY38" i="33"/>
  <c r="AV38" i="33"/>
  <c r="AS38" i="33"/>
  <c r="AP38" i="33"/>
  <c r="AM38" i="33"/>
  <c r="BH37" i="33"/>
  <c r="BE37" i="33"/>
  <c r="BB37" i="33"/>
  <c r="AY37" i="33"/>
  <c r="AP37" i="33"/>
  <c r="AM37" i="33"/>
  <c r="BH36" i="33"/>
  <c r="BE36" i="33"/>
  <c r="BB36" i="33"/>
  <c r="AV36" i="33"/>
  <c r="AS36" i="33"/>
  <c r="AM36" i="33"/>
  <c r="BH35" i="33"/>
  <c r="BE35" i="33"/>
  <c r="BB35" i="33"/>
  <c r="AY35" i="33"/>
  <c r="AV35" i="33"/>
  <c r="AS35" i="33"/>
  <c r="BH34" i="33"/>
  <c r="BE34" i="33"/>
  <c r="BB34" i="33"/>
  <c r="AY34" i="33"/>
  <c r="AV34" i="33"/>
  <c r="AS34" i="33"/>
  <c r="AP34" i="33"/>
  <c r="AM34" i="33"/>
  <c r="BB33" i="33" l="1"/>
  <c r="X104" i="33"/>
  <c r="BV104" i="33"/>
  <c r="BE33" i="33"/>
  <c r="AV33" i="33"/>
  <c r="BH33" i="33"/>
  <c r="AP33" i="33"/>
  <c r="AS33" i="33"/>
  <c r="AY33" i="33"/>
  <c r="AM33" i="33"/>
  <c r="Z33" i="33"/>
  <c r="BV39" i="33"/>
  <c r="BP107" i="33"/>
  <c r="BQ107" i="33"/>
  <c r="X43" i="33"/>
  <c r="X49" i="33"/>
  <c r="X66" i="33"/>
  <c r="X61" i="33"/>
  <c r="X70" i="33"/>
  <c r="X71" i="33"/>
  <c r="X35" i="33"/>
  <c r="X36" i="33"/>
  <c r="X37" i="33"/>
  <c r="X38" i="33"/>
  <c r="X55" i="33"/>
  <c r="X60" i="33"/>
  <c r="X73" i="33"/>
  <c r="X44" i="33"/>
  <c r="X48" i="33"/>
  <c r="X54" i="33"/>
  <c r="X64" i="33"/>
  <c r="X39" i="33"/>
  <c r="X40" i="33"/>
  <c r="X45" i="33"/>
  <c r="X51" i="33"/>
  <c r="X53" i="33"/>
  <c r="X57" i="33"/>
  <c r="X65" i="33"/>
  <c r="X58" i="33"/>
  <c r="X59" i="33"/>
  <c r="X68" i="33"/>
  <c r="X72" i="33"/>
  <c r="X88" i="33"/>
  <c r="X89" i="33"/>
  <c r="X90" i="33"/>
  <c r="X91" i="33"/>
  <c r="BI106" i="33"/>
  <c r="BI107" i="33" s="1"/>
  <c r="AX106" i="33"/>
  <c r="AT106" i="33"/>
  <c r="AT107" i="33" s="1"/>
  <c r="AR106" i="33"/>
  <c r="AO106" i="33"/>
  <c r="AZ62" i="33"/>
  <c r="AZ106" i="33" s="1"/>
  <c r="AZ107" i="33" s="1"/>
  <c r="BF62" i="33"/>
  <c r="BF106" i="33" s="1"/>
  <c r="BF107" i="33" s="1"/>
  <c r="AU106" i="33"/>
  <c r="AJ34" i="33"/>
  <c r="AJ106" i="33" s="1"/>
  <c r="X34" i="33"/>
  <c r="BC106" i="33"/>
  <c r="BC107" i="33" s="1"/>
  <c r="AP62" i="33"/>
  <c r="AP108" i="33" s="1"/>
  <c r="AV62" i="33"/>
  <c r="AV108" i="33" s="1"/>
  <c r="BB62" i="33"/>
  <c r="BH62" i="33"/>
  <c r="BH108" i="33" s="1"/>
  <c r="AQ106" i="33"/>
  <c r="AQ107" i="33" s="1"/>
  <c r="BA106" i="33"/>
  <c r="BD106" i="33"/>
  <c r="BG106" i="33"/>
  <c r="AW62" i="33"/>
  <c r="AW106" i="33" s="1"/>
  <c r="AW107" i="33" s="1"/>
  <c r="Z62" i="33"/>
  <c r="BV62" i="33" s="1"/>
  <c r="AN106" i="33"/>
  <c r="Z107" i="33" s="1"/>
  <c r="BJ106" i="33"/>
  <c r="AS62" i="33"/>
  <c r="AS108" i="33" s="1"/>
  <c r="AY62" i="33"/>
  <c r="BE62" i="33"/>
  <c r="BE108" i="33" s="1"/>
  <c r="AM62" i="33"/>
  <c r="AM108" i="33" s="1"/>
  <c r="AM109" i="33" l="1"/>
  <c r="X62" i="33"/>
  <c r="BH109" i="33"/>
  <c r="X33" i="33"/>
  <c r="AS109" i="33"/>
  <c r="AV109" i="33"/>
  <c r="AP109" i="33"/>
  <c r="BE109" i="33"/>
  <c r="BJ107" i="33"/>
  <c r="AX107" i="33"/>
  <c r="AR107" i="33"/>
  <c r="BD107" i="33"/>
  <c r="BB108" i="33"/>
  <c r="BB109" i="33"/>
  <c r="AY108" i="33"/>
  <c r="AY109" i="33"/>
  <c r="AY106" i="33"/>
  <c r="BH106" i="33"/>
  <c r="AH34" i="33"/>
  <c r="AF34" i="33" s="1"/>
  <c r="AF106" i="33" s="1"/>
  <c r="BB106" i="33"/>
  <c r="BB107" i="33" s="1"/>
  <c r="AP106" i="33"/>
  <c r="AP107" i="33" s="1"/>
  <c r="AS106" i="33"/>
  <c r="AS107" i="33" s="1"/>
  <c r="AV106" i="33"/>
  <c r="AV107" i="33" s="1"/>
  <c r="AN107" i="33"/>
  <c r="AM106" i="33"/>
  <c r="AM107" i="33" s="1"/>
  <c r="BE106" i="33"/>
  <c r="BE107" i="33" s="1"/>
  <c r="AY107" i="33" l="1"/>
  <c r="X107" i="33"/>
  <c r="X108" i="33"/>
  <c r="X109" i="33"/>
  <c r="AH106" i="33"/>
  <c r="AD34" i="33"/>
  <c r="X106" i="33"/>
  <c r="Z34" i="33" l="1"/>
  <c r="Z106" i="33" s="1"/>
  <c r="BV106" i="33" s="1"/>
  <c r="AD106" i="33"/>
  <c r="AB107" i="33" s="1"/>
</calcChain>
</file>

<file path=xl/sharedStrings.xml><?xml version="1.0" encoding="utf-8"?>
<sst xmlns="http://schemas.openxmlformats.org/spreadsheetml/2006/main" count="630" uniqueCount="390">
  <si>
    <t>Социально-гуманитарный модуль 1</t>
  </si>
  <si>
    <t>Философия</t>
  </si>
  <si>
    <t>Социально-гуманитарный модуль 2</t>
  </si>
  <si>
    <t>Факультативные дисциплины</t>
  </si>
  <si>
    <t>/10</t>
  </si>
  <si>
    <t>Дополнительные виды обучения</t>
  </si>
  <si>
    <t>/36</t>
  </si>
  <si>
    <t>Обзорные лекции по специальности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</si>
  <si>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</si>
  <si>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</si>
  <si>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</si>
  <si>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</si>
  <si>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</si>
  <si>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Код компетенции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</si>
  <si>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</si>
  <si>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</si>
  <si>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</si>
  <si>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</si>
  <si>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</si>
  <si>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</si>
  <si>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</si>
  <si>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</si>
  <si>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</si>
  <si>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</si>
  <si>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</si>
  <si>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</si>
  <si>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</si>
  <si>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</si>
  <si>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</si>
  <si>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</si>
  <si>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</si>
  <si>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</si>
  <si>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УК-1</t>
  </si>
  <si>
    <t>УК-2</t>
  </si>
  <si>
    <t>УК-3</t>
  </si>
  <si>
    <t>УК-4</t>
  </si>
  <si>
    <t>УК-5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</si>
  <si>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</si>
  <si>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</si>
  <si>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</si>
  <si>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</si>
  <si>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</si>
  <si>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/72</t>
  </si>
  <si>
    <t>КУРСЫ</t>
  </si>
  <si>
    <t>Учебные практики</t>
  </si>
  <si>
    <t>Дипломное проектирование</t>
  </si>
  <si>
    <t>Итоговая аттестация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</si>
  <si>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</si>
  <si>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</si>
  <si>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</si>
  <si>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</si>
  <si>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</si>
  <si>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</si>
  <si>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</si>
  <si>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</si>
  <si>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</si>
  <si>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</si>
  <si>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</si>
  <si>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</si>
  <si>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</si>
  <si>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</si>
  <si>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</si>
  <si>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</si>
  <si>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</si>
  <si>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</si>
  <si>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УК-6</t>
  </si>
  <si>
    <t>Название практики</t>
  </si>
  <si>
    <t>Семестр</t>
  </si>
  <si>
    <t>Недель</t>
  </si>
  <si>
    <t>Зачетных единиц</t>
  </si>
  <si>
    <t>Преддипломная</t>
  </si>
  <si>
    <t>1.1.1</t>
  </si>
  <si>
    <t>1.1</t>
  </si>
  <si>
    <t>1.1.2</t>
  </si>
  <si>
    <t>1.1.3</t>
  </si>
  <si>
    <t>2</t>
  </si>
  <si>
    <t>2.1</t>
  </si>
  <si>
    <t>2.1.1</t>
  </si>
  <si>
    <t>2.1.2</t>
  </si>
  <si>
    <t>Великая Отечественная война советского народа (в контексте Второй мировой войны)</t>
  </si>
  <si>
    <t>/16</t>
  </si>
  <si>
    <t>Количество часов учебных занятий</t>
  </si>
  <si>
    <t>8</t>
  </si>
  <si>
    <t>Зач.единиц</t>
  </si>
  <si>
    <t>Ауд.часов</t>
  </si>
  <si>
    <t>Квалификация: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</si>
  <si>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</si>
  <si>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</si>
  <si>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Работать в команде, толерантно воспринимать социальные, этнические, конфессиональные, культурные и иные различия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</si>
  <si>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</si>
  <si>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</si>
  <si>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Осуществлять коммуникации на иностранном языке для решения задач межличностного и межкультурного взаимодействия</t>
  </si>
  <si>
    <t>БПК-1</t>
  </si>
  <si>
    <t>Высшая математика</t>
  </si>
  <si>
    <t>Физика</t>
  </si>
  <si>
    <t>Белорусский язык (профессиональная лексика)</t>
  </si>
  <si>
    <t>БПК-2</t>
  </si>
  <si>
    <t>БПК-3</t>
  </si>
  <si>
    <t>БПК-4</t>
  </si>
  <si>
    <t>БПК-5</t>
  </si>
  <si>
    <t>Инженерная и машинная графика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</si>
  <si>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</si>
  <si>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</si>
  <si>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</si>
  <si>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</si>
  <si>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</si>
  <si>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</si>
  <si>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</si>
  <si>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</si>
  <si>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</si>
  <si>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Коррупция и ее общественная опасность</t>
  </si>
  <si>
    <t>СК-10</t>
  </si>
  <si>
    <t>СК-11</t>
  </si>
  <si>
    <t>СК-12</t>
  </si>
  <si>
    <t>СК-13</t>
  </si>
  <si>
    <t>СК-14</t>
  </si>
  <si>
    <t>/1</t>
  </si>
  <si>
    <t>Охрана труда</t>
  </si>
  <si>
    <t>Общеинженерная</t>
  </si>
  <si>
    <t>Технологическая</t>
  </si>
  <si>
    <t>БПК-6</t>
  </si>
  <si>
    <t>2.1.3</t>
  </si>
  <si>
    <t>История белорусской государственности</t>
  </si>
  <si>
    <t>Современная политэкономия</t>
  </si>
  <si>
    <t>д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</si>
  <si>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</si>
  <si>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</si>
  <si>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</si>
  <si>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</si>
  <si>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</si>
  <si>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</si>
  <si>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*</t>
  </si>
  <si>
    <t>Степень: Бакалавр</t>
  </si>
  <si>
    <t>I. График образовательного процесса</t>
  </si>
  <si>
    <t>II. Сводные данные по бюджету времени (в неделях)</t>
  </si>
  <si>
    <t>III. План образовательного процесса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</si>
  <si>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</si>
  <si>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</si>
  <si>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</si>
  <si>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</si>
  <si>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VIII. Матрица компетенций</t>
  </si>
  <si>
    <t>СК-15</t>
  </si>
  <si>
    <t>БПК-7</t>
  </si>
  <si>
    <t>БПК-8</t>
  </si>
  <si>
    <t>БПК-9</t>
  </si>
  <si>
    <t>БПК-10</t>
  </si>
  <si>
    <t>БПК-11</t>
  </si>
  <si>
    <t>СК-16</t>
  </si>
  <si>
    <t>СК-18</t>
  </si>
  <si>
    <t>Информатика</t>
  </si>
  <si>
    <t>Модуль "Безопасность жизнедеятельности"</t>
  </si>
  <si>
    <t>Личностно-профессиональное развитие специалиста</t>
  </si>
  <si>
    <t>Основы права</t>
  </si>
  <si>
    <t>Логика / Политология</t>
  </si>
  <si>
    <t>/4</t>
  </si>
  <si>
    <t>/60</t>
  </si>
  <si>
    <t>/34</t>
  </si>
  <si>
    <t>Иностранный язык</t>
  </si>
  <si>
    <t>Химия</t>
  </si>
  <si>
    <t>Общепрофессиональный модуль</t>
  </si>
  <si>
    <t>Механика материалов</t>
  </si>
  <si>
    <t>Инженерный модуль</t>
  </si>
  <si>
    <t>1.2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</si>
  <si>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</si>
  <si>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</si>
  <si>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</si>
  <si>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</si>
  <si>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</si>
  <si>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</si>
  <si>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</si>
  <si>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</si>
  <si>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</si>
  <si>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1.4.4</t>
  </si>
  <si>
    <t>1.4.5</t>
  </si>
  <si>
    <t>1.5</t>
  </si>
  <si>
    <t>1.5.1</t>
  </si>
  <si>
    <t>1.5.2</t>
  </si>
  <si>
    <t>2.2</t>
  </si>
  <si>
    <t>2.3</t>
  </si>
  <si>
    <t>2.4</t>
  </si>
  <si>
    <t>2.4.1</t>
  </si>
  <si>
    <t>2.4.2</t>
  </si>
  <si>
    <t>2.4.3</t>
  </si>
  <si>
    <t>2.4.4</t>
  </si>
  <si>
    <t>2.5</t>
  </si>
  <si>
    <t>2.5.1</t>
  </si>
  <si>
    <t>2.5.2</t>
  </si>
  <si>
    <t>2.6</t>
  </si>
  <si>
    <t>Промышленная экология</t>
  </si>
  <si>
    <t>Теоретическая механика</t>
  </si>
  <si>
    <t>Теория механизмов и машин</t>
  </si>
  <si>
    <t>Детали машин</t>
  </si>
  <si>
    <t>Курсовой проект по учебной дисциплине "Детали машин"</t>
  </si>
  <si>
    <t>1.4.6</t>
  </si>
  <si>
    <t>Технология машиностроения</t>
  </si>
  <si>
    <t>Курсовая работа по учебной дисциплине "Технология машиностроения"</t>
  </si>
  <si>
    <t>Материаловедение и технология конструкционных материалов</t>
  </si>
  <si>
    <t>Лесотранспортные машины</t>
  </si>
  <si>
    <t>Технология лесосечных и лесоскладских работ</t>
  </si>
  <si>
    <t>Дорожно-строительные машины</t>
  </si>
  <si>
    <t>Курсовая работа по учебной дисциплине "Дорожно-строительные машины"</t>
  </si>
  <si>
    <t>Курсовой проект по учебной дисциплине "Лесотранспортные машины"</t>
  </si>
  <si>
    <t>Оборудование лесопромышленных предприятий</t>
  </si>
  <si>
    <t>Курсовой проект по учебной дисциплине "Оборудование лесопромышленных предприятий"</t>
  </si>
  <si>
    <t>Автоматизированные системы управления и диагностики лесных машин и оборудования</t>
  </si>
  <si>
    <t>Специальный привод технологического оборудования отрасли</t>
  </si>
  <si>
    <t>Лесохозяйственные машины</t>
  </si>
  <si>
    <t>Загрузочно-формировачное оборудование лесопромышленных предприятий / Гидроманипуляторы лесных машин и оборудования</t>
  </si>
  <si>
    <t>Модуль "Проектирование и расчет машин и оборудования лесной промышленности"</t>
  </si>
  <si>
    <t>Основы теории движения лесотранспортных машин</t>
  </si>
  <si>
    <t>Системы автоматизированного проектирования лесных машин</t>
  </si>
  <si>
    <t>Курсовой проект по учебной дисциплине "Системы автоматизированного проектирования лесных машин"</t>
  </si>
  <si>
    <t>2.5.3</t>
  </si>
  <si>
    <t>Модуль "Экономика и управление производством"</t>
  </si>
  <si>
    <t>Экономика отрасли</t>
  </si>
  <si>
    <t>Организация производства и управление предприятием</t>
  </si>
  <si>
    <t>2.6.1</t>
  </si>
  <si>
    <t>2.6.2</t>
  </si>
  <si>
    <t>Конструкторская</t>
  </si>
  <si>
    <t>По оборудованию отрасли</t>
  </si>
  <si>
    <t>По лесным машинам</t>
  </si>
  <si>
    <t>Гидравлика, гидромашины и гидропривод</t>
  </si>
  <si>
    <t>Автоматика и основы электропривода</t>
  </si>
  <si>
    <t>Модуль "Автоматизация, гидро- и электропривод"</t>
  </si>
  <si>
    <t>Инженер-механик</t>
  </si>
  <si>
    <t>Безопасность жизнедеятельности человека*</t>
  </si>
  <si>
    <t>Курсовая работа по учебной дисциплине "Организация производства и управление предприятием"</t>
  </si>
  <si>
    <t>УК-7</t>
  </si>
  <si>
    <t>УК-8</t>
  </si>
  <si>
    <t>УК-9</t>
  </si>
  <si>
    <t>УК-10</t>
  </si>
  <si>
    <t>УК-12</t>
  </si>
  <si>
    <t>УК-13</t>
  </si>
  <si>
    <t>УК-14</t>
  </si>
  <si>
    <t>УК-15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</si>
  <si>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</si>
  <si>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10</t>
  </si>
  <si>
    <t>2.7</t>
  </si>
  <si>
    <t>2.7.1</t>
  </si>
  <si>
    <t>2.7.2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</si>
  <si>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</si>
  <si>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Владеть методами кинематического и динамического анализа механизмов для создания машин различного назначения</t>
  </si>
  <si>
    <t>Владеть основными методами расчетов и испытаний гидроманипуляторов лесных машин и оборудования</t>
  </si>
  <si>
    <t>Владеть методиками оценки и способами улучшения эксплуатационных свойств лесотранспортных машин</t>
  </si>
  <si>
    <t>/6</t>
  </si>
  <si>
    <t>Использовать основные понятия и термины специальной лексики белорусского языка в профессиональной деятельности</t>
  </si>
  <si>
    <t>Дифференцированный зачет.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</si>
  <si>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</si>
  <si>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1. Государственный экзамен
2. Защита дипломного проекта (дипломной работы)</t>
  </si>
  <si>
    <t>1.6</t>
  </si>
  <si>
    <t>1.6.1</t>
  </si>
  <si>
    <t>1.6.2</t>
  </si>
  <si>
    <t>1.6.3</t>
  </si>
  <si>
    <t>БПК-12</t>
  </si>
  <si>
    <t>БПК-13</t>
  </si>
  <si>
    <t>БПК-14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</si>
  <si>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</si>
  <si>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</si>
  <si>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1.4.7</t>
  </si>
  <si>
    <t>1.4.8</t>
  </si>
  <si>
    <t>1.5.3</t>
  </si>
  <si>
    <t>1.2, 2.1.1</t>
  </si>
  <si>
    <t>Владеть основными понятиями и методами линейной алгебры, аналитической геометрии, математического анализа, применять полученные знания для решения теоретических и практических задач</t>
  </si>
  <si>
    <t xml:space="preserve">Использовать основные понятия, теоретические концепции и законы химии для решения практических задач </t>
  </si>
  <si>
    <t>Оперировать основными понятиями и применять законы физики для решения теоретических и практических задач</t>
  </si>
  <si>
    <t>Владеть методами расчета статики твердых тел, кинематики и динамики механических систем, использовать их при решении прикладных задач</t>
  </si>
  <si>
    <t>Владеть основными методами расчетов и испытаний на прочность, жесткость и устойчивость типовых конструктивных элементов, выбирать конструкционные материалы и формы элементов конструкций, работающих под действием статических и динамических нагрузок</t>
  </si>
  <si>
    <t>Владеть методами конструкторских расчетов деталей машин, узлов и приводов, разрабатывать и анализировать кинематические схемы механизмов</t>
  </si>
  <si>
    <t>1.4.5, 1.4.6</t>
  </si>
  <si>
    <t>1.4.7, 1.4.8</t>
  </si>
  <si>
    <t>1.5.2, 1.5.3</t>
  </si>
  <si>
    <t>Проектировать основные производственные и технологические процессы изготовления деталей и сборки машин</t>
  </si>
  <si>
    <t>Владеть основами автоматизации приводов машин и механизмов, принципами действия электрических и электронных устройств и приборов, производить расчеты и измерения параметров электрических цепей</t>
  </si>
  <si>
    <t>Применять в профессиональной деятельности основные законы движения жидкости и принципы расчета гидравлических машин и приводов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</si>
  <si>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</si>
  <si>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</si>
  <si>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</si>
  <si>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</si>
  <si>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</si>
  <si>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</si>
  <si>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</si>
  <si>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</si>
  <si>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2.5.4</t>
  </si>
  <si>
    <t>2.3.1, 2.3.2</t>
  </si>
  <si>
    <t>2.3.4, 2.3.5</t>
  </si>
  <si>
    <t>2.5.2, 2.5.3</t>
  </si>
  <si>
    <t>Разрабатывать и выполнять графические изображения для технической документации с учетом требований Единой системы конструкторской документации</t>
  </si>
  <si>
    <t>Применять знания о структуре, свойствах и способах получения материалов конструкционного назначения для осуществления их рационального выбора при создании, ремонте и восстановлении машин и оборудования лесного комплекса</t>
  </si>
  <si>
    <t>Анализировать устройство узлов и агрегатов лесотранспортных машин</t>
  </si>
  <si>
    <t>Планировать основные технологические процессы, применяемые при проведении лесосечных и лесоскладских работ</t>
  </si>
  <si>
    <t>Рассчитывать основные параметры технологического оборудования дорожно-строительных машин</t>
  </si>
  <si>
    <t>Применять знания о конструкции и принципе работы лесопромышленного оборудования для произведения расчетов и выбора его параметров</t>
  </si>
  <si>
    <t>Применять в профессиональной деятельности знания о принципах функционирования автоматизированных систем управления лесных машин и оборудования, проводить компьютерную диагностику их неисправностей</t>
  </si>
  <si>
    <t>Использовать знания о конструктивных особенностях лесохозяйственных машин при расчете основных параметров технологического оборудования</t>
  </si>
  <si>
    <t>Планировать и проводить работы по диагностике неисправностей, сервисному обслуживанию и ремонту лесных машин и оборудования</t>
  </si>
  <si>
    <t>Определять основные параметры загрузочно-формировочного оборудования лесопромышленных предприятий</t>
  </si>
  <si>
    <t>Проектировать и рассчитывать детали и узлы лесных машин и оборудования, знать критерии оценки их потребительских качеств</t>
  </si>
  <si>
    <t>Владеть основами теории надежности машин, решать практические вопросы повышения надежности лесных машин и оборудования</t>
  </si>
  <si>
    <t>Оценивать основные фонды и показатели экономической эффективности предприятий лесного комплекса, рассчитывать себестоимость продукции и ее цену</t>
  </si>
  <si>
    <t>Осуществлять экономический анализ инженерной деятельности предприятий лесного комплекса и уметь выполнять организационно-технические расчеты для планирования и регулирования производства</t>
  </si>
  <si>
    <t>Использовать формы, приемы, методы и законы интеллектуальной познавательной деятельности в профессиональной сфере</t>
  </si>
  <si>
    <t>Срок обучения: 5 лет</t>
  </si>
  <si>
    <t>недели</t>
  </si>
  <si>
    <t>V курс</t>
  </si>
  <si>
    <t>9 семестр</t>
  </si>
  <si>
    <t>10семестр</t>
  </si>
  <si>
    <t>УС</t>
  </si>
  <si>
    <t>V</t>
  </si>
  <si>
    <t>Лабораторно-экзаменационная (установочная) сессия</t>
  </si>
  <si>
    <t>ВСЕГО</t>
  </si>
  <si>
    <t>Всего зачетных едениц</t>
  </si>
  <si>
    <t>/8</t>
  </si>
  <si>
    <t>Модуль "Конструкции и  эксплуатация лесных машин"</t>
  </si>
  <si>
    <t>Модуль "Сервисное обслуживание и диагностика машин и оборудования отрасли"</t>
  </si>
  <si>
    <t>2.4.5</t>
  </si>
  <si>
    <t>Курсовой проект по учебной дисциплине "Сервис лесных машин и оборудования"</t>
  </si>
  <si>
    <t>Сервис лесных машин и оборудования</t>
  </si>
  <si>
    <t>2.6.3</t>
  </si>
  <si>
    <t>2.8</t>
  </si>
  <si>
    <t>2.8.1</t>
  </si>
  <si>
    <t>2.8.2</t>
  </si>
  <si>
    <t>2.8.3</t>
  </si>
  <si>
    <t>2.8.4</t>
  </si>
  <si>
    <t>1.4.6, 1.4.8, 1.5.3, 2.3.2, 2.3.5, 2.4.2, 2.4.5, 2.5.3, 2.6.3</t>
  </si>
  <si>
    <t>Проректор по учебной работе</t>
  </si>
  <si>
    <t>А.А.Сакович</t>
  </si>
  <si>
    <t>С.П.Мохов</t>
  </si>
  <si>
    <t>лесопромышленного производства</t>
  </si>
  <si>
    <t xml:space="preserve">Осуществлять расчет основных параметров приводов лесных машин и оборудования </t>
  </si>
  <si>
    <t>2.4.1, 2.4.2</t>
  </si>
  <si>
    <t>2.6.2, 2.6.3</t>
  </si>
  <si>
    <t xml:space="preserve">Заведующий кафедрой лесных машин, дорог и технологий </t>
  </si>
  <si>
    <t xml:space="preserve">Рекомендован к утверждению научно-методическим советом БГТУ, протокол № 6  от 28.04.2023 </t>
  </si>
  <si>
    <t>Основы управления интеллектуальной собственностью</t>
  </si>
  <si>
    <t>Декан факультета заочного образования</t>
  </si>
  <si>
    <t>С.А. Прохорчик</t>
  </si>
  <si>
    <t>/2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</si>
  <si>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</si>
  <si>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</si>
  <si>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Форма получения образования: заочная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</si>
  <si>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</si>
  <si>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</si>
  <si>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</si>
  <si>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</si>
  <si>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</si>
  <si>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</si>
  <si>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</si>
  <si>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</si>
  <si>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</si>
  <si>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</si>
  <si>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</si>
  <si>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</si>
  <si>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</si>
  <si>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лабораторно-экзаменационная (установочная) сессия</t>
  </si>
  <si>
    <t>Курсовая работа по учебной дисциплине "Гидравлика, гидромашины и гидропривод"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</si>
  <si>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</si>
  <si>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</si>
  <si>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 xml:space="preserve"> </t>
  </si>
  <si>
    <t>Специальность: 6-05-0821-03 Сервис и инжиниринг лесных машин и оборудования</t>
  </si>
  <si>
    <t>Государственный компонент</t>
  </si>
  <si>
    <t>Компонент учреждения образования</t>
  </si>
  <si>
    <t>Количество аудиторных часов</t>
  </si>
  <si>
    <t>Всего зачетных единиц</t>
  </si>
  <si>
    <t>Всего</t>
  </si>
  <si>
    <t>10 семестр</t>
  </si>
  <si>
    <t>2 недели</t>
  </si>
  <si>
    <t>3 недели</t>
  </si>
  <si>
    <t>Обеспечение надежности лесных машин и оборудования</t>
  </si>
  <si>
    <t>УТВЕРЖДЕНО</t>
  </si>
  <si>
    <t>Ректором БГТУ</t>
  </si>
  <si>
    <t>И.В.Войтовым</t>
  </si>
  <si>
    <t>28.04.2023</t>
  </si>
  <si>
    <t>Регистрационный № 05-082-008/уч.</t>
  </si>
  <si>
    <t>№ рег. 
в БГТУ</t>
  </si>
  <si>
    <t>2051/2024</t>
  </si>
  <si>
    <t>2076.1/2024</t>
  </si>
  <si>
    <t>2085/2024</t>
  </si>
  <si>
    <t>Кафедра</t>
  </si>
  <si>
    <t>2016.1/2023 +</t>
  </si>
  <si>
    <t>ИБиП</t>
  </si>
  <si>
    <t>ЭТиМ</t>
  </si>
  <si>
    <t>ФиП</t>
  </si>
  <si>
    <t>МКиТП</t>
  </si>
  <si>
    <t>ВМ</t>
  </si>
  <si>
    <t>ИиВД</t>
  </si>
  <si>
    <t>физики</t>
  </si>
  <si>
    <t>ИГ</t>
  </si>
  <si>
    <t>МиК</t>
  </si>
  <si>
    <t>АППиЭ</t>
  </si>
  <si>
    <t>МиПТС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</si>
</sst>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8"/>
      <name val="Arial"/>
      <family val="2"/>
      <charset val="204"/>
    </font>
    <font>
      <b/>
      <sz val="17"/>
      <name val="Arial"/>
      <family val="2"/>
      <charset val="204"/>
    </font>
    <font>
      <vertAlign val="superscript"/>
      <sz val="18"/>
      <name val="Arial"/>
      <family val="2"/>
      <charset val="204"/>
    </font>
    <font>
      <b/>
      <sz val="17"/>
      <name val="Arial Narrow"/>
      <family val="2"/>
      <charset val="204"/>
    </font>
    <font>
      <sz val="17"/>
      <name val="Arial"/>
      <family val="2"/>
      <charset val="204"/>
    </font>
    <font>
      <sz val="17"/>
      <name val="Arial Narrow"/>
      <family val="2"/>
      <charset val="204"/>
    </font>
    <font>
      <sz val="20"/>
      <color indexed="10"/>
      <name val="Arial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20"/>
      <color indexed="10"/>
      <name val="Arial Narrow"/>
      <family val="2"/>
      <charset val="204"/>
    </font>
    <font>
      <sz val="18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26"/>
      <name val="Arial"/>
      <family val="2"/>
      <charset val="204"/>
    </font>
    <font>
      <sz val="22"/>
      <name val="Arial Narrow"/>
      <family val="2"/>
      <charset val="204"/>
    </font>
    <font>
      <b/>
      <sz val="22"/>
      <name val="Arial Narrow"/>
      <family val="2"/>
      <charset val="204"/>
    </font>
    <font>
      <sz val="24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2"/>
      <name val="Arial Narrow"/>
      <family val="2"/>
      <charset val="204"/>
    </font>
    <font>
      <sz val="26"/>
      <name val="Arial"/>
      <family val="2"/>
      <charset val="204"/>
    </font>
    <font>
      <sz val="26"/>
      <name val="Arial Narrow"/>
      <family val="2"/>
      <charset val="204"/>
    </font>
    <font>
      <sz val="26"/>
      <color indexed="10"/>
      <name val="Arial"/>
      <family val="2"/>
      <charset val="204"/>
    </font>
    <font>
      <sz val="26"/>
      <color indexed="10"/>
      <name val="Arial Narrow"/>
      <family val="2"/>
      <charset val="204"/>
    </font>
    <font>
      <b/>
      <sz val="16"/>
      <name val="Arial"/>
      <family val="2"/>
      <charset val="204"/>
    </font>
    <font>
      <sz val="17.5"/>
      <name val="Arial Narrow"/>
      <family val="2"/>
      <charset val="204"/>
    </font>
    <font>
      <sz val="20"/>
      <color theme="1"/>
      <name val="Arial"/>
      <family val="2"/>
      <charset val="204"/>
    </font>
    <font>
      <sz val="20"/>
      <color rgb="FFFF0000"/>
      <name val="Arial"/>
      <family val="2"/>
      <charset val="204"/>
    </font>
    <font>
      <sz val="19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18"/>
      <color rgb="FF0066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0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19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0"/>
      <name val="Arial Narrow"/>
      <family val="2"/>
      <charset val="204"/>
    </font>
    <font>
      <sz val="26"/>
      <color theme="1"/>
      <name val="Arial"/>
      <family val="2"/>
      <charset val="204"/>
    </font>
    <font>
      <vertAlign val="superscript"/>
      <sz val="19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sz val="17.5"/>
      <name val="Arial"/>
      <family val="2"/>
      <charset val="204"/>
    </font>
    <font>
      <b/>
      <sz val="1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double">
        <color auto="1"/>
      </left>
      <right style="hair">
        <color theme="1" tint="0.499984740745262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indexed="64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auto="1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 style="hair">
        <color indexed="64"/>
      </bottom>
      <diagonal/>
    </border>
  </borders>
  <cellStyleXfs count="1">
    <xf numFmtId="0" fontId="0" fillId="0" borderId="0"/>
  </cellStyleXfs>
  <cellXfs count="1207"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4" fillId="2" borderId="57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16" xfId="0" applyFont="1" applyFill="1" applyBorder="1" applyAlignment="1" applyProtection="1">
      <alignment horizontal="center" vertical="center" wrapText="1"/>
      <protection locked="0"/>
    </xf>
    <xf numFmtId="0" fontId="14" fillId="2" borderId="58" xfId="0" applyFont="1" applyFill="1" applyBorder="1" applyAlignment="1" applyProtection="1">
      <alignment horizontal="center" vertical="center" wrapText="1"/>
      <protection locked="0"/>
    </xf>
    <xf numFmtId="0" fontId="14" fillId="2" borderId="1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14" fillId="2" borderId="73" xfId="0" applyFont="1" applyFill="1" applyBorder="1" applyAlignment="1" applyProtection="1">
      <alignment horizontal="center" vertical="center" wrapText="1"/>
      <protection locked="0"/>
    </xf>
    <xf numFmtId="0" fontId="14" fillId="2" borderId="63" xfId="0" applyFont="1" applyFill="1" applyBorder="1" applyAlignment="1">
      <alignment horizontal="center" vertical="center" wrapText="1"/>
    </xf>
    <xf numFmtId="0" fontId="5" fillId="2" borderId="69" xfId="0" applyFont="1" applyFill="1" applyBorder="1" applyAlignment="1" applyProtection="1">
      <alignment horizontal="center" vertical="center"/>
      <protection locked="0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14" fillId="2" borderId="70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30" fillId="2" borderId="0" xfId="0" applyFont="1" applyFill="1" applyProtection="1">
      <protection locked="0"/>
    </xf>
    <xf numFmtId="0" fontId="5" fillId="2" borderId="52" xfId="0" applyFont="1" applyFill="1" applyBorder="1" applyAlignment="1" applyProtection="1">
      <alignment horizontal="right" vertical="center"/>
      <protection locked="0"/>
    </xf>
    <xf numFmtId="0" fontId="11" fillId="2" borderId="52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Protection="1"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58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73" xfId="0" applyFont="1" applyBorder="1" applyAlignment="1" applyProtection="1">
      <alignment horizontal="center" vertical="center" wrapText="1"/>
      <protection locked="0"/>
    </xf>
    <xf numFmtId="0" fontId="13" fillId="0" borderId="120" xfId="0" applyFont="1" applyBorder="1" applyAlignment="1" applyProtection="1">
      <alignment horizontal="center" textRotation="90"/>
      <protection locked="0"/>
    </xf>
    <xf numFmtId="0" fontId="13" fillId="0" borderId="118" xfId="0" applyFont="1" applyBorder="1" applyAlignment="1" applyProtection="1">
      <alignment horizontal="center" textRotation="90"/>
      <protection locked="0"/>
    </xf>
    <xf numFmtId="0" fontId="13" fillId="0" borderId="122" xfId="0" applyFont="1" applyBorder="1" applyAlignment="1" applyProtection="1">
      <alignment horizontal="center" textRotation="90"/>
      <protection locked="0"/>
    </xf>
    <xf numFmtId="0" fontId="13" fillId="0" borderId="123" xfId="0" applyFont="1" applyBorder="1" applyAlignment="1" applyProtection="1">
      <alignment horizontal="center" textRotation="90"/>
      <protection locked="0"/>
    </xf>
    <xf numFmtId="0" fontId="13" fillId="0" borderId="117" xfId="0" applyFont="1" applyBorder="1" applyAlignment="1" applyProtection="1">
      <alignment horizontal="center" textRotation="90"/>
      <protection locked="0"/>
    </xf>
    <xf numFmtId="0" fontId="13" fillId="0" borderId="119" xfId="0" applyFont="1" applyBorder="1" applyAlignment="1" applyProtection="1">
      <alignment horizontal="center" textRotation="90"/>
      <protection locked="0"/>
    </xf>
    <xf numFmtId="0" fontId="13" fillId="0" borderId="121" xfId="0" applyFont="1" applyBorder="1" applyAlignment="1" applyProtection="1">
      <alignment horizontal="center" textRotation="90"/>
      <protection locked="0"/>
    </xf>
    <xf numFmtId="0" fontId="13" fillId="0" borderId="136" xfId="0" applyFont="1" applyBorder="1" applyAlignment="1" applyProtection="1">
      <alignment horizontal="center" textRotation="90"/>
      <protection locked="0"/>
    </xf>
    <xf numFmtId="0" fontId="5" fillId="0" borderId="127" xfId="0" applyFont="1" applyBorder="1" applyAlignment="1" applyProtection="1">
      <alignment horizontal="right" vertical="center"/>
      <protection locked="0"/>
    </xf>
    <xf numFmtId="0" fontId="5" fillId="0" borderId="133" xfId="0" applyFont="1" applyBorder="1" applyAlignment="1" applyProtection="1">
      <alignment horizontal="right" vertical="center"/>
      <protection locked="0"/>
    </xf>
    <xf numFmtId="0" fontId="5" fillId="0" borderId="134" xfId="0" applyFont="1" applyBorder="1" applyAlignment="1" applyProtection="1">
      <alignment horizontal="right" vertical="center"/>
      <protection locked="0"/>
    </xf>
    <xf numFmtId="0" fontId="5" fillId="0" borderId="134" xfId="0" applyFont="1" applyBorder="1" applyAlignment="1" applyProtection="1">
      <alignment horizontal="center" vertical="center"/>
      <protection locked="0"/>
    </xf>
    <xf numFmtId="0" fontId="13" fillId="0" borderId="133" xfId="0" applyFont="1" applyBorder="1" applyAlignment="1" applyProtection="1">
      <alignment horizontal="center" vertical="center"/>
      <protection locked="0"/>
    </xf>
    <xf numFmtId="0" fontId="13" fillId="0" borderId="134" xfId="0" applyFont="1" applyBorder="1" applyAlignment="1" applyProtection="1">
      <alignment horizontal="center" vertical="center"/>
      <protection locked="0"/>
    </xf>
    <xf numFmtId="0" fontId="14" fillId="2" borderId="90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63" xfId="0" applyFont="1" applyBorder="1" applyAlignment="1">
      <alignment horizontal="center" vertical="center" wrapText="1"/>
    </xf>
    <xf numFmtId="0" fontId="6" fillId="2" borderId="52" xfId="0" applyFont="1" applyFill="1" applyBorder="1" applyAlignment="1" applyProtection="1">
      <alignment horizontal="left" vertical="center" wrapText="1"/>
      <protection locked="0"/>
    </xf>
    <xf numFmtId="0" fontId="6" fillId="2" borderId="52" xfId="0" applyFont="1" applyFill="1" applyBorder="1" applyAlignment="1" applyProtection="1">
      <alignment horizontal="left" vertical="center"/>
      <protection locked="0"/>
    </xf>
    <xf numFmtId="0" fontId="16" fillId="0" borderId="52" xfId="0" applyFont="1" applyBorder="1" applyAlignment="1" applyProtection="1">
      <alignment horizontal="left" vertical="center" wrapText="1"/>
      <protection locked="0"/>
    </xf>
    <xf numFmtId="0" fontId="5" fillId="3" borderId="74" xfId="0" applyFont="1" applyFill="1" applyBorder="1" applyAlignment="1" applyProtection="1">
      <alignment horizontal="center" vertical="center"/>
      <protection locked="0"/>
    </xf>
    <xf numFmtId="0" fontId="5" fillId="3" borderId="30" xfId="0" applyFont="1" applyFill="1" applyBorder="1" applyAlignment="1" applyProtection="1">
      <alignment horizontal="center" vertical="center"/>
      <protection locked="0"/>
    </xf>
    <xf numFmtId="0" fontId="6" fillId="2" borderId="52" xfId="0" applyFont="1" applyFill="1" applyBorder="1" applyAlignment="1">
      <alignment vertical="center" wrapText="1"/>
    </xf>
    <xf numFmtId="0" fontId="6" fillId="3" borderId="52" xfId="0" applyFont="1" applyFill="1" applyBorder="1" applyAlignment="1" applyProtection="1">
      <alignment horizontal="left" vertical="center" wrapText="1"/>
      <protection locked="0"/>
    </xf>
    <xf numFmtId="0" fontId="14" fillId="3" borderId="90" xfId="0" applyFont="1" applyFill="1" applyBorder="1" applyAlignment="1" applyProtection="1">
      <alignment horizontal="center" vertical="center" wrapText="1"/>
      <protection locked="0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wrapText="1"/>
      <protection locked="0"/>
    </xf>
    <xf numFmtId="0" fontId="14" fillId="3" borderId="3" xfId="0" applyFont="1" applyFill="1" applyBorder="1" applyAlignment="1" applyProtection="1">
      <alignment horizontal="center" vertical="center" wrapText="1"/>
      <protection locked="0"/>
    </xf>
    <xf numFmtId="0" fontId="14" fillId="3" borderId="57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 applyProtection="1">
      <alignment horizontal="right" vertical="center"/>
      <protection locked="0"/>
    </xf>
    <xf numFmtId="0" fontId="11" fillId="3" borderId="52" xfId="0" applyFont="1" applyFill="1" applyBorder="1" applyAlignment="1" applyProtection="1">
      <alignment horizontal="left" vertical="center"/>
      <protection locked="0"/>
    </xf>
    <xf numFmtId="0" fontId="5" fillId="4" borderId="133" xfId="0" applyFont="1" applyFill="1" applyBorder="1" applyAlignment="1" applyProtection="1">
      <alignment horizontal="right" vertical="center"/>
      <protection locked="0"/>
    </xf>
    <xf numFmtId="0" fontId="5" fillId="4" borderId="134" xfId="0" applyFont="1" applyFill="1" applyBorder="1" applyAlignment="1" applyProtection="1">
      <alignment horizontal="right" vertical="center"/>
      <protection locked="0"/>
    </xf>
    <xf numFmtId="0" fontId="13" fillId="4" borderId="117" xfId="0" applyFont="1" applyFill="1" applyBorder="1" applyAlignment="1" applyProtection="1">
      <alignment horizontal="center" textRotation="90"/>
      <protection locked="0"/>
    </xf>
    <xf numFmtId="0" fontId="13" fillId="4" borderId="118" xfId="0" applyFont="1" applyFill="1" applyBorder="1" applyAlignment="1" applyProtection="1">
      <alignment horizontal="center" textRotation="90"/>
      <protection locked="0"/>
    </xf>
    <xf numFmtId="0" fontId="13" fillId="4" borderId="119" xfId="0" applyFont="1" applyFill="1" applyBorder="1" applyAlignment="1" applyProtection="1">
      <alignment horizontal="center" textRotation="90"/>
      <protection locked="0"/>
    </xf>
    <xf numFmtId="0" fontId="13" fillId="4" borderId="120" xfId="0" applyFont="1" applyFill="1" applyBorder="1" applyAlignment="1" applyProtection="1">
      <alignment horizontal="center" textRotation="90"/>
      <protection locked="0"/>
    </xf>
    <xf numFmtId="0" fontId="13" fillId="4" borderId="121" xfId="0" applyFont="1" applyFill="1" applyBorder="1" applyAlignment="1" applyProtection="1">
      <alignment horizontal="center" textRotation="90"/>
      <protection locked="0"/>
    </xf>
    <xf numFmtId="0" fontId="14" fillId="4" borderId="2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64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49" fontId="20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47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6" fillId="0" borderId="0" xfId="0" applyFont="1" applyProtection="1"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0" fontId="24" fillId="0" borderId="0" xfId="0" applyFont="1"/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163" xfId="0" applyFont="1" applyBorder="1" applyAlignment="1">
      <alignment horizontal="center" vertical="center"/>
    </xf>
    <xf numFmtId="0" fontId="13" fillId="0" borderId="167" xfId="0" applyFont="1" applyBorder="1" applyAlignment="1">
      <alignment horizontal="center" vertical="center"/>
    </xf>
    <xf numFmtId="0" fontId="13" fillId="0" borderId="168" xfId="0" applyFont="1" applyBorder="1" applyAlignment="1">
      <alignment horizontal="center" vertical="center"/>
    </xf>
    <xf numFmtId="0" fontId="13" fillId="0" borderId="154" xfId="0" applyFont="1" applyBorder="1" applyAlignment="1">
      <alignment horizontal="center" vertical="center"/>
    </xf>
    <xf numFmtId="0" fontId="7" fillId="0" borderId="172" xfId="0" applyFont="1" applyBorder="1" applyAlignment="1">
      <alignment horizontal="center" vertical="center"/>
    </xf>
    <xf numFmtId="0" fontId="7" fillId="0" borderId="173" xfId="0" applyFont="1" applyBorder="1" applyAlignment="1">
      <alignment horizontal="center" vertical="center"/>
    </xf>
    <xf numFmtId="0" fontId="7" fillId="0" borderId="158" xfId="0" applyFont="1" applyBorder="1" applyAlignment="1">
      <alignment horizontal="center" vertical="center"/>
    </xf>
    <xf numFmtId="0" fontId="10" fillId="0" borderId="176" xfId="0" applyFont="1" applyBorder="1" applyAlignment="1">
      <alignment horizontal="center" vertical="center" wrapText="1"/>
    </xf>
    <xf numFmtId="0" fontId="10" fillId="0" borderId="113" xfId="0" applyFont="1" applyBorder="1" applyAlignment="1" applyProtection="1">
      <alignment horizontal="left" vertical="center" wrapText="1"/>
      <protection locked="0"/>
    </xf>
    <xf numFmtId="0" fontId="9" fillId="0" borderId="79" xfId="0" applyFont="1" applyBorder="1" applyAlignment="1" applyProtection="1">
      <alignment horizontal="center" vertical="center"/>
      <protection locked="0"/>
    </xf>
    <xf numFmtId="0" fontId="10" fillId="0" borderId="87" xfId="0" applyFont="1" applyBorder="1" applyAlignment="1" applyProtection="1">
      <alignment horizontal="center" vertical="center" wrapText="1"/>
      <protection locked="0"/>
    </xf>
    <xf numFmtId="0" fontId="12" fillId="0" borderId="87" xfId="0" applyFont="1" applyBorder="1" applyAlignment="1" applyProtection="1">
      <alignment horizontal="center" vertical="center" wrapText="1"/>
      <protection locked="0"/>
    </xf>
    <xf numFmtId="0" fontId="10" fillId="0" borderId="79" xfId="0" applyFont="1" applyBorder="1" applyAlignment="1" applyProtection="1">
      <alignment horizontal="center" vertical="center" wrapText="1"/>
      <protection locked="0"/>
    </xf>
    <xf numFmtId="0" fontId="10" fillId="0" borderId="87" xfId="0" applyFont="1" applyBorder="1" applyAlignment="1" applyProtection="1">
      <alignment horizontal="center"/>
      <protection locked="0"/>
    </xf>
    <xf numFmtId="49" fontId="10" fillId="0" borderId="79" xfId="0" applyNumberFormat="1" applyFont="1" applyBorder="1" applyAlignment="1" applyProtection="1">
      <alignment horizontal="center" vertical="center" wrapText="1"/>
      <protection locked="0"/>
    </xf>
    <xf numFmtId="0" fontId="10" fillId="0" borderId="80" xfId="0" applyFont="1" applyBorder="1" applyAlignment="1" applyProtection="1">
      <alignment horizontal="center" vertical="center" wrapText="1"/>
      <protection locked="0"/>
    </xf>
    <xf numFmtId="0" fontId="10" fillId="0" borderId="166" xfId="0" applyFont="1" applyBorder="1" applyAlignment="1">
      <alignment horizontal="center" vertical="center" wrapText="1"/>
    </xf>
    <xf numFmtId="0" fontId="10" fillId="0" borderId="88" xfId="0" applyFont="1" applyBorder="1" applyAlignment="1" applyProtection="1">
      <alignment horizontal="center" vertical="center" wrapText="1"/>
      <protection locked="0"/>
    </xf>
    <xf numFmtId="0" fontId="12" fillId="0" borderId="88" xfId="0" applyFont="1" applyBorder="1" applyAlignment="1" applyProtection="1">
      <alignment horizontal="center" vertical="center" wrapText="1"/>
      <protection locked="0"/>
    </xf>
    <xf numFmtId="0" fontId="9" fillId="0" borderId="78" xfId="0" applyFont="1" applyBorder="1" applyAlignment="1" applyProtection="1">
      <alignment horizontal="center" vertical="center"/>
      <protection locked="0"/>
    </xf>
    <xf numFmtId="0" fontId="9" fillId="0" borderId="88" xfId="0" applyFont="1" applyBorder="1" applyAlignment="1" applyProtection="1">
      <alignment horizontal="center" vertical="center"/>
      <protection locked="0"/>
    </xf>
    <xf numFmtId="0" fontId="10" fillId="0" borderId="148" xfId="0" applyFont="1" applyBorder="1" applyAlignment="1" applyProtection="1">
      <alignment horizontal="center" vertical="center" wrapText="1"/>
      <protection locked="0"/>
    </xf>
    <xf numFmtId="0" fontId="10" fillId="0" borderId="78" xfId="0" applyFont="1" applyBorder="1" applyAlignment="1" applyProtection="1">
      <alignment horizontal="center" vertical="center" wrapText="1"/>
      <protection locked="0"/>
    </xf>
    <xf numFmtId="49" fontId="10" fillId="0" borderId="78" xfId="0" applyNumberFormat="1" applyFont="1" applyBorder="1" applyAlignment="1" applyProtection="1">
      <alignment horizontal="center" vertical="center" wrapText="1"/>
      <protection locked="0"/>
    </xf>
    <xf numFmtId="49" fontId="10" fillId="0" borderId="81" xfId="0" applyNumberFormat="1" applyFont="1" applyBorder="1" applyAlignment="1" applyProtection="1">
      <alignment horizontal="center" vertical="center" wrapText="1"/>
      <protection locked="0"/>
    </xf>
    <xf numFmtId="0" fontId="10" fillId="0" borderId="112" xfId="0" applyFont="1" applyBorder="1" applyAlignment="1" applyProtection="1">
      <alignment horizontal="center" vertical="center" wrapText="1"/>
      <protection locked="0"/>
    </xf>
    <xf numFmtId="0" fontId="10" fillId="0" borderId="114" xfId="0" applyFont="1" applyBorder="1" applyAlignment="1" applyProtection="1">
      <alignment horizontal="center" vertical="center" wrapText="1"/>
      <protection locked="0"/>
    </xf>
    <xf numFmtId="0" fontId="10" fillId="0" borderId="81" xfId="0" applyFont="1" applyBorder="1" applyAlignment="1" applyProtection="1">
      <alignment horizontal="center" vertical="center" wrapText="1"/>
      <protection locked="0"/>
    </xf>
    <xf numFmtId="49" fontId="9" fillId="0" borderId="115" xfId="0" applyNumberFormat="1" applyFont="1" applyBorder="1" applyAlignment="1" applyProtection="1">
      <alignment horizontal="center" vertical="center"/>
      <protection locked="0"/>
    </xf>
    <xf numFmtId="49" fontId="9" fillId="0" borderId="131" xfId="0" applyNumberFormat="1" applyFont="1" applyBorder="1" applyAlignment="1" applyProtection="1">
      <alignment horizontal="center" vertical="center"/>
      <protection locked="0"/>
    </xf>
    <xf numFmtId="49" fontId="9" fillId="0" borderId="203" xfId="0" applyNumberFormat="1" applyFont="1" applyBorder="1" applyAlignment="1" applyProtection="1">
      <alignment horizontal="center" vertical="center"/>
      <protection locked="0"/>
    </xf>
    <xf numFmtId="49" fontId="9" fillId="0" borderId="204" xfId="0" applyNumberFormat="1" applyFont="1" applyBorder="1" applyAlignment="1" applyProtection="1">
      <alignment horizontal="center" vertical="center"/>
      <protection locked="0"/>
    </xf>
    <xf numFmtId="0" fontId="9" fillId="0" borderId="115" xfId="0" applyFont="1" applyBorder="1" applyAlignment="1" applyProtection="1">
      <alignment horizontal="center" vertical="center"/>
      <protection locked="0"/>
    </xf>
    <xf numFmtId="0" fontId="9" fillId="0" borderId="116" xfId="0" applyFont="1" applyBorder="1" applyAlignment="1" applyProtection="1">
      <alignment horizontal="center" vertical="center"/>
      <protection locked="0"/>
    </xf>
    <xf numFmtId="0" fontId="10" fillId="0" borderId="116" xfId="0" applyFont="1" applyBorder="1" applyAlignment="1" applyProtection="1">
      <alignment horizontal="center" vertical="center" wrapText="1"/>
      <protection locked="0"/>
    </xf>
    <xf numFmtId="0" fontId="10" fillId="0" borderId="108" xfId="0" applyFont="1" applyBorder="1" applyAlignment="1" applyProtection="1">
      <alignment horizontal="center" vertical="center" wrapText="1"/>
      <protection locked="0"/>
    </xf>
    <xf numFmtId="49" fontId="10" fillId="0" borderId="108" xfId="0" applyNumberFormat="1" applyFont="1" applyBorder="1" applyAlignment="1" applyProtection="1">
      <alignment horizontal="center" vertical="center" wrapText="1"/>
      <protection locked="0"/>
    </xf>
    <xf numFmtId="0" fontId="10" fillId="0" borderId="109" xfId="0" applyFont="1" applyBorder="1" applyAlignment="1" applyProtection="1">
      <alignment horizontal="center" vertical="center" wrapText="1"/>
      <protection locked="0"/>
    </xf>
    <xf numFmtId="0" fontId="10" fillId="0" borderId="171" xfId="0" applyFont="1" applyBorder="1" applyAlignment="1">
      <alignment horizontal="center" vertical="center" wrapText="1"/>
    </xf>
    <xf numFmtId="0" fontId="10" fillId="0" borderId="84" xfId="0" applyFont="1" applyBorder="1" applyAlignment="1" applyProtection="1">
      <alignment horizontal="center" vertical="center" wrapText="1"/>
      <protection locked="0"/>
    </xf>
    <xf numFmtId="0" fontId="10" fillId="0" borderId="100" xfId="0" applyFont="1" applyBorder="1" applyAlignment="1" applyProtection="1">
      <alignment horizontal="center" vertical="center" wrapText="1"/>
      <protection locked="0"/>
    </xf>
    <xf numFmtId="0" fontId="12" fillId="0" borderId="100" xfId="0" applyFont="1" applyBorder="1" applyAlignment="1" applyProtection="1">
      <alignment horizontal="center" vertical="center" wrapText="1"/>
      <protection locked="0"/>
    </xf>
    <xf numFmtId="0" fontId="9" fillId="0" borderId="85" xfId="0" applyFont="1" applyBorder="1" applyAlignment="1" applyProtection="1">
      <alignment horizontal="center" vertical="center"/>
      <protection locked="0"/>
    </xf>
    <xf numFmtId="0" fontId="9" fillId="0" borderId="89" xfId="0" applyFont="1" applyBorder="1" applyAlignment="1" applyProtection="1">
      <alignment horizontal="center" vertical="center"/>
      <protection locked="0"/>
    </xf>
    <xf numFmtId="0" fontId="9" fillId="0" borderId="82" xfId="0" applyFont="1" applyBorder="1" applyAlignment="1" applyProtection="1">
      <alignment horizontal="center" vertical="center"/>
      <protection locked="0"/>
    </xf>
    <xf numFmtId="0" fontId="10" fillId="0" borderId="82" xfId="0" applyFont="1" applyBorder="1" applyAlignment="1" applyProtection="1">
      <alignment horizontal="center" vertical="center" wrapText="1"/>
      <protection locked="0"/>
    </xf>
    <xf numFmtId="49" fontId="9" fillId="0" borderId="82" xfId="0" applyNumberFormat="1" applyFont="1" applyBorder="1" applyAlignment="1" applyProtection="1">
      <alignment horizontal="center" vertical="center"/>
      <protection locked="0"/>
    </xf>
    <xf numFmtId="49" fontId="9" fillId="0" borderId="89" xfId="0" applyNumberFormat="1" applyFont="1" applyBorder="1" applyAlignment="1" applyProtection="1">
      <alignment horizontal="center" vertical="center"/>
      <protection locked="0"/>
    </xf>
    <xf numFmtId="49" fontId="10" fillId="0" borderId="82" xfId="0" applyNumberFormat="1" applyFont="1" applyBorder="1" applyAlignment="1" applyProtection="1">
      <alignment horizontal="center" vertical="center" wrapText="1"/>
      <protection locked="0"/>
    </xf>
    <xf numFmtId="0" fontId="13" fillId="0" borderId="82" xfId="0" applyFont="1" applyBorder="1" applyAlignment="1" applyProtection="1">
      <alignment horizontal="center" vertical="center" wrapText="1"/>
      <protection locked="0"/>
    </xf>
    <xf numFmtId="0" fontId="13" fillId="0" borderId="83" xfId="0" applyFont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5" fillId="0" borderId="16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9" fillId="0" borderId="168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9" fillId="0" borderId="16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7" fillId="0" borderId="0" xfId="0" applyFont="1" applyProtection="1">
      <protection locked="0"/>
    </xf>
    <xf numFmtId="0" fontId="16" fillId="5" borderId="38" xfId="0" applyFont="1" applyFill="1" applyBorder="1" applyAlignment="1" applyProtection="1">
      <alignment horizontal="left" vertical="center" wrapText="1"/>
      <protection locked="0"/>
    </xf>
    <xf numFmtId="0" fontId="9" fillId="5" borderId="103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61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96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center" vertical="center" wrapText="1"/>
    </xf>
    <xf numFmtId="0" fontId="1" fillId="5" borderId="0" xfId="0" applyFont="1" applyFill="1" applyProtection="1">
      <protection locked="0"/>
    </xf>
    <xf numFmtId="0" fontId="16" fillId="5" borderId="1" xfId="0" applyFont="1" applyFill="1" applyBorder="1" applyAlignment="1" applyProtection="1">
      <alignment horizontal="left" vertical="center" wrapText="1"/>
      <protection locked="0"/>
    </xf>
    <xf numFmtId="0" fontId="14" fillId="5" borderId="104" xfId="0" applyFont="1" applyFill="1" applyBorder="1" applyAlignment="1" applyProtection="1">
      <alignment horizontal="center" vertical="center" wrapText="1"/>
      <protection locked="0"/>
    </xf>
    <xf numFmtId="0" fontId="14" fillId="5" borderId="4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 applyProtection="1">
      <alignment horizontal="center" vertical="center" wrapText="1"/>
      <protection locked="0"/>
    </xf>
    <xf numFmtId="0" fontId="14" fillId="5" borderId="10" xfId="0" applyFont="1" applyFill="1" applyBorder="1" applyAlignment="1" applyProtection="1">
      <alignment horizontal="center" vertical="center" wrapText="1"/>
      <protection locked="0"/>
    </xf>
    <xf numFmtId="0" fontId="14" fillId="5" borderId="63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64" xfId="0" applyFont="1" applyFill="1" applyBorder="1" applyAlignment="1" applyProtection="1">
      <alignment horizontal="center" vertical="center" wrapText="1"/>
      <protection locked="0"/>
    </xf>
    <xf numFmtId="0" fontId="14" fillId="5" borderId="11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 applyProtection="1">
      <alignment horizontal="center" vertical="center" wrapText="1"/>
      <protection locked="0"/>
    </xf>
    <xf numFmtId="0" fontId="14" fillId="5" borderId="22" xfId="0" applyFont="1" applyFill="1" applyBorder="1" applyAlignment="1" applyProtection="1">
      <alignment horizontal="center" vertical="center" wrapText="1"/>
      <protection locked="0"/>
    </xf>
    <xf numFmtId="0" fontId="14" fillId="5" borderId="97" xfId="0" applyFont="1" applyFill="1" applyBorder="1" applyAlignment="1" applyProtection="1">
      <alignment horizontal="center" vertical="center" wrapText="1"/>
      <protection locked="0"/>
    </xf>
    <xf numFmtId="0" fontId="14" fillId="5" borderId="63" xfId="0" applyFont="1" applyFill="1" applyBorder="1" applyAlignment="1" applyProtection="1">
      <alignment horizontal="center" vertical="center" wrapText="1"/>
      <protection locked="0"/>
    </xf>
    <xf numFmtId="0" fontId="14" fillId="5" borderId="47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Protection="1">
      <protection locked="0"/>
    </xf>
    <xf numFmtId="1" fontId="9" fillId="0" borderId="107" xfId="0" applyNumberFormat="1" applyFont="1" applyBorder="1" applyAlignment="1">
      <alignment horizontal="center" vertical="center" wrapText="1"/>
    </xf>
    <xf numFmtId="1" fontId="12" fillId="0" borderId="56" xfId="0" applyNumberFormat="1" applyFont="1" applyBorder="1" applyAlignment="1">
      <alignment horizontal="center" vertical="center" wrapText="1"/>
    </xf>
    <xf numFmtId="1" fontId="12" fillId="0" borderId="14" xfId="0" applyNumberFormat="1" applyFont="1" applyBorder="1" applyAlignment="1">
      <alignment horizontal="center" vertical="center" wrapText="1"/>
    </xf>
    <xf numFmtId="1" fontId="12" fillId="0" borderId="54" xfId="0" applyNumberFormat="1" applyFont="1" applyBorder="1" applyAlignment="1">
      <alignment horizontal="center" vertical="center" wrapText="1"/>
    </xf>
    <xf numFmtId="1" fontId="12" fillId="0" borderId="67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68" xfId="0" applyNumberFormat="1" applyFont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 wrapText="1"/>
    </xf>
    <xf numFmtId="1" fontId="12" fillId="0" borderId="98" xfId="0" applyNumberFormat="1" applyFont="1" applyBorder="1" applyAlignment="1">
      <alignment horizontal="center" vertical="center" wrapText="1"/>
    </xf>
    <xf numFmtId="1" fontId="12" fillId="0" borderId="29" xfId="0" applyNumberFormat="1" applyFont="1" applyBorder="1" applyAlignment="1">
      <alignment horizontal="center" vertical="center" wrapText="1"/>
    </xf>
    <xf numFmtId="1" fontId="29" fillId="0" borderId="4" xfId="0" applyNumberFormat="1" applyFont="1" applyBorder="1" applyAlignment="1">
      <alignment horizontal="center" vertical="center" wrapText="1"/>
    </xf>
    <xf numFmtId="1" fontId="9" fillId="0" borderId="90" xfId="0" applyNumberFormat="1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 wrapText="1"/>
    </xf>
    <xf numFmtId="1" fontId="35" fillId="0" borderId="3" xfId="0" applyNumberFormat="1" applyFont="1" applyBorder="1" applyAlignment="1">
      <alignment horizontal="center" vertical="center" wrapText="1"/>
    </xf>
    <xf numFmtId="1" fontId="43" fillId="0" borderId="57" xfId="0" applyNumberFormat="1" applyFont="1" applyBorder="1" applyAlignment="1">
      <alignment horizontal="center" vertical="center" wrapText="1"/>
    </xf>
    <xf numFmtId="1" fontId="43" fillId="0" borderId="17" xfId="0" applyNumberFormat="1" applyFont="1" applyBorder="1" applyAlignment="1">
      <alignment horizontal="center" vertical="center" wrapText="1"/>
    </xf>
    <xf numFmtId="1" fontId="43" fillId="0" borderId="16" xfId="0" applyNumberFormat="1" applyFont="1" applyBorder="1" applyAlignment="1">
      <alignment horizontal="center" vertical="center" wrapText="1"/>
    </xf>
    <xf numFmtId="1" fontId="35" fillId="0" borderId="58" xfId="0" applyNumberFormat="1" applyFont="1" applyBorder="1" applyAlignment="1">
      <alignment horizontal="center" vertical="center" wrapText="1"/>
    </xf>
    <xf numFmtId="1" fontId="43" fillId="0" borderId="4" xfId="0" applyNumberFormat="1" applyFon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35" fillId="0" borderId="4" xfId="0" applyNumberFormat="1" applyFont="1" applyBorder="1" applyAlignment="1">
      <alignment horizontal="center" vertical="center" wrapText="1"/>
    </xf>
    <xf numFmtId="1" fontId="35" fillId="0" borderId="16" xfId="0" applyNumberFormat="1" applyFont="1" applyBorder="1" applyAlignment="1">
      <alignment horizontal="center" vertical="center" wrapText="1"/>
    </xf>
    <xf numFmtId="1" fontId="35" fillId="0" borderId="73" xfId="0" applyNumberFormat="1" applyFont="1" applyBorder="1" applyAlignment="1">
      <alignment horizontal="center" vertical="center" wrapText="1"/>
    </xf>
    <xf numFmtId="1" fontId="35" fillId="0" borderId="57" xfId="0" applyNumberFormat="1" applyFont="1" applyBorder="1" applyAlignment="1">
      <alignment horizontal="center" vertical="center" wrapText="1"/>
    </xf>
    <xf numFmtId="1" fontId="29" fillId="0" borderId="70" xfId="0" applyNumberFormat="1" applyFont="1" applyBorder="1" applyAlignment="1">
      <alignment horizontal="center" vertical="center" wrapText="1"/>
    </xf>
    <xf numFmtId="1" fontId="9" fillId="0" borderId="106" xfId="0" applyNumberFormat="1" applyFont="1" applyBorder="1" applyAlignment="1">
      <alignment horizontal="center" vertical="center" wrapText="1"/>
    </xf>
    <xf numFmtId="0" fontId="2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31" fillId="0" borderId="0" xfId="0" applyFont="1" applyProtection="1">
      <protection locked="0"/>
    </xf>
    <xf numFmtId="49" fontId="21" fillId="0" borderId="36" xfId="0" applyNumberFormat="1" applyFont="1" applyBorder="1" applyAlignment="1" applyProtection="1">
      <alignment horizontal="center" vertical="center" wrapText="1"/>
      <protection locked="0"/>
    </xf>
    <xf numFmtId="1" fontId="5" fillId="0" borderId="38" xfId="0" applyNumberFormat="1" applyFont="1" applyBorder="1" applyAlignment="1" applyProtection="1">
      <alignment horizontal="center" vertical="center" wrapText="1"/>
      <protection locked="0"/>
    </xf>
    <xf numFmtId="1" fontId="6" fillId="0" borderId="36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52" xfId="0" applyNumberFormat="1" applyFont="1" applyBorder="1" applyAlignment="1">
      <alignment horizontal="center" vertical="center" wrapText="1"/>
    </xf>
    <xf numFmtId="1" fontId="6" fillId="0" borderId="50" xfId="0" applyNumberFormat="1" applyFont="1" applyBorder="1" applyAlignment="1">
      <alignment horizontal="center" vertical="center" wrapText="1"/>
    </xf>
    <xf numFmtId="0" fontId="34" fillId="0" borderId="0" xfId="0" applyFont="1" applyProtection="1">
      <protection locked="0"/>
    </xf>
    <xf numFmtId="0" fontId="5" fillId="0" borderId="0" xfId="0" applyFont="1"/>
    <xf numFmtId="0" fontId="41" fillId="0" borderId="0" xfId="0" applyFont="1"/>
    <xf numFmtId="0" fontId="23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49" fontId="5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3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9" fillId="0" borderId="0" xfId="0" applyFont="1" applyAlignment="1">
      <alignment horizontal="right" vertical="top"/>
    </xf>
    <xf numFmtId="0" fontId="37" fillId="0" borderId="0" xfId="0" applyFont="1"/>
    <xf numFmtId="0" fontId="6" fillId="0" borderId="0" xfId="0" applyFont="1" applyAlignment="1">
      <alignment vertical="center"/>
    </xf>
    <xf numFmtId="0" fontId="6" fillId="0" borderId="125" xfId="0" applyFont="1" applyBorder="1" applyAlignment="1">
      <alignment vertical="center"/>
    </xf>
    <xf numFmtId="0" fontId="6" fillId="0" borderId="125" xfId="0" applyFont="1" applyBorder="1"/>
    <xf numFmtId="0" fontId="6" fillId="0" borderId="131" xfId="0" applyFont="1" applyBorder="1" applyAlignment="1">
      <alignment vertical="center"/>
    </xf>
    <xf numFmtId="0" fontId="6" fillId="0" borderId="131" xfId="0" applyFont="1" applyBorder="1"/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2" fillId="0" borderId="0" xfId="0" applyFont="1" applyProtection="1">
      <protection locked="0"/>
    </xf>
    <xf numFmtId="0" fontId="6" fillId="0" borderId="125" xfId="0" applyFont="1" applyBorder="1" applyAlignment="1">
      <alignment horizontal="left"/>
    </xf>
    <xf numFmtId="0" fontId="15" fillId="0" borderId="125" xfId="0" applyFont="1" applyBorder="1" applyAlignment="1">
      <alignment vertical="center"/>
    </xf>
    <xf numFmtId="0" fontId="4" fillId="0" borderId="0" xfId="0" applyFont="1" applyProtection="1">
      <protection locked="0"/>
    </xf>
    <xf numFmtId="0" fontId="38" fillId="0" borderId="0" xfId="0" applyFont="1"/>
    <xf numFmtId="0" fontId="15" fillId="0" borderId="131" xfId="0" applyFont="1" applyBorder="1" applyAlignment="1">
      <alignment vertical="center"/>
    </xf>
    <xf numFmtId="0" fontId="37" fillId="0" borderId="131" xfId="0" applyFont="1" applyBorder="1"/>
    <xf numFmtId="0" fontId="38" fillId="0" borderId="131" xfId="0" applyFont="1" applyBorder="1"/>
    <xf numFmtId="0" fontId="50" fillId="0" borderId="0" xfId="0" applyFont="1"/>
    <xf numFmtId="0" fontId="6" fillId="0" borderId="0" xfId="0" applyFont="1" applyAlignment="1">
      <alignment vertical="top"/>
    </xf>
    <xf numFmtId="0" fontId="16" fillId="5" borderId="52" xfId="0" applyFont="1" applyFill="1" applyBorder="1" applyAlignment="1" applyProtection="1">
      <alignment horizontal="left" vertical="center" wrapText="1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12" fillId="5" borderId="90" xfId="0" applyFont="1" applyFill="1" applyBorder="1" applyAlignment="1" applyProtection="1">
      <alignment horizontal="center" vertical="center" wrapText="1"/>
      <protection locked="0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 applyProtection="1">
      <alignment horizontal="center" vertical="center" wrapText="1"/>
      <protection locked="0"/>
    </xf>
    <xf numFmtId="0" fontId="12" fillId="5" borderId="3" xfId="0" applyFont="1" applyFill="1" applyBorder="1" applyAlignment="1" applyProtection="1">
      <alignment horizontal="center" vertical="center" wrapText="1"/>
      <protection locked="0"/>
    </xf>
    <xf numFmtId="0" fontId="12" fillId="5" borderId="57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64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 applyProtection="1">
      <alignment horizontal="center" vertical="center" wrapText="1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12" fillId="5" borderId="63" xfId="0" applyFont="1" applyFill="1" applyBorder="1" applyAlignment="1">
      <alignment horizontal="center" vertical="center" wrapText="1"/>
    </xf>
    <xf numFmtId="0" fontId="12" fillId="5" borderId="58" xfId="0" applyFont="1" applyFill="1" applyBorder="1" applyAlignment="1" applyProtection="1">
      <alignment horizontal="center" vertical="center" wrapText="1"/>
      <protection locked="0"/>
    </xf>
    <xf numFmtId="0" fontId="12" fillId="5" borderId="17" xfId="0" applyFont="1" applyFill="1" applyBorder="1" applyAlignment="1" applyProtection="1">
      <alignment horizontal="center" vertical="center" wrapText="1"/>
      <protection locked="0"/>
    </xf>
    <xf numFmtId="0" fontId="12" fillId="5" borderId="16" xfId="0" applyFont="1" applyFill="1" applyBorder="1" applyAlignment="1" applyProtection="1">
      <alignment horizontal="center" vertical="center" wrapText="1"/>
      <protection locked="0"/>
    </xf>
    <xf numFmtId="0" fontId="12" fillId="5" borderId="73" xfId="0" applyFont="1" applyFill="1" applyBorder="1" applyAlignment="1" applyProtection="1">
      <alignment horizontal="center" vertical="center" wrapText="1"/>
      <protection locked="0"/>
    </xf>
    <xf numFmtId="0" fontId="12" fillId="5" borderId="57" xfId="0" applyFont="1" applyFill="1" applyBorder="1" applyAlignment="1" applyProtection="1">
      <alignment horizontal="center" vertical="center" wrapText="1"/>
      <protection locked="0"/>
    </xf>
    <xf numFmtId="0" fontId="12" fillId="5" borderId="70" xfId="0" applyFont="1" applyFill="1" applyBorder="1" applyAlignment="1" applyProtection="1">
      <alignment horizontal="center" vertical="center" wrapText="1"/>
      <protection locked="0"/>
    </xf>
    <xf numFmtId="0" fontId="5" fillId="5" borderId="70" xfId="0" applyFont="1" applyFill="1" applyBorder="1" applyAlignment="1" applyProtection="1">
      <alignment horizontal="center" vertical="center" wrapText="1"/>
      <protection locked="0"/>
    </xf>
    <xf numFmtId="0" fontId="30" fillId="5" borderId="0" xfId="0" applyFont="1" applyFill="1" applyProtection="1">
      <protection locked="0"/>
    </xf>
    <xf numFmtId="0" fontId="6" fillId="5" borderId="52" xfId="0" applyFont="1" applyFill="1" applyBorder="1" applyAlignment="1" applyProtection="1">
      <alignment horizontal="left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/>
      <protection locked="0"/>
    </xf>
    <xf numFmtId="0" fontId="5" fillId="5" borderId="70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14" fillId="5" borderId="90" xfId="0" applyFont="1" applyFill="1" applyBorder="1" applyAlignment="1" applyProtection="1">
      <alignment horizontal="center" vertical="center" wrapText="1"/>
      <protection locked="0"/>
    </xf>
    <xf numFmtId="0" fontId="14" fillId="5" borderId="2" xfId="0" applyFont="1" applyFill="1" applyBorder="1" applyAlignment="1" applyProtection="1">
      <alignment horizontal="center" vertical="center" wrapText="1"/>
      <protection locked="0"/>
    </xf>
    <xf numFmtId="0" fontId="14" fillId="5" borderId="3" xfId="0" applyFont="1" applyFill="1" applyBorder="1" applyAlignment="1" applyProtection="1">
      <alignment horizontal="center" vertical="center" wrapText="1"/>
      <protection locked="0"/>
    </xf>
    <xf numFmtId="0" fontId="14" fillId="5" borderId="57" xfId="0" applyFont="1" applyFill="1" applyBorder="1" applyAlignment="1">
      <alignment horizontal="center" vertical="center" wrapText="1"/>
    </xf>
    <xf numFmtId="0" fontId="14" fillId="5" borderId="58" xfId="0" applyFont="1" applyFill="1" applyBorder="1" applyAlignment="1" applyProtection="1">
      <alignment horizontal="center" vertical="center" wrapText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73" xfId="0" applyFont="1" applyFill="1" applyBorder="1" applyAlignment="1" applyProtection="1">
      <alignment horizontal="center" vertical="center" wrapText="1"/>
      <protection locked="0"/>
    </xf>
    <xf numFmtId="0" fontId="14" fillId="5" borderId="57" xfId="0" applyFont="1" applyFill="1" applyBorder="1" applyAlignment="1" applyProtection="1">
      <alignment horizontal="center" vertical="center" wrapText="1"/>
      <protection locked="0"/>
    </xf>
    <xf numFmtId="0" fontId="14" fillId="5" borderId="70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5" fillId="5" borderId="72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16" fillId="5" borderId="52" xfId="0" applyFont="1" applyFill="1" applyBorder="1" applyAlignment="1">
      <alignment vertical="center" wrapText="1"/>
    </xf>
    <xf numFmtId="0" fontId="6" fillId="5" borderId="52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37" fillId="5" borderId="52" xfId="0" applyFont="1" applyFill="1" applyBorder="1" applyAlignment="1" applyProtection="1">
      <alignment horizontal="left" vertical="center" wrapText="1"/>
      <protection locked="0"/>
    </xf>
    <xf numFmtId="0" fontId="16" fillId="5" borderId="1" xfId="0" applyFont="1" applyFill="1" applyBorder="1" applyAlignment="1" applyProtection="1">
      <alignment horizontal="left" vertical="center"/>
      <protection locked="0"/>
    </xf>
    <xf numFmtId="0" fontId="14" fillId="5" borderId="107" xfId="0" applyFont="1" applyFill="1" applyBorder="1" applyAlignment="1" applyProtection="1">
      <alignment horizontal="center" vertical="center"/>
      <protection locked="0"/>
    </xf>
    <xf numFmtId="0" fontId="12" fillId="5" borderId="13" xfId="0" applyFont="1" applyFill="1" applyBorder="1" applyAlignment="1" applyProtection="1">
      <alignment horizontal="center" vertical="center" wrapText="1"/>
      <protection locked="0"/>
    </xf>
    <xf numFmtId="0" fontId="12" fillId="5" borderId="14" xfId="0" applyFont="1" applyFill="1" applyBorder="1" applyAlignment="1" applyProtection="1">
      <alignment horizontal="center" vertical="center" wrapText="1"/>
      <protection locked="0"/>
    </xf>
    <xf numFmtId="0" fontId="12" fillId="5" borderId="97" xfId="0" applyFont="1" applyFill="1" applyBorder="1" applyAlignment="1" applyProtection="1">
      <alignment horizontal="center" vertical="center" wrapText="1"/>
      <protection locked="0"/>
    </xf>
    <xf numFmtId="0" fontId="12" fillId="5" borderId="67" xfId="0" applyFont="1" applyFill="1" applyBorder="1" applyAlignment="1" applyProtection="1">
      <alignment horizontal="center" vertical="center" wrapText="1"/>
      <protection locked="0"/>
    </xf>
    <xf numFmtId="0" fontId="12" fillId="5" borderId="47" xfId="0" applyFont="1" applyFill="1" applyBorder="1" applyAlignment="1" applyProtection="1">
      <alignment horizontal="center" vertical="center" wrapText="1"/>
      <protection locked="0"/>
    </xf>
    <xf numFmtId="0" fontId="5" fillId="5" borderId="52" xfId="0" applyFont="1" applyFill="1" applyBorder="1" applyAlignment="1" applyProtection="1">
      <alignment horizontal="right" vertical="center"/>
      <protection locked="0"/>
    </xf>
    <xf numFmtId="0" fontId="11" fillId="5" borderId="52" xfId="0" applyFont="1" applyFill="1" applyBorder="1" applyAlignment="1" applyProtection="1">
      <alignment horizontal="left" vertical="center"/>
      <protection locked="0"/>
    </xf>
    <xf numFmtId="0" fontId="12" fillId="5" borderId="2" xfId="0" applyFont="1" applyFill="1" applyBorder="1" applyAlignment="1" applyProtection="1">
      <alignment horizontal="center" vertical="center"/>
      <protection locked="0"/>
    </xf>
    <xf numFmtId="0" fontId="12" fillId="5" borderId="17" xfId="0" applyFont="1" applyFill="1" applyBorder="1" applyAlignment="1" applyProtection="1">
      <alignment horizontal="center" vertical="center"/>
      <protection locked="0"/>
    </xf>
    <xf numFmtId="0" fontId="12" fillId="5" borderId="16" xfId="0" applyFont="1" applyFill="1" applyBorder="1" applyAlignment="1" applyProtection="1">
      <alignment horizontal="center" vertical="center"/>
      <protection locked="0"/>
    </xf>
    <xf numFmtId="0" fontId="12" fillId="5" borderId="73" xfId="0" applyFont="1" applyFill="1" applyBorder="1" applyAlignment="1" applyProtection="1">
      <alignment horizontal="center" vertical="center"/>
      <protection locked="0"/>
    </xf>
    <xf numFmtId="0" fontId="12" fillId="5" borderId="57" xfId="0" applyFont="1" applyFill="1" applyBorder="1" applyAlignment="1" applyProtection="1">
      <alignment horizontal="center" vertical="center"/>
      <protection locked="0"/>
    </xf>
    <xf numFmtId="0" fontId="12" fillId="5" borderId="70" xfId="0" applyFont="1" applyFill="1" applyBorder="1" applyAlignment="1" applyProtection="1">
      <alignment horizontal="center" vertical="center"/>
      <protection locked="0"/>
    </xf>
    <xf numFmtId="0" fontId="9" fillId="5" borderId="69" xfId="0" applyFont="1" applyFill="1" applyBorder="1" applyAlignment="1" applyProtection="1">
      <alignment horizontal="center" vertical="center" wrapText="1"/>
      <protection locked="0"/>
    </xf>
    <xf numFmtId="0" fontId="9" fillId="5" borderId="70" xfId="0" applyFont="1" applyFill="1" applyBorder="1" applyAlignment="1" applyProtection="1">
      <alignment horizontal="center" vertical="center" wrapText="1"/>
      <protection locked="0"/>
    </xf>
    <xf numFmtId="0" fontId="6" fillId="5" borderId="52" xfId="0" applyFont="1" applyFill="1" applyBorder="1" applyAlignment="1">
      <alignment vertical="center" wrapText="1"/>
    </xf>
    <xf numFmtId="0" fontId="14" fillId="5" borderId="18" xfId="0" applyFont="1" applyFill="1" applyBorder="1" applyAlignment="1" applyProtection="1">
      <alignment horizontal="center" vertical="center" wrapText="1"/>
      <protection locked="0"/>
    </xf>
    <xf numFmtId="0" fontId="14" fillId="5" borderId="6" xfId="0" applyFont="1" applyFill="1" applyBorder="1" applyAlignment="1" applyProtection="1">
      <alignment horizontal="center" vertical="center" wrapText="1"/>
      <protection locked="0"/>
    </xf>
    <xf numFmtId="0" fontId="14" fillId="5" borderId="95" xfId="0" applyFont="1" applyFill="1" applyBorder="1" applyAlignment="1" applyProtection="1">
      <alignment horizontal="center" vertical="center" wrapText="1"/>
      <protection locked="0"/>
    </xf>
    <xf numFmtId="0" fontId="14" fillId="5" borderId="59" xfId="0" applyFont="1" applyFill="1" applyBorder="1" applyAlignment="1" applyProtection="1">
      <alignment horizontal="center" vertical="center" wrapText="1"/>
      <protection locked="0"/>
    </xf>
    <xf numFmtId="0" fontId="14" fillId="5" borderId="30" xfId="0" applyFont="1" applyFill="1" applyBorder="1" applyAlignment="1" applyProtection="1">
      <alignment horizontal="center" vertical="center" wrapText="1"/>
      <protection locked="0"/>
    </xf>
    <xf numFmtId="0" fontId="6" fillId="5" borderId="52" xfId="0" applyFont="1" applyFill="1" applyBorder="1" applyAlignment="1" applyProtection="1">
      <alignment horizontal="left" vertical="center"/>
      <protection locked="0"/>
    </xf>
    <xf numFmtId="0" fontId="5" fillId="5" borderId="52" xfId="0" applyFont="1" applyFill="1" applyBorder="1" applyAlignment="1" applyProtection="1">
      <alignment horizontal="center" vertical="center" wrapText="1"/>
      <protection locked="0"/>
    </xf>
    <xf numFmtId="0" fontId="14" fillId="5" borderId="2" xfId="0" applyFont="1" applyFill="1" applyBorder="1" applyAlignment="1" applyProtection="1">
      <alignment horizontal="center" vertical="center"/>
      <protection locked="0"/>
    </xf>
    <xf numFmtId="0" fontId="14" fillId="5" borderId="17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/>
      <protection locked="0"/>
    </xf>
    <xf numFmtId="0" fontId="14" fillId="5" borderId="73" xfId="0" applyFont="1" applyFill="1" applyBorder="1" applyAlignment="1" applyProtection="1">
      <alignment horizontal="center" vertical="center"/>
      <protection locked="0"/>
    </xf>
    <xf numFmtId="0" fontId="14" fillId="5" borderId="57" xfId="0" applyFont="1" applyFill="1" applyBorder="1" applyAlignment="1" applyProtection="1">
      <alignment horizontal="center" vertical="center"/>
      <protection locked="0"/>
    </xf>
    <xf numFmtId="0" fontId="14" fillId="5" borderId="70" xfId="0" applyFont="1" applyFill="1" applyBorder="1" applyAlignment="1" applyProtection="1">
      <alignment horizontal="center" vertical="center"/>
      <protection locked="0"/>
    </xf>
    <xf numFmtId="0" fontId="16" fillId="5" borderId="52" xfId="0" applyFont="1" applyFill="1" applyBorder="1" applyAlignment="1">
      <alignment horizontal="left" vertical="center" wrapText="1"/>
    </xf>
    <xf numFmtId="1" fontId="9" fillId="5" borderId="69" xfId="0" applyNumberFormat="1" applyFont="1" applyFill="1" applyBorder="1" applyAlignment="1">
      <alignment horizontal="center" vertical="center" wrapText="1"/>
    </xf>
    <xf numFmtId="1" fontId="9" fillId="5" borderId="52" xfId="0" applyNumberFormat="1" applyFont="1" applyFill="1" applyBorder="1" applyAlignment="1">
      <alignment horizontal="center" vertical="center" wrapText="1"/>
    </xf>
    <xf numFmtId="0" fontId="9" fillId="5" borderId="72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center" vertical="center" wrapText="1"/>
    </xf>
    <xf numFmtId="0" fontId="9" fillId="5" borderId="72" xfId="0" applyFont="1" applyFill="1" applyBorder="1" applyAlignment="1" applyProtection="1">
      <alignment horizontal="center" vertical="center" wrapText="1"/>
      <protection locked="0"/>
    </xf>
    <xf numFmtId="0" fontId="9" fillId="5" borderId="3" xfId="0" applyFont="1" applyFill="1" applyBorder="1" applyAlignment="1" applyProtection="1">
      <alignment horizontal="center" vertical="center" wrapText="1"/>
      <protection locked="0"/>
    </xf>
    <xf numFmtId="0" fontId="12" fillId="5" borderId="52" xfId="0" applyFont="1" applyFill="1" applyBorder="1" applyAlignment="1" applyProtection="1">
      <alignment horizontal="center" vertical="center" wrapText="1"/>
      <protection locked="0"/>
    </xf>
    <xf numFmtId="0" fontId="18" fillId="5" borderId="69" xfId="0" applyFont="1" applyFill="1" applyBorder="1" applyAlignment="1" applyProtection="1">
      <alignment horizontal="left" vertical="center" wrapText="1"/>
      <protection locked="0"/>
    </xf>
    <xf numFmtId="0" fontId="18" fillId="5" borderId="52" xfId="0" applyFont="1" applyFill="1" applyBorder="1" applyAlignment="1" applyProtection="1">
      <alignment horizontal="left" vertical="center" wrapText="1"/>
      <protection locked="0"/>
    </xf>
    <xf numFmtId="0" fontId="18" fillId="5" borderId="70" xfId="0" applyFont="1" applyFill="1" applyBorder="1" applyAlignment="1" applyProtection="1">
      <alignment horizontal="left" vertical="center" wrapText="1"/>
      <protection locked="0"/>
    </xf>
    <xf numFmtId="0" fontId="30" fillId="5" borderId="0" xfId="0" applyFont="1" applyFill="1" applyAlignment="1" applyProtection="1">
      <alignment wrapText="1"/>
      <protection locked="0"/>
    </xf>
    <xf numFmtId="0" fontId="14" fillId="5" borderId="90" xfId="0" applyFont="1" applyFill="1" applyBorder="1" applyAlignment="1" applyProtection="1">
      <alignment vertical="center"/>
      <protection locked="0"/>
    </xf>
    <xf numFmtId="0" fontId="12" fillId="5" borderId="4" xfId="0" applyFont="1" applyFill="1" applyBorder="1" applyAlignment="1" applyProtection="1">
      <alignment horizontal="center" vertical="center" wrapText="1"/>
      <protection locked="0"/>
    </xf>
    <xf numFmtId="0" fontId="14" fillId="5" borderId="4" xfId="0" applyFont="1" applyFill="1" applyBorder="1" applyAlignment="1" applyProtection="1">
      <alignment horizontal="center" vertical="center" wrapText="1"/>
      <protection locked="0"/>
    </xf>
    <xf numFmtId="0" fontId="6" fillId="5" borderId="144" xfId="0" applyFont="1" applyFill="1" applyBorder="1" applyAlignment="1" applyProtection="1">
      <alignment horizontal="left" vertical="center" wrapText="1"/>
      <protection locked="0"/>
    </xf>
    <xf numFmtId="0" fontId="14" fillId="5" borderId="201" xfId="0" applyFont="1" applyFill="1" applyBorder="1" applyAlignment="1" applyProtection="1">
      <alignment horizontal="center" vertical="center" wrapText="1"/>
      <protection locked="0"/>
    </xf>
    <xf numFmtId="0" fontId="14" fillId="5" borderId="142" xfId="0" applyFont="1" applyFill="1" applyBorder="1" applyAlignment="1" applyProtection="1">
      <alignment horizontal="center" vertical="center" wrapText="1"/>
      <protection locked="0"/>
    </xf>
    <xf numFmtId="0" fontId="14" fillId="5" borderId="138" xfId="0" applyFont="1" applyFill="1" applyBorder="1" applyAlignment="1" applyProtection="1">
      <alignment horizontal="center" vertical="center" wrapText="1"/>
      <protection locked="0"/>
    </xf>
    <xf numFmtId="0" fontId="14" fillId="5" borderId="139" xfId="0" applyFont="1" applyFill="1" applyBorder="1" applyAlignment="1" applyProtection="1">
      <alignment horizontal="center" vertical="center" wrapText="1"/>
      <protection locked="0"/>
    </xf>
    <xf numFmtId="0" fontId="14" fillId="5" borderId="137" xfId="0" applyFont="1" applyFill="1" applyBorder="1" applyAlignment="1" applyProtection="1">
      <alignment horizontal="center" vertical="center" wrapText="1"/>
      <protection locked="0"/>
    </xf>
    <xf numFmtId="0" fontId="14" fillId="5" borderId="140" xfId="0" applyFont="1" applyFill="1" applyBorder="1" applyAlignment="1" applyProtection="1">
      <alignment horizontal="center" vertical="center" wrapText="1"/>
      <protection locked="0"/>
    </xf>
    <xf numFmtId="0" fontId="14" fillId="5" borderId="141" xfId="0" applyFont="1" applyFill="1" applyBorder="1" applyAlignment="1" applyProtection="1">
      <alignment horizontal="center" vertical="center" wrapText="1"/>
      <protection locked="0"/>
    </xf>
    <xf numFmtId="0" fontId="14" fillId="5" borderId="143" xfId="0" applyFont="1" applyFill="1" applyBorder="1" applyAlignment="1" applyProtection="1">
      <alignment horizontal="center" vertical="center" wrapText="1"/>
      <protection locked="0"/>
    </xf>
    <xf numFmtId="0" fontId="14" fillId="5" borderId="145" xfId="0" applyFont="1" applyFill="1" applyBorder="1" applyAlignment="1" applyProtection="1">
      <alignment horizontal="center" vertical="center" wrapText="1"/>
      <protection locked="0"/>
    </xf>
    <xf numFmtId="0" fontId="14" fillId="5" borderId="14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Protection="1">
      <protection locked="0"/>
    </xf>
    <xf numFmtId="0" fontId="12" fillId="5" borderId="103" xfId="0" applyFont="1" applyFill="1" applyBorder="1" applyAlignment="1">
      <alignment horizontal="center" vertical="center" wrapText="1"/>
    </xf>
    <xf numFmtId="49" fontId="17" fillId="5" borderId="0" xfId="0" applyNumberFormat="1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14" fillId="5" borderId="0" xfId="0" applyFont="1" applyFill="1" applyAlignment="1" applyProtection="1">
      <alignment horizontal="center" vertical="center" wrapText="1"/>
      <protection locked="0"/>
    </xf>
    <xf numFmtId="0" fontId="17" fillId="5" borderId="0" xfId="0" applyFont="1" applyFill="1" applyAlignment="1" applyProtection="1">
      <alignment horizontal="left" vertical="center" wrapText="1"/>
      <protection locked="0"/>
    </xf>
    <xf numFmtId="0" fontId="5" fillId="5" borderId="28" xfId="0" applyFont="1" applyFill="1" applyBorder="1" applyAlignment="1" applyProtection="1">
      <alignment horizontal="center" vertical="center" wrapText="1"/>
      <protection locked="0"/>
    </xf>
    <xf numFmtId="0" fontId="5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84" xfId="0" applyFont="1" applyFill="1" applyBorder="1" applyAlignment="1" applyProtection="1">
      <alignment horizontal="center" textRotation="90" wrapText="1"/>
      <protection locked="0"/>
    </xf>
    <xf numFmtId="0" fontId="7" fillId="5" borderId="195" xfId="0" applyFont="1" applyFill="1" applyBorder="1" applyAlignment="1" applyProtection="1">
      <alignment horizontal="center" textRotation="90"/>
      <protection locked="0"/>
    </xf>
    <xf numFmtId="0" fontId="7" fillId="5" borderId="196" xfId="0" applyFont="1" applyFill="1" applyBorder="1" applyAlignment="1" applyProtection="1">
      <alignment horizontal="center" textRotation="90"/>
      <protection locked="0"/>
    </xf>
    <xf numFmtId="0" fontId="7" fillId="5" borderId="197" xfId="0" applyFont="1" applyFill="1" applyBorder="1" applyAlignment="1" applyProtection="1">
      <alignment horizontal="center" textRotation="90"/>
      <protection locked="0"/>
    </xf>
    <xf numFmtId="0" fontId="7" fillId="5" borderId="198" xfId="0" applyFont="1" applyFill="1" applyBorder="1" applyAlignment="1" applyProtection="1">
      <alignment horizontal="center" textRotation="90"/>
      <protection locked="0"/>
    </xf>
    <xf numFmtId="0" fontId="7" fillId="5" borderId="199" xfId="0" applyFont="1" applyFill="1" applyBorder="1" applyAlignment="1" applyProtection="1">
      <alignment horizontal="center" textRotation="90"/>
      <protection locked="0"/>
    </xf>
    <xf numFmtId="0" fontId="7" fillId="5" borderId="200" xfId="0" applyFont="1" applyFill="1" applyBorder="1" applyAlignment="1" applyProtection="1">
      <alignment horizontal="center" textRotation="90"/>
      <protection locked="0"/>
    </xf>
    <xf numFmtId="0" fontId="7" fillId="5" borderId="136" xfId="0" applyFont="1" applyFill="1" applyBorder="1" applyAlignment="1" applyProtection="1">
      <alignment horizontal="center" textRotation="90"/>
      <protection locked="0"/>
    </xf>
    <xf numFmtId="0" fontId="13" fillId="5" borderId="136" xfId="0" applyFont="1" applyFill="1" applyBorder="1" applyAlignment="1" applyProtection="1">
      <alignment horizontal="center" textRotation="90"/>
      <protection locked="0"/>
    </xf>
    <xf numFmtId="0" fontId="14" fillId="5" borderId="90" xfId="0" applyFont="1" applyFill="1" applyBorder="1" applyAlignment="1" applyProtection="1">
      <alignment horizontal="center" vertical="center"/>
      <protection locked="0"/>
    </xf>
    <xf numFmtId="0" fontId="6" fillId="5" borderId="50" xfId="0" applyFont="1" applyFill="1" applyBorder="1" applyAlignment="1" applyProtection="1">
      <alignment horizontal="left" vertical="center" wrapText="1"/>
      <protection locked="0"/>
    </xf>
    <xf numFmtId="0" fontId="14" fillId="5" borderId="106" xfId="0" applyFont="1" applyFill="1" applyBorder="1" applyAlignment="1" applyProtection="1">
      <alignment horizontal="center" vertical="center" wrapText="1"/>
      <protection locked="0"/>
    </xf>
    <xf numFmtId="0" fontId="14" fillId="5" borderId="27" xfId="0" applyFont="1" applyFill="1" applyBorder="1" applyAlignment="1" applyProtection="1">
      <alignment horizontal="center" vertical="center" wrapText="1"/>
      <protection locked="0"/>
    </xf>
    <xf numFmtId="0" fontId="14" fillId="5" borderId="12" xfId="0" applyFont="1" applyFill="1" applyBorder="1" applyAlignment="1" applyProtection="1">
      <alignment horizontal="center" vertical="center" wrapText="1"/>
      <protection locked="0"/>
    </xf>
    <xf numFmtId="0" fontId="14" fillId="5" borderId="26" xfId="0" applyFont="1" applyFill="1" applyBorder="1" applyAlignment="1" applyProtection="1">
      <alignment horizontal="center" vertical="center" wrapText="1"/>
      <protection locked="0"/>
    </xf>
    <xf numFmtId="0" fontId="14" fillId="5" borderId="65" xfId="0" applyFont="1" applyFill="1" applyBorder="1" applyAlignment="1" applyProtection="1">
      <alignment horizontal="center" vertical="center" wrapText="1"/>
      <protection locked="0"/>
    </xf>
    <xf numFmtId="0" fontId="14" fillId="5" borderId="24" xfId="0" applyFont="1" applyFill="1" applyBorder="1" applyAlignment="1" applyProtection="1">
      <alignment horizontal="center" vertical="center" wrapText="1"/>
      <protection locked="0"/>
    </xf>
    <xf numFmtId="0" fontId="14" fillId="5" borderId="66" xfId="0" applyFont="1" applyFill="1" applyBorder="1" applyAlignment="1" applyProtection="1">
      <alignment horizontal="center" vertical="center" wrapText="1"/>
      <protection locked="0"/>
    </xf>
    <xf numFmtId="0" fontId="14" fillId="5" borderId="25" xfId="0" applyFont="1" applyFill="1" applyBorder="1" applyAlignment="1" applyProtection="1">
      <alignment horizontal="center" vertical="center" wrapText="1"/>
      <protection locked="0"/>
    </xf>
    <xf numFmtId="0" fontId="14" fillId="5" borderId="99" xfId="0" applyFont="1" applyFill="1" applyBorder="1" applyAlignment="1" applyProtection="1">
      <alignment horizontal="center" vertical="center" wrapText="1"/>
      <protection locked="0"/>
    </xf>
    <xf numFmtId="0" fontId="14" fillId="5" borderId="51" xfId="0" applyFont="1" applyFill="1" applyBorder="1" applyAlignment="1" applyProtection="1">
      <alignment horizontal="center" vertical="center" wrapText="1"/>
      <protection locked="0"/>
    </xf>
    <xf numFmtId="0" fontId="5" fillId="0" borderId="86" xfId="0" applyFont="1" applyBorder="1" applyAlignment="1" applyProtection="1">
      <alignment horizontal="center" vertical="top"/>
      <protection locked="0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49" fontId="17" fillId="5" borderId="69" xfId="0" applyNumberFormat="1" applyFont="1" applyFill="1" applyBorder="1" applyAlignment="1" applyProtection="1">
      <alignment horizontal="center" vertical="center"/>
      <protection locked="0"/>
    </xf>
    <xf numFmtId="49" fontId="17" fillId="5" borderId="70" xfId="0" applyNumberFormat="1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 applyProtection="1">
      <alignment horizontal="left" vertical="center" wrapText="1"/>
      <protection locked="0"/>
    </xf>
    <xf numFmtId="0" fontId="6" fillId="5" borderId="17" xfId="0" applyFont="1" applyFill="1" applyBorder="1" applyAlignment="1" applyProtection="1">
      <alignment horizontal="left" vertical="center" wrapText="1"/>
      <protection locked="0"/>
    </xf>
    <xf numFmtId="0" fontId="5" fillId="5" borderId="52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72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5" fillId="5" borderId="70" xfId="0" applyFont="1" applyFill="1" applyBorder="1" applyAlignment="1" applyProtection="1">
      <alignment horizontal="center" vertical="center" wrapText="1"/>
      <protection locked="0"/>
    </xf>
    <xf numFmtId="1" fontId="5" fillId="5" borderId="16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0" fontId="9" fillId="5" borderId="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70" xfId="0" applyFont="1" applyFill="1" applyBorder="1" applyAlignment="1" applyProtection="1">
      <alignment horizontal="center" vertical="center" wrapText="1"/>
      <protection locked="0"/>
    </xf>
    <xf numFmtId="49" fontId="18" fillId="5" borderId="69" xfId="0" applyNumberFormat="1" applyFont="1" applyFill="1" applyBorder="1" applyAlignment="1" applyProtection="1">
      <alignment horizontal="center" vertical="center"/>
      <protection locked="0"/>
    </xf>
    <xf numFmtId="49" fontId="18" fillId="5" borderId="70" xfId="0" applyNumberFormat="1" applyFont="1" applyFill="1" applyBorder="1" applyAlignment="1" applyProtection="1">
      <alignment horizontal="center" vertical="center"/>
      <protection locked="0"/>
    </xf>
    <xf numFmtId="0" fontId="16" fillId="5" borderId="16" xfId="0" applyFont="1" applyFill="1" applyBorder="1" applyAlignment="1" applyProtection="1">
      <alignment horizontal="left" vertical="center" wrapText="1"/>
      <protection locked="0"/>
    </xf>
    <xf numFmtId="0" fontId="16" fillId="5" borderId="2" xfId="0" applyFont="1" applyFill="1" applyBorder="1" applyAlignment="1" applyProtection="1">
      <alignment horizontal="left" vertical="center" wrapText="1"/>
      <protection locked="0"/>
    </xf>
    <xf numFmtId="0" fontId="16" fillId="5" borderId="17" xfId="0" applyFont="1" applyFill="1" applyBorder="1" applyAlignment="1" applyProtection="1">
      <alignment horizontal="left" vertical="center" wrapText="1"/>
      <protection locked="0"/>
    </xf>
    <xf numFmtId="0" fontId="9" fillId="5" borderId="69" xfId="0" applyFont="1" applyFill="1" applyBorder="1" applyAlignment="1" applyProtection="1">
      <alignment horizontal="center" vertical="center"/>
      <protection locked="0"/>
    </xf>
    <xf numFmtId="0" fontId="9" fillId="5" borderId="70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/>
      <protection locked="0"/>
    </xf>
    <xf numFmtId="0" fontId="5" fillId="5" borderId="70" xfId="0" applyFont="1" applyFill="1" applyBorder="1" applyAlignment="1" applyProtection="1">
      <alignment horizontal="center" vertical="center"/>
      <protection locked="0"/>
    </xf>
    <xf numFmtId="0" fontId="5" fillId="5" borderId="5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5" fillId="5" borderId="73" xfId="0" applyFont="1" applyFill="1" applyBorder="1" applyAlignment="1">
      <alignment horizontal="center" vertical="center" wrapText="1"/>
    </xf>
    <xf numFmtId="1" fontId="9" fillId="5" borderId="16" xfId="0" applyNumberFormat="1" applyFont="1" applyFill="1" applyBorder="1" applyAlignment="1">
      <alignment horizontal="center" vertical="center" wrapText="1"/>
    </xf>
    <xf numFmtId="1" fontId="9" fillId="5" borderId="3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Border="1" applyAlignment="1">
      <alignment horizontal="center" vertical="center" wrapText="1"/>
    </xf>
    <xf numFmtId="1" fontId="9" fillId="0" borderId="99" xfId="0" applyNumberFormat="1" applyFont="1" applyBorder="1" applyAlignment="1">
      <alignment horizontal="center" vertical="center" wrapText="1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01" xfId="0" applyFont="1" applyBorder="1" applyAlignment="1" applyProtection="1">
      <alignment horizontal="center" vertical="center"/>
      <protection locked="0"/>
    </xf>
    <xf numFmtId="0" fontId="13" fillId="0" borderId="128" xfId="0" applyFont="1" applyBorder="1" applyAlignment="1" applyProtection="1">
      <alignment horizontal="left" vertical="center"/>
      <protection locked="0"/>
    </xf>
    <xf numFmtId="0" fontId="13" fillId="0" borderId="135" xfId="0" applyFont="1" applyBorder="1" applyAlignment="1" applyProtection="1">
      <alignment horizontal="left" vertical="center"/>
      <protection locked="0"/>
    </xf>
    <xf numFmtId="0" fontId="13" fillId="4" borderId="128" xfId="0" applyFont="1" applyFill="1" applyBorder="1" applyAlignment="1" applyProtection="1">
      <alignment horizontal="left" vertical="center"/>
      <protection locked="0"/>
    </xf>
    <xf numFmtId="0" fontId="13" fillId="4" borderId="147" xfId="0" applyFont="1" applyFill="1" applyBorder="1" applyAlignment="1" applyProtection="1">
      <alignment horizontal="left" vertical="center"/>
      <protection locked="0"/>
    </xf>
    <xf numFmtId="0" fontId="13" fillId="4" borderId="129" xfId="0" applyFont="1" applyFill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5" borderId="72" xfId="0" applyFont="1" applyFill="1" applyBorder="1" applyAlignment="1" applyProtection="1">
      <alignment horizontal="center" vertical="center" wrapText="1"/>
      <protection locked="0"/>
    </xf>
    <xf numFmtId="0" fontId="6" fillId="5" borderId="69" xfId="0" applyFont="1" applyFill="1" applyBorder="1" applyAlignment="1">
      <alignment horizontal="left" vertical="center" wrapText="1"/>
    </xf>
    <xf numFmtId="0" fontId="6" fillId="5" borderId="52" xfId="0" applyFont="1" applyFill="1" applyBorder="1" applyAlignment="1">
      <alignment horizontal="left" vertical="center" wrapText="1"/>
    </xf>
    <xf numFmtId="0" fontId="6" fillId="5" borderId="70" xfId="0" applyFont="1" applyFill="1" applyBorder="1" applyAlignment="1">
      <alignment horizontal="left" vertical="center" wrapText="1"/>
    </xf>
    <xf numFmtId="0" fontId="17" fillId="5" borderId="69" xfId="0" applyFont="1" applyFill="1" applyBorder="1" applyAlignment="1" applyProtection="1">
      <alignment horizontal="left" vertical="center" wrapText="1"/>
      <protection locked="0"/>
    </xf>
    <xf numFmtId="0" fontId="17" fillId="5" borderId="52" xfId="0" applyFont="1" applyFill="1" applyBorder="1" applyAlignment="1" applyProtection="1">
      <alignment horizontal="left" vertical="center" wrapText="1"/>
      <protection locked="0"/>
    </xf>
    <xf numFmtId="0" fontId="17" fillId="5" borderId="70" xfId="0" applyFont="1" applyFill="1" applyBorder="1" applyAlignment="1" applyProtection="1">
      <alignment horizontal="left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 wrapText="1"/>
      <protection locked="0"/>
    </xf>
    <xf numFmtId="1" fontId="5" fillId="5" borderId="69" xfId="0" applyNumberFormat="1" applyFont="1" applyFill="1" applyBorder="1" applyAlignment="1">
      <alignment horizontal="center" vertical="center" wrapText="1"/>
    </xf>
    <xf numFmtId="1" fontId="5" fillId="5" borderId="73" xfId="0" applyNumberFormat="1" applyFont="1" applyFill="1" applyBorder="1" applyAlignment="1">
      <alignment horizontal="center" vertical="center" wrapText="1"/>
    </xf>
    <xf numFmtId="1" fontId="9" fillId="0" borderId="69" xfId="0" applyNumberFormat="1" applyFont="1" applyBorder="1" applyAlignment="1">
      <alignment horizontal="center" vertical="center" wrapText="1"/>
    </xf>
    <xf numFmtId="1" fontId="9" fillId="0" borderId="73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52" xfId="0" applyFont="1" applyFill="1" applyBorder="1" applyAlignment="1">
      <alignment horizontal="center" vertical="center" wrapText="1"/>
    </xf>
    <xf numFmtId="0" fontId="5" fillId="3" borderId="73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0" fontId="9" fillId="5" borderId="9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98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73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7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0" fontId="5" fillId="5" borderId="23" xfId="0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17" xfId="0" applyFont="1" applyFill="1" applyBorder="1" applyAlignment="1" applyProtection="1">
      <alignment horizontal="left" vertical="center" wrapText="1"/>
      <protection locked="0"/>
    </xf>
    <xf numFmtId="0" fontId="5" fillId="2" borderId="69" xfId="0" applyFont="1" applyFill="1" applyBorder="1" applyAlignment="1" applyProtection="1">
      <alignment horizontal="center" vertical="center"/>
      <protection locked="0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5" fillId="0" borderId="69" xfId="0" applyFont="1" applyBorder="1" applyAlignment="1" applyProtection="1">
      <alignment horizontal="center" vertical="center"/>
      <protection locked="0"/>
    </xf>
    <xf numFmtId="0" fontId="5" fillId="0" borderId="70" xfId="0" applyFont="1" applyBorder="1" applyAlignment="1" applyProtection="1">
      <alignment horizontal="center" vertical="center"/>
      <protection locked="0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49" fontId="17" fillId="2" borderId="16" xfId="0" applyNumberFormat="1" applyFont="1" applyFill="1" applyBorder="1" applyAlignment="1" applyProtection="1">
      <alignment horizontal="center" vertical="center"/>
      <protection locked="0"/>
    </xf>
    <xf numFmtId="49" fontId="17" fillId="2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5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18" fillId="5" borderId="16" xfId="0" applyFont="1" applyFill="1" applyBorder="1" applyAlignment="1" applyProtection="1">
      <alignment horizontal="left" vertical="center" wrapText="1"/>
      <protection locked="0"/>
    </xf>
    <xf numFmtId="0" fontId="18" fillId="5" borderId="2" xfId="0" applyFont="1" applyFill="1" applyBorder="1" applyAlignment="1" applyProtection="1">
      <alignment horizontal="left" vertical="center" wrapText="1"/>
      <protection locked="0"/>
    </xf>
    <xf numFmtId="0" fontId="18" fillId="5" borderId="17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2" borderId="69" xfId="0" applyFont="1" applyFill="1" applyBorder="1" applyAlignment="1" applyProtection="1">
      <alignment horizontal="center" vertical="center" wrapText="1"/>
      <protection locked="0"/>
    </xf>
    <xf numFmtId="0" fontId="5" fillId="2" borderId="70" xfId="0" applyFont="1" applyFill="1" applyBorder="1" applyAlignment="1" applyProtection="1">
      <alignment horizontal="center" vertical="center" wrapText="1"/>
      <protection locked="0"/>
    </xf>
    <xf numFmtId="0" fontId="17" fillId="5" borderId="16" xfId="0" applyFont="1" applyFill="1" applyBorder="1" applyAlignment="1" applyProtection="1">
      <alignment horizontal="left" vertical="center" wrapText="1"/>
      <protection locked="0"/>
    </xf>
    <xf numFmtId="0" fontId="17" fillId="5" borderId="2" xfId="0" applyFont="1" applyFill="1" applyBorder="1" applyAlignment="1" applyProtection="1">
      <alignment horizontal="left" vertical="center" wrapText="1"/>
      <protection locked="0"/>
    </xf>
    <xf numFmtId="0" fontId="17" fillId="5" borderId="17" xfId="0" applyFont="1" applyFill="1" applyBorder="1" applyAlignment="1" applyProtection="1">
      <alignment horizontal="left" vertical="center" wrapText="1"/>
      <protection locked="0"/>
    </xf>
    <xf numFmtId="0" fontId="5" fillId="0" borderId="130" xfId="0" applyFont="1" applyBorder="1" applyAlignment="1" applyProtection="1">
      <alignment horizontal="center" vertical="center"/>
      <protection locked="0"/>
    </xf>
    <xf numFmtId="0" fontId="5" fillId="0" borderId="131" xfId="0" applyFont="1" applyBorder="1" applyAlignment="1" applyProtection="1">
      <alignment horizontal="center" vertical="center"/>
      <protection locked="0"/>
    </xf>
    <xf numFmtId="0" fontId="5" fillId="0" borderId="132" xfId="0" applyFont="1" applyBorder="1" applyAlignment="1" applyProtection="1">
      <alignment horizontal="center" vertical="center"/>
      <protection locked="0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52" xfId="0" applyNumberFormat="1" applyFont="1" applyBorder="1" applyAlignment="1">
      <alignment horizontal="center" vertical="center" wrapText="1"/>
    </xf>
    <xf numFmtId="1" fontId="9" fillId="0" borderId="50" xfId="0" applyNumberFormat="1" applyFont="1" applyBorder="1" applyAlignment="1">
      <alignment horizontal="center" vertical="center" wrapText="1"/>
    </xf>
    <xf numFmtId="0" fontId="5" fillId="0" borderId="133" xfId="0" applyFont="1" applyBorder="1" applyAlignment="1" applyProtection="1">
      <alignment horizontal="center" vertical="center"/>
      <protection locked="0"/>
    </xf>
    <xf numFmtId="0" fontId="5" fillId="0" borderId="128" xfId="0" applyFont="1" applyBorder="1" applyAlignment="1" applyProtection="1">
      <alignment horizontal="center" vertical="center"/>
      <protection locked="0"/>
    </xf>
    <xf numFmtId="0" fontId="5" fillId="0" borderId="129" xfId="0" applyFont="1" applyBorder="1" applyAlignment="1" applyProtection="1">
      <alignment horizontal="center" vertical="center"/>
      <protection locked="0"/>
    </xf>
    <xf numFmtId="0" fontId="17" fillId="4" borderId="16" xfId="0" applyFont="1" applyFill="1" applyBorder="1" applyAlignment="1" applyProtection="1">
      <alignment horizontal="left" vertical="center" wrapText="1"/>
      <protection locked="0"/>
    </xf>
    <xf numFmtId="0" fontId="17" fillId="4" borderId="2" xfId="0" applyFont="1" applyFill="1" applyBorder="1" applyAlignment="1" applyProtection="1">
      <alignment horizontal="left" vertical="center" wrapText="1"/>
      <protection locked="0"/>
    </xf>
    <xf numFmtId="0" fontId="17" fillId="4" borderId="17" xfId="0" applyFont="1" applyFill="1" applyBorder="1" applyAlignment="1" applyProtection="1">
      <alignment horizontal="left" vertical="center" wrapText="1"/>
      <protection locked="0"/>
    </xf>
    <xf numFmtId="1" fontId="9" fillId="0" borderId="72" xfId="0" applyNumberFormat="1" applyFont="1" applyBorder="1" applyAlignment="1">
      <alignment horizontal="center" vertical="center" wrapText="1"/>
    </xf>
    <xf numFmtId="1" fontId="9" fillId="0" borderId="70" xfId="0" applyNumberFormat="1" applyFont="1" applyBorder="1" applyAlignment="1">
      <alignment horizontal="center" vertical="center" wrapText="1"/>
    </xf>
    <xf numFmtId="0" fontId="9" fillId="5" borderId="69" xfId="0" applyFont="1" applyFill="1" applyBorder="1" applyAlignment="1" applyProtection="1">
      <alignment horizontal="center" vertical="center" wrapText="1"/>
      <protection locked="0"/>
    </xf>
    <xf numFmtId="0" fontId="5" fillId="5" borderId="202" xfId="0" applyFont="1" applyFill="1" applyBorder="1" applyAlignment="1" applyProtection="1">
      <alignment horizontal="center" vertical="center" wrapText="1"/>
      <protection locked="0"/>
    </xf>
    <xf numFmtId="0" fontId="5" fillId="5" borderId="146" xfId="0" applyFont="1" applyFill="1" applyBorder="1" applyAlignment="1" applyProtection="1">
      <alignment horizontal="center" vertical="center" wrapText="1"/>
      <protection locked="0"/>
    </xf>
    <xf numFmtId="0" fontId="14" fillId="5" borderId="69" xfId="0" applyFont="1" applyFill="1" applyBorder="1" applyAlignment="1" applyProtection="1">
      <alignment horizontal="center" vertical="center" wrapText="1"/>
      <protection locked="0"/>
    </xf>
    <xf numFmtId="0" fontId="14" fillId="5" borderId="70" xfId="0" applyFont="1" applyFill="1" applyBorder="1" applyAlignment="1" applyProtection="1">
      <alignment horizontal="center" vertical="center" wrapText="1"/>
      <protection locked="0"/>
    </xf>
    <xf numFmtId="0" fontId="14" fillId="5" borderId="49" xfId="0" applyFont="1" applyFill="1" applyBorder="1" applyAlignment="1" applyProtection="1">
      <alignment horizontal="center" vertical="center" wrapText="1"/>
      <protection locked="0"/>
    </xf>
    <xf numFmtId="0" fontId="14" fillId="5" borderId="51" xfId="0" applyFont="1" applyFill="1" applyBorder="1" applyAlignment="1" applyProtection="1">
      <alignment horizontal="center" vertical="center" wrapText="1"/>
      <protection locked="0"/>
    </xf>
    <xf numFmtId="1" fontId="12" fillId="0" borderId="48" xfId="0" applyNumberFormat="1" applyFont="1" applyBorder="1" applyAlignment="1">
      <alignment horizontal="center" vertical="center" wrapText="1"/>
    </xf>
    <xf numFmtId="1" fontId="12" fillId="0" borderId="28" xfId="0" applyNumberFormat="1" applyFont="1" applyBorder="1" applyAlignment="1">
      <alignment horizontal="center" vertical="center" wrapText="1"/>
    </xf>
    <xf numFmtId="1" fontId="29" fillId="0" borderId="69" xfId="0" applyNumberFormat="1" applyFont="1" applyBorder="1" applyAlignment="1">
      <alignment horizontal="center" vertical="center" wrapText="1"/>
    </xf>
    <xf numFmtId="1" fontId="29" fillId="0" borderId="52" xfId="0" applyNumberFormat="1" applyFont="1" applyBorder="1" applyAlignment="1">
      <alignment horizontal="center" vertical="center" wrapText="1"/>
    </xf>
    <xf numFmtId="0" fontId="13" fillId="0" borderId="123" xfId="0" applyFont="1" applyBorder="1" applyAlignment="1" applyProtection="1">
      <alignment horizontal="center" vertical="center"/>
      <protection locked="0"/>
    </xf>
    <xf numFmtId="0" fontId="13" fillId="0" borderId="118" xfId="0" applyFont="1" applyBorder="1" applyAlignment="1" applyProtection="1">
      <alignment horizontal="center" vertical="center"/>
      <protection locked="0"/>
    </xf>
    <xf numFmtId="0" fontId="13" fillId="0" borderId="122" xfId="0" applyFont="1" applyBorder="1" applyAlignment="1" applyProtection="1">
      <alignment horizontal="center" vertical="center"/>
      <protection locked="0"/>
    </xf>
    <xf numFmtId="0" fontId="13" fillId="4" borderId="117" xfId="0" applyFont="1" applyFill="1" applyBorder="1" applyAlignment="1" applyProtection="1">
      <alignment horizontal="center" vertical="center"/>
      <protection locked="0"/>
    </xf>
    <xf numFmtId="0" fontId="13" fillId="4" borderId="118" xfId="0" applyFont="1" applyFill="1" applyBorder="1" applyAlignment="1" applyProtection="1">
      <alignment horizontal="center" vertical="center"/>
      <protection locked="0"/>
    </xf>
    <xf numFmtId="0" fontId="13" fillId="4" borderId="119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17" xfId="0" applyFont="1" applyFill="1" applyBorder="1" applyAlignment="1" applyProtection="1">
      <alignment horizontal="left" vertical="center" wrapText="1"/>
      <protection locked="0"/>
    </xf>
    <xf numFmtId="0" fontId="5" fillId="3" borderId="69" xfId="0" applyFont="1" applyFill="1" applyBorder="1" applyAlignment="1" applyProtection="1">
      <alignment horizontal="center" vertical="center"/>
      <protection locked="0"/>
    </xf>
    <xf numFmtId="0" fontId="5" fillId="3" borderId="70" xfId="0" applyFont="1" applyFill="1" applyBorder="1" applyAlignment="1" applyProtection="1">
      <alignment horizontal="center" vertical="center"/>
      <protection locked="0"/>
    </xf>
    <xf numFmtId="1" fontId="5" fillId="3" borderId="16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49" fontId="18" fillId="5" borderId="16" xfId="0" applyNumberFormat="1" applyFont="1" applyFill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horizontal="center" vertical="center"/>
      <protection locked="0"/>
    </xf>
    <xf numFmtId="49" fontId="17" fillId="5" borderId="74" xfId="0" applyNumberFormat="1" applyFont="1" applyFill="1" applyBorder="1" applyAlignment="1" applyProtection="1">
      <alignment horizontal="center" vertical="center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5" borderId="28" xfId="0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54" xfId="0" applyFont="1" applyFill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2" borderId="53" xfId="0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textRotation="90"/>
      <protection locked="0"/>
    </xf>
    <xf numFmtId="0" fontId="5" fillId="0" borderId="15" xfId="0" applyFont="1" applyBorder="1" applyAlignment="1" applyProtection="1">
      <alignment horizontal="center" vertical="center" textRotation="90"/>
      <protection locked="0"/>
    </xf>
    <xf numFmtId="0" fontId="5" fillId="0" borderId="16" xfId="0" applyFont="1" applyBorder="1" applyAlignment="1" applyProtection="1">
      <alignment horizontal="center" vertical="center" textRotation="90"/>
      <protection locked="0"/>
    </xf>
    <xf numFmtId="0" fontId="5" fillId="0" borderId="17" xfId="0" applyFont="1" applyBorder="1" applyAlignment="1" applyProtection="1">
      <alignment horizontal="center" vertical="center" textRotation="90"/>
      <protection locked="0"/>
    </xf>
    <xf numFmtId="0" fontId="5" fillId="0" borderId="18" xfId="0" applyFont="1" applyBorder="1" applyAlignment="1" applyProtection="1">
      <alignment horizontal="center" vertical="center" textRotation="90"/>
      <protection locked="0"/>
    </xf>
    <xf numFmtId="0" fontId="5" fillId="0" borderId="19" xfId="0" applyFont="1" applyBorder="1" applyAlignment="1" applyProtection="1">
      <alignment horizontal="center" vertical="center" textRotation="90"/>
      <protection locked="0"/>
    </xf>
    <xf numFmtId="0" fontId="5" fillId="0" borderId="56" xfId="0" applyFont="1" applyBorder="1" applyAlignment="1" applyProtection="1">
      <alignment horizontal="center" vertical="center" textRotation="90"/>
      <protection locked="0"/>
    </xf>
    <xf numFmtId="0" fontId="5" fillId="0" borderId="54" xfId="0" applyFont="1" applyBorder="1" applyAlignment="1" applyProtection="1">
      <alignment horizontal="center" vertical="center" textRotation="90"/>
      <protection locked="0"/>
    </xf>
    <xf numFmtId="0" fontId="5" fillId="0" borderId="4" xfId="0" applyFont="1" applyBorder="1" applyAlignment="1" applyProtection="1">
      <alignment horizontal="center" vertical="center" textRotation="90"/>
      <protection locked="0"/>
    </xf>
    <xf numFmtId="0" fontId="5" fillId="0" borderId="3" xfId="0" applyFont="1" applyBorder="1" applyAlignment="1" applyProtection="1">
      <alignment horizontal="center" vertical="center" textRotation="90"/>
      <protection locked="0"/>
    </xf>
    <xf numFmtId="0" fontId="5" fillId="0" borderId="55" xfId="0" applyFont="1" applyBorder="1" applyAlignment="1" applyProtection="1">
      <alignment horizontal="center" vertical="center" textRotation="90"/>
      <protection locked="0"/>
    </xf>
    <xf numFmtId="0" fontId="5" fillId="0" borderId="53" xfId="0" applyFont="1" applyBorder="1" applyAlignment="1" applyProtection="1">
      <alignment horizontal="center" vertical="center" textRotation="90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17" fillId="5" borderId="22" xfId="0" applyFont="1" applyFill="1" applyBorder="1" applyAlignment="1" applyProtection="1">
      <alignment horizontal="left" vertical="center" wrapText="1"/>
      <protection locked="0"/>
    </xf>
    <xf numFmtId="0" fontId="17" fillId="5" borderId="7" xfId="0" applyFont="1" applyFill="1" applyBorder="1" applyAlignment="1" applyProtection="1">
      <alignment horizontal="left" vertical="center" wrapText="1"/>
      <protection locked="0"/>
    </xf>
    <xf numFmtId="0" fontId="17" fillId="5" borderId="23" xfId="0" applyFont="1" applyFill="1" applyBorder="1" applyAlignment="1" applyProtection="1">
      <alignment horizontal="left" vertical="center" wrapText="1"/>
      <protection locked="0"/>
    </xf>
    <xf numFmtId="0" fontId="9" fillId="5" borderId="5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 applyProtection="1">
      <alignment horizontal="left" vertical="center" wrapText="1"/>
      <protection locked="0"/>
    </xf>
    <xf numFmtId="0" fontId="17" fillId="5" borderId="5" xfId="0" applyFont="1" applyFill="1" applyBorder="1" applyAlignment="1" applyProtection="1">
      <alignment horizontal="left" vertical="center" wrapText="1"/>
      <protection locked="0"/>
    </xf>
    <xf numFmtId="0" fontId="17" fillId="5" borderId="21" xfId="0" applyFont="1" applyFill="1" applyBorder="1" applyAlignment="1" applyProtection="1">
      <alignment horizontal="left" vertical="center" wrapText="1"/>
      <protection locked="0"/>
    </xf>
    <xf numFmtId="49" fontId="18" fillId="5" borderId="22" xfId="0" applyNumberFormat="1" applyFont="1" applyFill="1" applyBorder="1" applyAlignment="1" applyProtection="1">
      <alignment horizontal="center" vertical="center"/>
      <protection locked="0"/>
    </xf>
    <xf numFmtId="49" fontId="18" fillId="5" borderId="10" xfId="0" applyNumberFormat="1" applyFont="1" applyFill="1" applyBorder="1" applyAlignment="1" applyProtection="1">
      <alignment horizontal="center" vertical="center"/>
      <protection locked="0"/>
    </xf>
    <xf numFmtId="0" fontId="9" fillId="5" borderId="6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49" fontId="17" fillId="5" borderId="16" xfId="0" applyNumberFormat="1" applyFont="1" applyFill="1" applyBorder="1" applyAlignment="1" applyProtection="1">
      <alignment horizontal="center" vertical="center"/>
      <protection locked="0"/>
    </xf>
    <xf numFmtId="49" fontId="17" fillId="5" borderId="3" xfId="0" applyNumberFormat="1" applyFont="1" applyFill="1" applyBorder="1" applyAlignment="1" applyProtection="1">
      <alignment horizontal="center" vertical="center"/>
      <protection locked="0"/>
    </xf>
    <xf numFmtId="49" fontId="17" fillId="3" borderId="16" xfId="0" applyNumberFormat="1" applyFont="1" applyFill="1" applyBorder="1" applyAlignment="1" applyProtection="1">
      <alignment horizontal="center" vertical="center"/>
      <protection locked="0"/>
    </xf>
    <xf numFmtId="49" fontId="17" fillId="3" borderId="3" xfId="0" applyNumberFormat="1" applyFont="1" applyFill="1" applyBorder="1" applyAlignment="1" applyProtection="1">
      <alignment horizontal="center" vertical="center"/>
      <protection locked="0"/>
    </xf>
    <xf numFmtId="0" fontId="5" fillId="5" borderId="6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 applyProtection="1">
      <alignment horizontal="left" vertical="center" wrapText="1"/>
      <protection locked="0"/>
    </xf>
    <xf numFmtId="0" fontId="16" fillId="3" borderId="2" xfId="0" applyFont="1" applyFill="1" applyBorder="1" applyAlignment="1" applyProtection="1">
      <alignment horizontal="left" vertical="center" wrapText="1"/>
      <protection locked="0"/>
    </xf>
    <xf numFmtId="0" fontId="16" fillId="3" borderId="17" xfId="0" applyFont="1" applyFill="1" applyBorder="1" applyAlignment="1" applyProtection="1">
      <alignment horizontal="left" vertical="center" wrapText="1"/>
      <protection locked="0"/>
    </xf>
    <xf numFmtId="49" fontId="17" fillId="3" borderId="74" xfId="0" applyNumberFormat="1" applyFont="1" applyFill="1" applyBorder="1" applyAlignment="1" applyProtection="1">
      <alignment horizontal="center" vertical="center"/>
      <protection locked="0"/>
    </xf>
    <xf numFmtId="49" fontId="17" fillId="3" borderId="30" xfId="0" applyNumberFormat="1" applyFont="1" applyFill="1" applyBorder="1" applyAlignment="1" applyProtection="1">
      <alignment horizontal="center" vertical="center"/>
      <protection locked="0"/>
    </xf>
    <xf numFmtId="49" fontId="17" fillId="3" borderId="71" xfId="0" applyNumberFormat="1" applyFont="1" applyFill="1" applyBorder="1" applyAlignment="1" applyProtection="1">
      <alignment horizontal="center" vertical="center"/>
      <protection locked="0"/>
    </xf>
    <xf numFmtId="49" fontId="17" fillId="3" borderId="47" xfId="0" applyNumberFormat="1" applyFont="1" applyFill="1" applyBorder="1" applyAlignment="1" applyProtection="1">
      <alignment horizontal="center" vertical="center"/>
      <protection locked="0"/>
    </xf>
    <xf numFmtId="0" fontId="5" fillId="3" borderId="92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124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49" fontId="18" fillId="3" borderId="16" xfId="0" applyNumberFormat="1" applyFont="1" applyFill="1" applyBorder="1" applyAlignment="1" applyProtection="1">
      <alignment horizontal="center" vertical="center"/>
      <protection locked="0"/>
    </xf>
    <xf numFmtId="49" fontId="1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69" xfId="0" applyFont="1" applyFill="1" applyBorder="1" applyAlignment="1" applyProtection="1">
      <alignment horizontal="left" vertical="center" wrapText="1"/>
      <protection locked="0"/>
    </xf>
    <xf numFmtId="0" fontId="6" fillId="2" borderId="52" xfId="0" applyFont="1" applyFill="1" applyBorder="1" applyAlignment="1" applyProtection="1">
      <alignment horizontal="left" vertical="center" wrapText="1"/>
      <protection locked="0"/>
    </xf>
    <xf numFmtId="0" fontId="6" fillId="2" borderId="70" xfId="0" applyFont="1" applyFill="1" applyBorder="1" applyAlignment="1" applyProtection="1">
      <alignment horizontal="left" vertical="center" wrapText="1"/>
      <protection locked="0"/>
    </xf>
    <xf numFmtId="0" fontId="6" fillId="5" borderId="69" xfId="0" applyFont="1" applyFill="1" applyBorder="1" applyAlignment="1" applyProtection="1">
      <alignment horizontal="left" vertical="center" wrapText="1"/>
      <protection locked="0"/>
    </xf>
    <xf numFmtId="0" fontId="6" fillId="5" borderId="52" xfId="0" applyFont="1" applyFill="1" applyBorder="1" applyAlignment="1" applyProtection="1">
      <alignment horizontal="left" vertical="center" wrapText="1"/>
      <protection locked="0"/>
    </xf>
    <xf numFmtId="0" fontId="6" fillId="5" borderId="70" xfId="0" applyFont="1" applyFill="1" applyBorder="1" applyAlignment="1" applyProtection="1">
      <alignment horizontal="left" vertical="center" wrapText="1"/>
      <protection locked="0"/>
    </xf>
    <xf numFmtId="0" fontId="5" fillId="2" borderId="5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75" xfId="0" applyFont="1" applyFill="1" applyBorder="1" applyAlignment="1">
      <alignment vertical="center" wrapText="1"/>
    </xf>
    <xf numFmtId="0" fontId="6" fillId="2" borderId="76" xfId="0" applyFont="1" applyFill="1" applyBorder="1" applyAlignment="1">
      <alignment vertical="center" wrapText="1"/>
    </xf>
    <xf numFmtId="0" fontId="6" fillId="2" borderId="77" xfId="0" applyFont="1" applyFill="1" applyBorder="1" applyAlignment="1">
      <alignment vertical="center" wrapText="1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0" fontId="16" fillId="5" borderId="69" xfId="0" applyFont="1" applyFill="1" applyBorder="1" applyAlignment="1">
      <alignment vertical="center" wrapText="1"/>
    </xf>
    <xf numFmtId="0" fontId="16" fillId="5" borderId="52" xfId="0" applyFont="1" applyFill="1" applyBorder="1" applyAlignment="1">
      <alignment vertical="center" wrapText="1"/>
    </xf>
    <xf numFmtId="0" fontId="16" fillId="5" borderId="70" xfId="0" applyFont="1" applyFill="1" applyBorder="1" applyAlignment="1">
      <alignment vertical="center" wrapText="1"/>
    </xf>
    <xf numFmtId="0" fontId="16" fillId="5" borderId="22" xfId="0" applyFont="1" applyFill="1" applyBorder="1" applyAlignment="1" applyProtection="1">
      <alignment horizontal="left" vertical="center" wrapText="1"/>
      <protection locked="0"/>
    </xf>
    <xf numFmtId="0" fontId="16" fillId="5" borderId="7" xfId="0" applyFont="1" applyFill="1" applyBorder="1" applyAlignment="1" applyProtection="1">
      <alignment horizontal="left" vertical="center" wrapText="1"/>
      <protection locked="0"/>
    </xf>
    <xf numFmtId="0" fontId="16" fillId="5" borderId="23" xfId="0" applyFont="1" applyFill="1" applyBorder="1" applyAlignment="1" applyProtection="1">
      <alignment horizontal="left" vertical="center" wrapText="1"/>
      <protection locked="0"/>
    </xf>
    <xf numFmtId="0" fontId="5" fillId="5" borderId="48" xfId="0" applyFont="1" applyFill="1" applyBorder="1" applyAlignment="1" applyProtection="1">
      <alignment horizontal="center" vertical="center"/>
      <protection locked="0"/>
    </xf>
    <xf numFmtId="0" fontId="5" fillId="5" borderId="29" xfId="0" applyFont="1" applyFill="1" applyBorder="1" applyAlignment="1" applyProtection="1">
      <alignment horizontal="center" vertical="center"/>
      <protection locked="0"/>
    </xf>
    <xf numFmtId="0" fontId="5" fillId="5" borderId="2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49" fontId="18" fillId="5" borderId="20" xfId="0" applyNumberFormat="1" applyFont="1" applyFill="1" applyBorder="1" applyAlignment="1" applyProtection="1">
      <alignment horizontal="center" vertical="center"/>
      <protection locked="0"/>
    </xf>
    <xf numFmtId="49" fontId="18" fillId="5" borderId="8" xfId="0" applyNumberFormat="1" applyFont="1" applyFill="1" applyBorder="1" applyAlignment="1" applyProtection="1">
      <alignment horizontal="center" vertical="center"/>
      <protection locked="0"/>
    </xf>
    <xf numFmtId="0" fontId="16" fillId="5" borderId="20" xfId="0" applyFont="1" applyFill="1" applyBorder="1" applyAlignment="1" applyProtection="1">
      <alignment horizontal="left" vertical="center" wrapText="1"/>
      <protection locked="0"/>
    </xf>
    <xf numFmtId="0" fontId="16" fillId="5" borderId="5" xfId="0" applyFont="1" applyFill="1" applyBorder="1" applyAlignment="1" applyProtection="1">
      <alignment horizontal="left" vertical="center" wrapText="1"/>
      <protection locked="0"/>
    </xf>
    <xf numFmtId="0" fontId="16" fillId="5" borderId="21" xfId="0" applyFont="1" applyFill="1" applyBorder="1" applyAlignment="1" applyProtection="1">
      <alignment horizontal="left" vertical="center" wrapText="1"/>
      <protection locked="0"/>
    </xf>
    <xf numFmtId="0" fontId="5" fillId="5" borderId="42" xfId="0" applyFont="1" applyFill="1" applyBorder="1" applyAlignment="1" applyProtection="1">
      <alignment horizontal="center" vertical="center"/>
      <protection locked="0"/>
    </xf>
    <xf numFmtId="0" fontId="5" fillId="5" borderId="39" xfId="0" applyFont="1" applyFill="1" applyBorder="1" applyAlignment="1" applyProtection="1">
      <alignment horizontal="center" vertical="center"/>
      <protection locked="0"/>
    </xf>
    <xf numFmtId="1" fontId="9" fillId="5" borderId="20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1" fontId="9" fillId="5" borderId="61" xfId="0" applyNumberFormat="1" applyFont="1" applyFill="1" applyBorder="1" applyAlignment="1">
      <alignment horizontal="center" vertical="center" wrapText="1"/>
    </xf>
    <xf numFmtId="0" fontId="37" fillId="5" borderId="69" xfId="0" applyFont="1" applyFill="1" applyBorder="1" applyAlignment="1" applyProtection="1">
      <alignment horizontal="left" vertical="center" wrapText="1"/>
      <protection locked="0"/>
    </xf>
    <xf numFmtId="0" fontId="37" fillId="5" borderId="52" xfId="0" applyFont="1" applyFill="1" applyBorder="1" applyAlignment="1" applyProtection="1">
      <alignment horizontal="left" vertical="center" wrapText="1"/>
      <protection locked="0"/>
    </xf>
    <xf numFmtId="0" fontId="37" fillId="5" borderId="70" xfId="0" applyFont="1" applyFill="1" applyBorder="1" applyAlignment="1" applyProtection="1">
      <alignment horizontal="left" vertical="center" wrapText="1"/>
      <protection locked="0"/>
    </xf>
    <xf numFmtId="0" fontId="5" fillId="5" borderId="23" xfId="0" applyFont="1" applyFill="1" applyBorder="1" applyAlignment="1" applyProtection="1">
      <alignment horizontal="center" vertical="center"/>
      <protection locked="0"/>
    </xf>
    <xf numFmtId="1" fontId="9" fillId="5" borderId="9" xfId="0" applyNumberFormat="1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29" fillId="5" borderId="42" xfId="0" applyFont="1" applyFill="1" applyBorder="1" applyAlignment="1">
      <alignment horizontal="center" vertical="center" wrapText="1"/>
    </xf>
    <xf numFmtId="0" fontId="29" fillId="5" borderId="39" xfId="0" applyFont="1" applyFill="1" applyBorder="1" applyAlignment="1">
      <alignment horizontal="center" vertical="center" wrapText="1"/>
    </xf>
    <xf numFmtId="0" fontId="9" fillId="5" borderId="48" xfId="0" applyFont="1" applyFill="1" applyBorder="1" applyAlignment="1" applyProtection="1">
      <alignment horizontal="center" vertical="center" wrapText="1"/>
      <protection locked="0"/>
    </xf>
    <xf numFmtId="0" fontId="9" fillId="5" borderId="29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left" vertical="center"/>
      <protection locked="0"/>
    </xf>
    <xf numFmtId="0" fontId="16" fillId="5" borderId="7" xfId="0" applyFont="1" applyFill="1" applyBorder="1" applyAlignment="1" applyProtection="1">
      <alignment horizontal="left" vertical="center"/>
      <protection locked="0"/>
    </xf>
    <xf numFmtId="0" fontId="16" fillId="5" borderId="23" xfId="0" applyFont="1" applyFill="1" applyBorder="1" applyAlignment="1" applyProtection="1">
      <alignment horizontal="left" vertical="center"/>
      <protection locked="0"/>
    </xf>
    <xf numFmtId="0" fontId="5" fillId="5" borderId="71" xfId="0" applyFont="1" applyFill="1" applyBorder="1" applyAlignment="1" applyProtection="1">
      <alignment horizontal="center" vertical="center"/>
      <protection locked="0"/>
    </xf>
    <xf numFmtId="0" fontId="5" fillId="5" borderId="47" xfId="0" applyFont="1" applyFill="1" applyBorder="1" applyAlignment="1" applyProtection="1">
      <alignment horizontal="center" vertical="center"/>
      <protection locked="0"/>
    </xf>
    <xf numFmtId="0" fontId="36" fillId="5" borderId="16" xfId="0" applyFont="1" applyFill="1" applyBorder="1" applyAlignment="1" applyProtection="1">
      <alignment horizontal="left" vertical="center" wrapText="1"/>
      <protection locked="0"/>
    </xf>
    <xf numFmtId="0" fontId="36" fillId="5" borderId="2" xfId="0" applyFont="1" applyFill="1" applyBorder="1" applyAlignment="1" applyProtection="1">
      <alignment horizontal="left" vertical="center" wrapText="1"/>
      <protection locked="0"/>
    </xf>
    <xf numFmtId="0" fontId="36" fillId="5" borderId="17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17" xfId="0" applyFont="1" applyFill="1" applyBorder="1" applyAlignment="1" applyProtection="1">
      <alignment horizontal="left" vertical="center"/>
      <protection locked="0"/>
    </xf>
    <xf numFmtId="0" fontId="5" fillId="5" borderId="6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93" xfId="0" applyFont="1" applyFill="1" applyBorder="1" applyAlignment="1" applyProtection="1">
      <alignment horizontal="center" vertical="center"/>
      <protection locked="0"/>
    </xf>
    <xf numFmtId="0" fontId="5" fillId="5" borderId="56" xfId="0" applyFont="1" applyFill="1" applyBorder="1" applyAlignment="1" applyProtection="1">
      <alignment horizontal="center" vertical="center"/>
      <protection locked="0"/>
    </xf>
    <xf numFmtId="0" fontId="17" fillId="5" borderId="74" xfId="0" applyFont="1" applyFill="1" applyBorder="1" applyAlignment="1" applyProtection="1">
      <alignment horizontal="left" vertical="center" wrapText="1"/>
      <protection locked="0"/>
    </xf>
    <xf numFmtId="0" fontId="17" fillId="5" borderId="91" xfId="0" applyFont="1" applyFill="1" applyBorder="1" applyAlignment="1" applyProtection="1">
      <alignment horizontal="left" vertical="center" wrapText="1"/>
      <protection locked="0"/>
    </xf>
    <xf numFmtId="0" fontId="17" fillId="5" borderId="30" xfId="0" applyFont="1" applyFill="1" applyBorder="1" applyAlignment="1" applyProtection="1">
      <alignment horizontal="left" vertical="center" wrapText="1"/>
      <protection locked="0"/>
    </xf>
    <xf numFmtId="49" fontId="18" fillId="2" borderId="16" xfId="0" applyNumberFormat="1" applyFont="1" applyFill="1" applyBorder="1" applyAlignment="1" applyProtection="1">
      <alignment horizontal="center" vertical="center"/>
      <protection locked="0"/>
    </xf>
    <xf numFmtId="49" fontId="18" fillId="2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left" vertical="center" wrapText="1"/>
      <protection locked="0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6" fillId="0" borderId="17" xfId="0" applyFont="1" applyBorder="1" applyAlignment="1" applyProtection="1">
      <alignment horizontal="left" vertical="center" wrapText="1"/>
      <protection locked="0"/>
    </xf>
    <xf numFmtId="0" fontId="6" fillId="5" borderId="16" xfId="0" applyFont="1" applyFill="1" applyBorder="1" applyAlignment="1" applyProtection="1">
      <alignment horizontal="left" vertical="center"/>
      <protection locked="0"/>
    </xf>
    <xf numFmtId="0" fontId="6" fillId="5" borderId="2" xfId="0" applyFont="1" applyFill="1" applyBorder="1" applyAlignment="1" applyProtection="1">
      <alignment horizontal="left" vertical="center"/>
      <protection locked="0"/>
    </xf>
    <xf numFmtId="0" fontId="6" fillId="5" borderId="17" xfId="0" applyFont="1" applyFill="1" applyBorder="1" applyAlignment="1" applyProtection="1">
      <alignment horizontal="left" vertical="center"/>
      <protection locked="0"/>
    </xf>
    <xf numFmtId="0" fontId="6" fillId="5" borderId="75" xfId="0" applyFont="1" applyFill="1" applyBorder="1" applyAlignment="1">
      <alignment vertical="center" wrapText="1"/>
    </xf>
    <xf numFmtId="0" fontId="6" fillId="5" borderId="76" xfId="0" applyFont="1" applyFill="1" applyBorder="1" applyAlignment="1">
      <alignment vertical="center" wrapText="1"/>
    </xf>
    <xf numFmtId="0" fontId="6" fillId="5" borderId="77" xfId="0" applyFont="1" applyFill="1" applyBorder="1" applyAlignment="1">
      <alignment vertical="center" wrapText="1"/>
    </xf>
    <xf numFmtId="49" fontId="18" fillId="5" borderId="69" xfId="0" applyNumberFormat="1" applyFont="1" applyFill="1" applyBorder="1" applyAlignment="1" applyProtection="1">
      <alignment horizontal="center" vertical="center" wrapText="1"/>
      <protection locked="0"/>
    </xf>
    <xf numFmtId="49" fontId="18" fillId="5" borderId="70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22" xfId="0" applyNumberFormat="1" applyFont="1" applyFill="1" applyBorder="1" applyAlignment="1">
      <alignment horizontal="center" vertical="center" wrapText="1"/>
    </xf>
    <xf numFmtId="1" fontId="5" fillId="5" borderId="10" xfId="0" applyNumberFormat="1" applyFont="1" applyFill="1" applyBorder="1" applyAlignment="1">
      <alignment horizontal="center" vertical="center" wrapText="1"/>
    </xf>
    <xf numFmtId="0" fontId="16" fillId="5" borderId="69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16" fillId="5" borderId="70" xfId="0" applyFont="1" applyFill="1" applyBorder="1" applyAlignment="1">
      <alignment horizontal="left" vertical="center" wrapText="1"/>
    </xf>
    <xf numFmtId="49" fontId="18" fillId="5" borderId="74" xfId="0" applyNumberFormat="1" applyFont="1" applyFill="1" applyBorder="1" applyAlignment="1" applyProtection="1">
      <alignment horizontal="center" vertical="center"/>
      <protection locked="0"/>
    </xf>
    <xf numFmtId="49" fontId="18" fillId="5" borderId="30" xfId="0" applyNumberFormat="1" applyFont="1" applyFill="1" applyBorder="1" applyAlignment="1" applyProtection="1">
      <alignment horizontal="center" vertical="center"/>
      <protection locked="0"/>
    </xf>
    <xf numFmtId="0" fontId="9" fillId="5" borderId="72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 applyProtection="1">
      <alignment horizontal="center" vertical="center" wrapText="1"/>
      <protection locked="0"/>
    </xf>
    <xf numFmtId="0" fontId="18" fillId="5" borderId="69" xfId="0" applyFont="1" applyFill="1" applyBorder="1" applyAlignment="1" applyProtection="1">
      <alignment horizontal="left" vertical="center" wrapText="1"/>
      <protection locked="0"/>
    </xf>
    <xf numFmtId="0" fontId="18" fillId="5" borderId="52" xfId="0" applyFont="1" applyFill="1" applyBorder="1" applyAlignment="1" applyProtection="1">
      <alignment horizontal="left" vertical="center" wrapText="1"/>
      <protection locked="0"/>
    </xf>
    <xf numFmtId="0" fontId="18" fillId="5" borderId="70" xfId="0" applyFont="1" applyFill="1" applyBorder="1" applyAlignment="1" applyProtection="1">
      <alignment horizontal="left" vertical="center" wrapText="1"/>
      <protection locked="0"/>
    </xf>
    <xf numFmtId="0" fontId="16" fillId="5" borderId="75" xfId="0" applyFont="1" applyFill="1" applyBorder="1" applyAlignment="1">
      <alignment vertical="center" wrapText="1"/>
    </xf>
    <xf numFmtId="0" fontId="16" fillId="5" borderId="76" xfId="0" applyFont="1" applyFill="1" applyBorder="1" applyAlignment="1">
      <alignment vertical="center" wrapText="1"/>
    </xf>
    <xf numFmtId="0" fontId="16" fillId="5" borderId="77" xfId="0" applyFont="1" applyFill="1" applyBorder="1" applyAlignment="1">
      <alignment vertical="center" wrapText="1"/>
    </xf>
    <xf numFmtId="0" fontId="16" fillId="5" borderId="69" xfId="0" applyFont="1" applyFill="1" applyBorder="1" applyAlignment="1" applyProtection="1">
      <alignment horizontal="left" vertical="center" wrapText="1"/>
      <protection locked="0"/>
    </xf>
    <xf numFmtId="0" fontId="16" fillId="5" borderId="52" xfId="0" applyFont="1" applyFill="1" applyBorder="1" applyAlignment="1" applyProtection="1">
      <alignment horizontal="left" vertical="center" wrapText="1"/>
      <protection locked="0"/>
    </xf>
    <xf numFmtId="0" fontId="16" fillId="5" borderId="70" xfId="0" applyFont="1" applyFill="1" applyBorder="1" applyAlignment="1" applyProtection="1">
      <alignment horizontal="left" vertical="center" wrapText="1"/>
      <protection locked="0"/>
    </xf>
    <xf numFmtId="0" fontId="5" fillId="5" borderId="69" xfId="0" applyFont="1" applyFill="1" applyBorder="1" applyAlignment="1" applyProtection="1">
      <alignment vertical="center"/>
      <protection locked="0"/>
    </xf>
    <xf numFmtId="0" fontId="5" fillId="5" borderId="70" xfId="0" applyFont="1" applyFill="1" applyBorder="1" applyAlignment="1" applyProtection="1">
      <alignment vertical="center"/>
      <protection locked="0"/>
    </xf>
    <xf numFmtId="0" fontId="5" fillId="5" borderId="73" xfId="0" applyFont="1" applyFill="1" applyBorder="1" applyAlignment="1" applyProtection="1">
      <alignment vertical="center"/>
      <protection locked="0"/>
    </xf>
    <xf numFmtId="0" fontId="5" fillId="5" borderId="52" xfId="0" applyFont="1" applyFill="1" applyBorder="1" applyAlignment="1" applyProtection="1">
      <alignment horizontal="center" vertical="center"/>
      <protection locked="0"/>
    </xf>
    <xf numFmtId="0" fontId="5" fillId="5" borderId="73" xfId="0" applyFont="1" applyFill="1" applyBorder="1" applyAlignment="1" applyProtection="1">
      <alignment horizontal="center" vertical="center"/>
      <protection locked="0"/>
    </xf>
    <xf numFmtId="0" fontId="5" fillId="5" borderId="72" xfId="0" applyFont="1" applyFill="1" applyBorder="1" applyAlignment="1" applyProtection="1">
      <alignment vertical="center"/>
      <protection locked="0"/>
    </xf>
    <xf numFmtId="0" fontId="5" fillId="5" borderId="52" xfId="0" applyFont="1" applyFill="1" applyBorder="1" applyAlignment="1" applyProtection="1">
      <alignment vertical="center"/>
      <protection locked="0"/>
    </xf>
    <xf numFmtId="0" fontId="5" fillId="5" borderId="4" xfId="0" applyFont="1" applyFill="1" applyBorder="1" applyAlignment="1" applyProtection="1">
      <alignment vertical="center"/>
      <protection locked="0"/>
    </xf>
    <xf numFmtId="0" fontId="5" fillId="5" borderId="3" xfId="0" applyFont="1" applyFill="1" applyBorder="1" applyAlignment="1" applyProtection="1">
      <alignment vertical="center"/>
      <protection locked="0"/>
    </xf>
    <xf numFmtId="0" fontId="5" fillId="5" borderId="142" xfId="0" applyFont="1" applyFill="1" applyBorder="1" applyAlignment="1" applyProtection="1">
      <alignment horizontal="center" vertical="center"/>
      <protection locked="0"/>
    </xf>
    <xf numFmtId="0" fontId="5" fillId="5" borderId="139" xfId="0" applyFont="1" applyFill="1" applyBorder="1" applyAlignment="1" applyProtection="1">
      <alignment horizontal="center" vertical="center"/>
      <protection locked="0"/>
    </xf>
    <xf numFmtId="0" fontId="5" fillId="5" borderId="140" xfId="0" applyFont="1" applyFill="1" applyBorder="1" applyAlignment="1" applyProtection="1">
      <alignment horizontal="center" vertical="center" wrapText="1"/>
      <protection locked="0"/>
    </xf>
    <xf numFmtId="0" fontId="5" fillId="5" borderId="139" xfId="0" applyFont="1" applyFill="1" applyBorder="1" applyAlignment="1" applyProtection="1">
      <alignment horizontal="center" vertical="center" wrapText="1"/>
      <protection locked="0"/>
    </xf>
    <xf numFmtId="0" fontId="5" fillId="5" borderId="137" xfId="0" applyFont="1" applyFill="1" applyBorder="1" applyAlignment="1" applyProtection="1">
      <alignment horizontal="center" vertical="center" wrapText="1"/>
      <protection locked="0"/>
    </xf>
    <xf numFmtId="0" fontId="5" fillId="5" borderId="143" xfId="0" applyFont="1" applyFill="1" applyBorder="1" applyAlignment="1" applyProtection="1">
      <alignment horizontal="center" vertical="center" wrapText="1"/>
      <protection locked="0"/>
    </xf>
    <xf numFmtId="0" fontId="5" fillId="5" borderId="140" xfId="0" applyFont="1" applyFill="1" applyBorder="1" applyAlignment="1" applyProtection="1">
      <alignment horizontal="center" vertical="center"/>
      <protection locked="0"/>
    </xf>
    <xf numFmtId="0" fontId="5" fillId="5" borderId="143" xfId="0" applyFont="1" applyFill="1" applyBorder="1" applyAlignment="1" applyProtection="1">
      <alignment horizontal="center" vertical="center"/>
      <protection locked="0"/>
    </xf>
    <xf numFmtId="0" fontId="5" fillId="5" borderId="73" xfId="0" applyFont="1" applyFill="1" applyBorder="1" applyAlignment="1" applyProtection="1">
      <alignment horizontal="center" vertical="center" wrapText="1"/>
      <protection locked="0"/>
    </xf>
    <xf numFmtId="0" fontId="5" fillId="5" borderId="144" xfId="0" applyFont="1" applyFill="1" applyBorder="1" applyAlignment="1" applyProtection="1">
      <alignment horizontal="center" vertical="center" wrapText="1"/>
      <protection locked="0"/>
    </xf>
    <xf numFmtId="0" fontId="5" fillId="5" borderId="145" xfId="0" applyFont="1" applyFill="1" applyBorder="1" applyAlignment="1" applyProtection="1">
      <alignment horizontal="center" vertical="center" wrapText="1"/>
      <protection locked="0"/>
    </xf>
    <xf numFmtId="0" fontId="12" fillId="5" borderId="69" xfId="0" applyFont="1" applyFill="1" applyBorder="1" applyAlignment="1" applyProtection="1">
      <alignment horizontal="center" vertical="center" wrapText="1"/>
      <protection locked="0"/>
    </xf>
    <xf numFmtId="0" fontId="12" fillId="5" borderId="70" xfId="0" applyFont="1" applyFill="1" applyBorder="1" applyAlignment="1" applyProtection="1">
      <alignment horizontal="center" vertical="center" wrapText="1"/>
      <protection locked="0"/>
    </xf>
    <xf numFmtId="0" fontId="17" fillId="5" borderId="140" xfId="0" applyFont="1" applyFill="1" applyBorder="1" applyAlignment="1" applyProtection="1">
      <alignment horizontal="left" vertical="center" wrapText="1"/>
      <protection locked="0"/>
    </xf>
    <xf numFmtId="0" fontId="17" fillId="5" borderId="138" xfId="0" applyFont="1" applyFill="1" applyBorder="1" applyAlignment="1" applyProtection="1">
      <alignment horizontal="left" vertical="center" wrapText="1"/>
      <protection locked="0"/>
    </xf>
    <xf numFmtId="0" fontId="17" fillId="5" borderId="143" xfId="0" applyFont="1" applyFill="1" applyBorder="1" applyAlignment="1" applyProtection="1">
      <alignment horizontal="left" vertical="center" wrapText="1"/>
      <protection locked="0"/>
    </xf>
    <xf numFmtId="0" fontId="17" fillId="5" borderId="33" xfId="0" applyFont="1" applyFill="1" applyBorder="1" applyAlignment="1" applyProtection="1">
      <alignment horizontal="left" vertical="center" wrapText="1"/>
      <protection locked="0"/>
    </xf>
    <xf numFmtId="0" fontId="17" fillId="5" borderId="34" xfId="0" applyFont="1" applyFill="1" applyBorder="1" applyAlignment="1" applyProtection="1">
      <alignment horizontal="left" vertical="center" wrapText="1"/>
      <protection locked="0"/>
    </xf>
    <xf numFmtId="0" fontId="17" fillId="5" borderId="46" xfId="0" applyFont="1" applyFill="1" applyBorder="1" applyAlignment="1" applyProtection="1">
      <alignment horizontal="left" vertical="center" wrapText="1"/>
      <protection locked="0"/>
    </xf>
    <xf numFmtId="0" fontId="5" fillId="5" borderId="138" xfId="0" applyFont="1" applyFill="1" applyBorder="1" applyAlignment="1" applyProtection="1">
      <alignment horizontal="center" vertical="center" wrapText="1"/>
      <protection locked="0"/>
    </xf>
    <xf numFmtId="1" fontId="9" fillId="0" borderId="14" xfId="0" applyNumberFormat="1" applyFont="1" applyBorder="1" applyAlignment="1">
      <alignment horizontal="center" vertical="center" wrapText="1"/>
    </xf>
    <xf numFmtId="1" fontId="9" fillId="0" borderId="15" xfId="0" applyNumberFormat="1" applyFont="1" applyBorder="1" applyAlignment="1">
      <alignment horizontal="center" vertical="center" wrapText="1"/>
    </xf>
    <xf numFmtId="0" fontId="17" fillId="0" borderId="56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6" fillId="0" borderId="16" xfId="0" applyFont="1" applyBorder="1" applyAlignment="1" applyProtection="1">
      <alignment vertical="center" wrapText="1"/>
      <protection locked="0"/>
    </xf>
    <xf numFmtId="0" fontId="16" fillId="0" borderId="2" xfId="0" applyFont="1" applyBorder="1" applyAlignment="1" applyProtection="1">
      <alignment vertical="center" wrapText="1"/>
      <protection locked="0"/>
    </xf>
    <xf numFmtId="0" fontId="16" fillId="0" borderId="3" xfId="0" applyFont="1" applyBorder="1" applyAlignment="1" applyProtection="1">
      <alignment vertical="center" wrapText="1"/>
      <protection locked="0"/>
    </xf>
    <xf numFmtId="1" fontId="29" fillId="0" borderId="16" xfId="0" applyNumberFormat="1" applyFont="1" applyBorder="1" applyAlignment="1">
      <alignment horizontal="center" vertical="center" wrapText="1"/>
    </xf>
    <xf numFmtId="1" fontId="29" fillId="0" borderId="58" xfId="0" applyNumberFormat="1" applyFont="1" applyBorder="1" applyAlignment="1">
      <alignment horizontal="center" vertical="center" wrapText="1"/>
    </xf>
    <xf numFmtId="1" fontId="29" fillId="0" borderId="4" xfId="0" applyNumberFormat="1" applyFont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1" fontId="2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6" fillId="0" borderId="13" xfId="0" applyFont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0" fontId="16" fillId="0" borderId="54" xfId="0" applyFont="1" applyBorder="1" applyAlignment="1" applyProtection="1">
      <alignment vertical="center" wrapText="1"/>
      <protection locked="0"/>
    </xf>
    <xf numFmtId="1" fontId="9" fillId="0" borderId="48" xfId="0" applyNumberFormat="1" applyFont="1" applyBorder="1" applyAlignment="1">
      <alignment horizontal="center" vertical="center" wrapText="1"/>
    </xf>
    <xf numFmtId="1" fontId="9" fillId="0" borderId="98" xfId="0" applyNumberFormat="1" applyFont="1" applyBorder="1" applyAlignment="1">
      <alignment horizontal="center" vertical="center" wrapText="1"/>
    </xf>
    <xf numFmtId="1" fontId="29" fillId="0" borderId="73" xfId="0" applyNumberFormat="1" applyFont="1" applyBorder="1" applyAlignment="1">
      <alignment horizontal="center" vertical="center" wrapText="1"/>
    </xf>
    <xf numFmtId="0" fontId="5" fillId="5" borderId="142" xfId="0" applyFont="1" applyFill="1" applyBorder="1" applyAlignment="1" applyProtection="1">
      <alignment horizontal="center" vertical="center" wrapText="1"/>
      <protection locked="0"/>
    </xf>
    <xf numFmtId="0" fontId="5" fillId="5" borderId="72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6" fillId="5" borderId="69" xfId="0" applyFont="1" applyFill="1" applyBorder="1" applyAlignment="1" applyProtection="1">
      <alignment horizontal="left" vertical="center"/>
      <protection locked="0"/>
    </xf>
    <xf numFmtId="0" fontId="6" fillId="5" borderId="52" xfId="0" applyFont="1" applyFill="1" applyBorder="1" applyAlignment="1" applyProtection="1">
      <alignment horizontal="left" vertical="center"/>
      <protection locked="0"/>
    </xf>
    <xf numFmtId="0" fontId="6" fillId="5" borderId="70" xfId="0" applyFont="1" applyFill="1" applyBorder="1" applyAlignment="1" applyProtection="1">
      <alignment horizontal="left" vertical="center"/>
      <protection locked="0"/>
    </xf>
    <xf numFmtId="49" fontId="17" fillId="5" borderId="140" xfId="0" applyNumberFormat="1" applyFont="1" applyFill="1" applyBorder="1" applyAlignment="1" applyProtection="1">
      <alignment horizontal="center" vertical="center"/>
      <protection locked="0"/>
    </xf>
    <xf numFmtId="49" fontId="17" fillId="5" borderId="139" xfId="0" applyNumberFormat="1" applyFont="1" applyFill="1" applyBorder="1" applyAlignment="1" applyProtection="1">
      <alignment horizontal="center" vertical="center"/>
      <protection locked="0"/>
    </xf>
    <xf numFmtId="0" fontId="6" fillId="5" borderId="140" xfId="0" applyFont="1" applyFill="1" applyBorder="1" applyAlignment="1" applyProtection="1">
      <alignment horizontal="left" vertical="center" wrapText="1"/>
      <protection locked="0"/>
    </xf>
    <xf numFmtId="0" fontId="6" fillId="5" borderId="138" xfId="0" applyFont="1" applyFill="1" applyBorder="1" applyAlignment="1" applyProtection="1">
      <alignment horizontal="left" vertical="center" wrapText="1"/>
      <protection locked="0"/>
    </xf>
    <xf numFmtId="0" fontId="6" fillId="5" borderId="143" xfId="0" applyFont="1" applyFill="1" applyBorder="1" applyAlignment="1" applyProtection="1">
      <alignment horizontal="left" vertical="center" wrapText="1"/>
      <protection locked="0"/>
    </xf>
    <xf numFmtId="1" fontId="9" fillId="0" borderId="56" xfId="0" applyNumberFormat="1" applyFont="1" applyBorder="1" applyAlignment="1">
      <alignment horizontal="center" vertical="center" wrapText="1"/>
    </xf>
    <xf numFmtId="0" fontId="5" fillId="5" borderId="65" xfId="0" applyFont="1" applyFill="1" applyBorder="1" applyAlignment="1" applyProtection="1">
      <alignment horizontal="center" vertical="center" wrapText="1"/>
      <protection locked="0"/>
    </xf>
    <xf numFmtId="0" fontId="5" fillId="5" borderId="25" xfId="0" applyFont="1" applyFill="1" applyBorder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left" vertical="center" wrapText="1"/>
      <protection locked="0"/>
    </xf>
    <xf numFmtId="49" fontId="17" fillId="5" borderId="24" xfId="0" applyNumberFormat="1" applyFont="1" applyFill="1" applyBorder="1" applyAlignment="1" applyProtection="1">
      <alignment horizontal="center" vertical="center"/>
      <protection locked="0"/>
    </xf>
    <xf numFmtId="49" fontId="17" fillId="5" borderId="26" xfId="0" applyNumberFormat="1" applyFont="1" applyFill="1" applyBorder="1" applyAlignment="1" applyProtection="1">
      <alignment horizontal="center" vertical="center"/>
      <protection locked="0"/>
    </xf>
    <xf numFmtId="0" fontId="6" fillId="5" borderId="24" xfId="0" applyFont="1" applyFill="1" applyBorder="1" applyAlignment="1" applyProtection="1">
      <alignment horizontal="left" vertical="center" wrapText="1"/>
      <protection locked="0"/>
    </xf>
    <xf numFmtId="0" fontId="6" fillId="5" borderId="12" xfId="0" applyFont="1" applyFill="1" applyBorder="1" applyAlignment="1" applyProtection="1">
      <alignment horizontal="left" vertical="center" wrapText="1"/>
      <protection locked="0"/>
    </xf>
    <xf numFmtId="0" fontId="6" fillId="5" borderId="25" xfId="0" applyFont="1" applyFill="1" applyBorder="1" applyAlignment="1" applyProtection="1">
      <alignment horizontal="left" vertical="center" wrapText="1"/>
      <protection locked="0"/>
    </xf>
    <xf numFmtId="0" fontId="5" fillId="5" borderId="49" xfId="0" applyFont="1" applyFill="1" applyBorder="1" applyAlignment="1" applyProtection="1">
      <alignment vertical="center"/>
      <protection locked="0"/>
    </xf>
    <xf numFmtId="0" fontId="5" fillId="5" borderId="51" xfId="0" applyFont="1" applyFill="1" applyBorder="1" applyAlignment="1" applyProtection="1">
      <alignment vertical="center"/>
      <protection locked="0"/>
    </xf>
    <xf numFmtId="0" fontId="5" fillId="5" borderId="50" xfId="0" applyFont="1" applyFill="1" applyBorder="1" applyAlignment="1" applyProtection="1">
      <alignment vertical="center"/>
      <protection locked="0"/>
    </xf>
    <xf numFmtId="0" fontId="5" fillId="5" borderId="24" xfId="0" applyFont="1" applyFill="1" applyBorder="1" applyAlignment="1" applyProtection="1">
      <alignment horizontal="center" vertical="center" wrapText="1"/>
      <protection locked="0"/>
    </xf>
    <xf numFmtId="0" fontId="5" fillId="5" borderId="26" xfId="0" applyFont="1" applyFill="1" applyBorder="1" applyAlignment="1" applyProtection="1">
      <alignment horizontal="center" vertical="center" wrapText="1"/>
      <protection locked="0"/>
    </xf>
    <xf numFmtId="0" fontId="17" fillId="5" borderId="27" xfId="0" applyFont="1" applyFill="1" applyBorder="1" applyAlignment="1" applyProtection="1">
      <alignment horizontal="left" vertical="center" wrapText="1"/>
      <protection locked="0"/>
    </xf>
    <xf numFmtId="0" fontId="17" fillId="5" borderId="12" xfId="0" applyFont="1" applyFill="1" applyBorder="1" applyAlignment="1" applyProtection="1">
      <alignment horizontal="left" vertical="center" wrapText="1"/>
      <protection locked="0"/>
    </xf>
    <xf numFmtId="0" fontId="17" fillId="5" borderId="25" xfId="0" applyFont="1" applyFill="1" applyBorder="1" applyAlignment="1" applyProtection="1">
      <alignment horizontal="left" vertical="center" wrapText="1"/>
      <protection locked="0"/>
    </xf>
    <xf numFmtId="0" fontId="5" fillId="5" borderId="50" xfId="0" applyFont="1" applyFill="1" applyBorder="1" applyAlignment="1" applyProtection="1">
      <alignment horizontal="center" vertical="center" wrapText="1"/>
      <protection locked="0"/>
    </xf>
    <xf numFmtId="0" fontId="5" fillId="5" borderId="99" xfId="0" applyFont="1" applyFill="1" applyBorder="1" applyAlignment="1" applyProtection="1">
      <alignment horizontal="center" vertical="center" wrapText="1"/>
      <protection locked="0"/>
    </xf>
    <xf numFmtId="1" fontId="9" fillId="0" borderId="1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1" fontId="9" fillId="0" borderId="58" xfId="0" applyNumberFormat="1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 applyProtection="1">
      <alignment horizontal="center" vertical="center" wrapText="1"/>
      <protection locked="0"/>
    </xf>
    <xf numFmtId="1" fontId="5" fillId="0" borderId="8" xfId="0" applyNumberFormat="1" applyFont="1" applyBorder="1" applyAlignment="1" applyProtection="1">
      <alignment horizontal="center" vertical="center" wrapText="1"/>
      <protection locked="0"/>
    </xf>
    <xf numFmtId="49" fontId="5" fillId="0" borderId="42" xfId="0" applyNumberFormat="1" applyFont="1" applyBorder="1" applyAlignment="1" applyProtection="1">
      <alignment horizontal="center" vertical="center" wrapText="1"/>
      <protection locked="0"/>
    </xf>
    <xf numFmtId="49" fontId="5" fillId="0" borderId="38" xfId="0" applyNumberFormat="1" applyFont="1" applyBorder="1" applyAlignment="1" applyProtection="1">
      <alignment horizontal="center" vertical="center" wrapText="1"/>
      <protection locked="0"/>
    </xf>
    <xf numFmtId="49" fontId="5" fillId="0" borderId="9" xfId="0" applyNumberFormat="1" applyFont="1" applyBorder="1" applyAlignment="1" applyProtection="1">
      <alignment horizontal="center" vertical="center" wrapText="1"/>
      <protection locked="0"/>
    </xf>
    <xf numFmtId="49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38" xfId="0" applyFont="1" applyBorder="1" applyAlignment="1" applyProtection="1">
      <alignment horizontal="center" vertical="center" wrapText="1"/>
      <protection locked="0"/>
    </xf>
    <xf numFmtId="1" fontId="6" fillId="0" borderId="40" xfId="0" applyNumberFormat="1" applyFont="1" applyBorder="1" applyAlignment="1" applyProtection="1">
      <alignment horizontal="left" vertical="center" wrapText="1"/>
      <protection locked="0"/>
    </xf>
    <xf numFmtId="1" fontId="6" fillId="0" borderId="36" xfId="0" applyNumberFormat="1" applyFont="1" applyBorder="1" applyAlignment="1" applyProtection="1">
      <alignment horizontal="left" vertical="center" wrapText="1"/>
      <protection locked="0"/>
    </xf>
    <xf numFmtId="1" fontId="6" fillId="0" borderId="41" xfId="0" applyNumberFormat="1" applyFont="1" applyBorder="1" applyAlignment="1" applyProtection="1">
      <alignment horizontal="left" vertical="center" wrapText="1"/>
      <protection locked="0"/>
    </xf>
    <xf numFmtId="1" fontId="6" fillId="0" borderId="43" xfId="0" applyNumberFormat="1" applyFont="1" applyBorder="1" applyAlignment="1" applyProtection="1">
      <alignment horizontal="left" vertical="center" wrapText="1"/>
      <protection locked="0"/>
    </xf>
    <xf numFmtId="1" fontId="6" fillId="0" borderId="0" xfId="0" applyNumberFormat="1" applyFont="1" applyAlignment="1" applyProtection="1">
      <alignment horizontal="left" vertical="center" wrapText="1"/>
      <protection locked="0"/>
    </xf>
    <xf numFmtId="1" fontId="6" fillId="0" borderId="44" xfId="0" applyNumberFormat="1" applyFont="1" applyBorder="1" applyAlignment="1" applyProtection="1">
      <alignment horizontal="left" vertical="center" wrapText="1"/>
      <protection locked="0"/>
    </xf>
    <xf numFmtId="1" fontId="6" fillId="0" borderId="45" xfId="0" applyNumberFormat="1" applyFont="1" applyBorder="1" applyAlignment="1" applyProtection="1">
      <alignment horizontal="left" vertical="center" wrapText="1"/>
      <protection locked="0"/>
    </xf>
    <xf numFmtId="1" fontId="6" fillId="0" borderId="31" xfId="0" applyNumberFormat="1" applyFont="1" applyBorder="1" applyAlignment="1" applyProtection="1">
      <alignment horizontal="left" vertical="center" wrapText="1"/>
      <protection locked="0"/>
    </xf>
    <xf numFmtId="1" fontId="6" fillId="0" borderId="32" xfId="0" applyNumberFormat="1" applyFont="1" applyBorder="1" applyAlignment="1" applyProtection="1">
      <alignment horizontal="left" vertical="center" wrapText="1"/>
      <protection locked="0"/>
    </xf>
    <xf numFmtId="0" fontId="6" fillId="0" borderId="35" xfId="0" applyFont="1" applyBorder="1" applyAlignment="1" applyProtection="1">
      <alignment horizontal="center" vertical="center" wrapText="1"/>
      <protection locked="0"/>
    </xf>
    <xf numFmtId="0" fontId="6" fillId="0" borderId="36" xfId="0" applyFont="1" applyBorder="1" applyAlignment="1" applyProtection="1">
      <alignment horizontal="center" vertical="center" wrapText="1"/>
      <protection locked="0"/>
    </xf>
    <xf numFmtId="0" fontId="6" fillId="0" borderId="37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1" fontId="6" fillId="0" borderId="35" xfId="0" applyNumberFormat="1" applyFont="1" applyBorder="1" applyAlignment="1">
      <alignment horizontal="center" vertical="center" wrapText="1"/>
    </xf>
    <xf numFmtId="1" fontId="6" fillId="0" borderId="36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47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 applyProtection="1">
      <alignment horizontal="center" vertical="center" wrapText="1"/>
      <protection locked="0"/>
    </xf>
    <xf numFmtId="49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6" fillId="0" borderId="16" xfId="0" applyNumberFormat="1" applyFont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6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57" xfId="0" applyNumberFormat="1" applyFont="1" applyBorder="1" applyAlignment="1">
      <alignment horizontal="center" vertical="center" wrapText="1"/>
    </xf>
    <xf numFmtId="1" fontId="9" fillId="0" borderId="94" xfId="0" applyNumberFormat="1" applyFont="1" applyBorder="1" applyAlignment="1">
      <alignment horizontal="center" vertical="center" wrapText="1"/>
    </xf>
    <xf numFmtId="1" fontId="9" fillId="0" borderId="51" xfId="0" applyNumberFormat="1" applyFont="1" applyBorder="1" applyAlignment="1">
      <alignment horizontal="center" vertical="center" wrapText="1"/>
    </xf>
    <xf numFmtId="1" fontId="9" fillId="0" borderId="25" xfId="0" applyNumberFormat="1" applyFont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1" fontId="9" fillId="0" borderId="65" xfId="0" applyNumberFormat="1" applyFont="1" applyBorder="1" applyAlignment="1">
      <alignment horizontal="center" vertical="center" wrapText="1"/>
    </xf>
    <xf numFmtId="1" fontId="9" fillId="0" borderId="24" xfId="0" applyNumberFormat="1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0" borderId="26" xfId="0" applyNumberFormat="1" applyFont="1" applyBorder="1" applyAlignment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1" fontId="6" fillId="0" borderId="25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 applyProtection="1">
      <alignment horizontal="left" vertical="center" wrapText="1"/>
      <protection locked="0"/>
    </xf>
    <xf numFmtId="49" fontId="6" fillId="0" borderId="12" xfId="0" applyNumberFormat="1" applyFont="1" applyBorder="1" applyAlignment="1" applyProtection="1">
      <alignment horizontal="left" vertical="center" wrapText="1"/>
      <protection locked="0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49" fontId="6" fillId="0" borderId="16" xfId="0" applyNumberFormat="1" applyFont="1" applyBorder="1" applyAlignment="1" applyProtection="1">
      <alignment horizontal="left" vertical="center" wrapText="1"/>
      <protection locked="0"/>
    </xf>
    <xf numFmtId="49" fontId="6" fillId="0" borderId="2" xfId="0" applyNumberFormat="1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49" fontId="6" fillId="0" borderId="4" xfId="0" applyNumberFormat="1" applyFont="1" applyBorder="1" applyAlignment="1" applyProtection="1">
      <alignment horizontal="left" vertical="center" wrapText="1"/>
      <protection locked="0"/>
    </xf>
    <xf numFmtId="1" fontId="6" fillId="0" borderId="3" xfId="0" applyNumberFormat="1" applyFont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" fontId="9" fillId="0" borderId="13" xfId="0" applyNumberFormat="1" applyFont="1" applyBorder="1" applyAlignment="1">
      <alignment horizontal="center" vertical="center" wrapText="1"/>
    </xf>
    <xf numFmtId="1" fontId="9" fillId="0" borderId="68" xfId="0" applyNumberFormat="1" applyFont="1" applyBorder="1" applyAlignment="1">
      <alignment horizontal="center" vertical="center" wrapText="1"/>
    </xf>
    <xf numFmtId="0" fontId="51" fillId="0" borderId="40" xfId="0" applyFont="1" applyBorder="1" applyAlignment="1" applyProtection="1">
      <alignment horizontal="center" vertical="center" textRotation="90" wrapText="1"/>
      <protection locked="0"/>
    </xf>
    <xf numFmtId="0" fontId="51" fillId="0" borderId="41" xfId="0" applyFont="1" applyBorder="1" applyAlignment="1" applyProtection="1">
      <alignment horizontal="center" vertical="center" textRotation="90" wrapText="1"/>
      <protection locked="0"/>
    </xf>
    <xf numFmtId="0" fontId="51" fillId="0" borderId="43" xfId="0" applyFont="1" applyBorder="1" applyAlignment="1" applyProtection="1">
      <alignment horizontal="center" vertical="center" textRotation="90" wrapText="1"/>
      <protection locked="0"/>
    </xf>
    <xf numFmtId="0" fontId="51" fillId="0" borderId="44" xfId="0" applyFont="1" applyBorder="1" applyAlignment="1" applyProtection="1">
      <alignment horizontal="center" vertical="center" textRotation="90" wrapText="1"/>
      <protection locked="0"/>
    </xf>
    <xf numFmtId="0" fontId="51" fillId="0" borderId="45" xfId="0" applyFont="1" applyBorder="1" applyAlignment="1" applyProtection="1">
      <alignment horizontal="center" vertical="center" textRotation="90" wrapText="1"/>
      <protection locked="0"/>
    </xf>
    <xf numFmtId="0" fontId="51" fillId="0" borderId="32" xfId="0" applyFont="1" applyBorder="1" applyAlignment="1" applyProtection="1">
      <alignment horizontal="center" vertical="center" textRotation="90" wrapText="1"/>
      <protection locked="0"/>
    </xf>
    <xf numFmtId="0" fontId="52" fillId="5" borderId="42" xfId="0" applyFont="1" applyFill="1" applyBorder="1" applyAlignment="1">
      <alignment horizontal="center" vertical="center" wrapText="1"/>
    </xf>
    <xf numFmtId="0" fontId="52" fillId="5" borderId="39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3" borderId="71" xfId="0" applyFont="1" applyFill="1" applyBorder="1" applyAlignment="1" applyProtection="1">
      <alignment horizontal="center" vertical="center" wrapText="1"/>
      <protection locked="0"/>
    </xf>
    <xf numFmtId="0" fontId="5" fillId="3" borderId="47" xfId="0" applyFont="1" applyFill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left" vertical="center" wrapText="1"/>
      <protection locked="0"/>
    </xf>
    <xf numFmtId="49" fontId="6" fillId="0" borderId="40" xfId="0" applyNumberFormat="1" applyFont="1" applyBorder="1" applyAlignment="1" applyProtection="1">
      <alignment horizontal="left" vertical="center" wrapText="1"/>
      <protection locked="0"/>
    </xf>
    <xf numFmtId="49" fontId="6" fillId="0" borderId="36" xfId="0" applyNumberFormat="1" applyFont="1" applyBorder="1" applyAlignment="1" applyProtection="1">
      <alignment horizontal="left" vertical="center" wrapText="1"/>
      <protection locked="0"/>
    </xf>
    <xf numFmtId="49" fontId="6" fillId="0" borderId="37" xfId="0" applyNumberFormat="1" applyFont="1" applyBorder="1" applyAlignment="1" applyProtection="1">
      <alignment horizontal="left" vertical="center" wrapText="1"/>
      <protection locked="0"/>
    </xf>
    <xf numFmtId="49" fontId="6" fillId="0" borderId="71" xfId="0" applyNumberFormat="1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 wrapText="1"/>
      <protection locked="0"/>
    </xf>
    <xf numFmtId="49" fontId="6" fillId="0" borderId="11" xfId="0" applyNumberFormat="1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49" fontId="5" fillId="0" borderId="20" xfId="0" applyNumberFormat="1" applyFont="1" applyBorder="1" applyAlignment="1" applyProtection="1">
      <alignment horizontal="center" vertical="center" wrapText="1"/>
      <protection locked="0"/>
    </xf>
    <xf numFmtId="49" fontId="5" fillId="0" borderId="5" xfId="0" applyNumberFormat="1" applyFont="1" applyBorder="1" applyAlignment="1" applyProtection="1">
      <alignment horizontal="center" vertical="center" wrapText="1"/>
      <protection locked="0"/>
    </xf>
    <xf numFmtId="1" fontId="5" fillId="0" borderId="21" xfId="0" applyNumberFormat="1" applyFont="1" applyBorder="1" applyAlignment="1" applyProtection="1">
      <alignment horizontal="center" vertical="center" wrapText="1"/>
      <protection locked="0"/>
    </xf>
    <xf numFmtId="49" fontId="5" fillId="0" borderId="9" xfId="0" applyNumberFormat="1" applyFont="1" applyBorder="1" applyAlignment="1" applyProtection="1">
      <alignment horizontal="left" vertical="center" wrapText="1"/>
      <protection locked="0"/>
    </xf>
    <xf numFmtId="49" fontId="5" fillId="0" borderId="5" xfId="0" applyNumberFormat="1" applyFont="1" applyBorder="1" applyAlignment="1" applyProtection="1">
      <alignment horizontal="left" vertical="center" wrapText="1"/>
      <protection locked="0"/>
    </xf>
    <xf numFmtId="49" fontId="21" fillId="0" borderId="33" xfId="0" applyNumberFormat="1" applyFont="1" applyBorder="1" applyAlignment="1" applyProtection="1">
      <alignment horizontal="center" vertical="center" wrapText="1"/>
      <protection locked="0"/>
    </xf>
    <xf numFmtId="49" fontId="21" fillId="0" borderId="34" xfId="0" applyNumberFormat="1" applyFont="1" applyBorder="1" applyAlignment="1" applyProtection="1">
      <alignment horizontal="center" vertical="center" wrapText="1"/>
      <protection locked="0"/>
    </xf>
    <xf numFmtId="49" fontId="21" fillId="0" borderId="46" xfId="0" applyNumberFormat="1" applyFont="1" applyBorder="1" applyAlignment="1" applyProtection="1">
      <alignment horizontal="center" vertical="center" wrapText="1"/>
      <protection locked="0"/>
    </xf>
    <xf numFmtId="49" fontId="21" fillId="0" borderId="37" xfId="0" applyNumberFormat="1" applyFont="1" applyBorder="1" applyAlignment="1" applyProtection="1">
      <alignment horizontal="center" vertical="center" wrapText="1"/>
      <protection locked="0"/>
    </xf>
    <xf numFmtId="49" fontId="21" fillId="0" borderId="35" xfId="0" applyNumberFormat="1" applyFont="1" applyBorder="1" applyAlignment="1" applyProtection="1">
      <alignment horizontal="center" vertical="center" wrapText="1"/>
      <protection locked="0"/>
    </xf>
    <xf numFmtId="49" fontId="21" fillId="0" borderId="40" xfId="0" applyNumberFormat="1" applyFont="1" applyBorder="1" applyAlignment="1" applyProtection="1">
      <alignment horizontal="center" vertical="center" wrapText="1"/>
      <protection locked="0"/>
    </xf>
    <xf numFmtId="49" fontId="21" fillId="0" borderId="36" xfId="0" applyNumberFormat="1" applyFont="1" applyBorder="1" applyAlignment="1" applyProtection="1">
      <alignment horizontal="center" vertical="center" wrapText="1"/>
      <protection locked="0"/>
    </xf>
    <xf numFmtId="49" fontId="21" fillId="0" borderId="41" xfId="0" applyNumberFormat="1" applyFont="1" applyBorder="1" applyAlignment="1" applyProtection="1">
      <alignment horizontal="center" vertical="center" wrapText="1"/>
      <protection locked="0"/>
    </xf>
    <xf numFmtId="1" fontId="21" fillId="0" borderId="42" xfId="0" applyNumberFormat="1" applyFont="1" applyBorder="1" applyAlignment="1" applyProtection="1">
      <alignment horizontal="center" vertical="center" wrapText="1"/>
      <protection locked="0"/>
    </xf>
    <xf numFmtId="1" fontId="21" fillId="0" borderId="38" xfId="0" applyNumberFormat="1" applyFont="1" applyBorder="1" applyAlignment="1" applyProtection="1">
      <alignment horizontal="center" vertical="center" wrapText="1"/>
      <protection locked="0"/>
    </xf>
    <xf numFmtId="1" fontId="21" fillId="0" borderId="39" xfId="0" applyNumberFormat="1" applyFont="1" applyBorder="1" applyAlignment="1" applyProtection="1">
      <alignment horizontal="center" vertical="center" wrapText="1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0" fontId="16" fillId="0" borderId="12" xfId="0" applyFont="1" applyBorder="1" applyAlignment="1" applyProtection="1">
      <alignment vertical="center" wrapText="1"/>
      <protection locked="0"/>
    </xf>
    <xf numFmtId="0" fontId="16" fillId="0" borderId="26" xfId="0" applyFont="1" applyBorder="1" applyAlignment="1" applyProtection="1">
      <alignment vertical="center" wrapText="1"/>
      <protection locked="0"/>
    </xf>
    <xf numFmtId="0" fontId="13" fillId="0" borderId="117" xfId="0" applyFont="1" applyBorder="1" applyAlignment="1" applyProtection="1">
      <alignment horizontal="center" vertical="center"/>
      <protection locked="0"/>
    </xf>
    <xf numFmtId="0" fontId="13" fillId="0" borderId="119" xfId="0" applyFont="1" applyBorder="1" applyAlignment="1" applyProtection="1">
      <alignment horizontal="center" vertical="center"/>
      <protection locked="0"/>
    </xf>
    <xf numFmtId="0" fontId="13" fillId="0" borderId="120" xfId="0" applyFont="1" applyBorder="1" applyAlignment="1" applyProtection="1">
      <alignment horizontal="center" vertical="center"/>
      <protection locked="0"/>
    </xf>
    <xf numFmtId="0" fontId="13" fillId="0" borderId="121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6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9" xfId="0" applyFont="1" applyBorder="1" applyAlignment="1" applyProtection="1">
      <alignment horizontal="center" vertical="center" textRotation="90" wrapText="1"/>
      <protection locked="0"/>
    </xf>
    <xf numFmtId="0" fontId="5" fillId="5" borderId="48" xfId="0" applyFont="1" applyFill="1" applyBorder="1" applyAlignment="1" applyProtection="1">
      <alignment horizontal="center" vertical="center" wrapText="1"/>
      <protection locked="0"/>
    </xf>
    <xf numFmtId="0" fontId="5" fillId="5" borderId="29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13" fillId="0" borderId="161" xfId="0" applyFont="1" applyBorder="1" applyAlignment="1">
      <alignment horizontal="center" vertical="center" textRotation="255"/>
    </xf>
    <xf numFmtId="0" fontId="13" fillId="0" borderId="166" xfId="0" applyFont="1" applyBorder="1" applyAlignment="1">
      <alignment horizontal="center" vertical="center" textRotation="255"/>
    </xf>
    <xf numFmtId="0" fontId="13" fillId="0" borderId="171" xfId="0" applyFont="1" applyBorder="1" applyAlignment="1">
      <alignment horizontal="center" vertical="center" textRotation="255"/>
    </xf>
    <xf numFmtId="0" fontId="7" fillId="0" borderId="162" xfId="0" applyFont="1" applyBorder="1" applyAlignment="1">
      <alignment horizontal="center" vertical="center"/>
    </xf>
    <xf numFmtId="0" fontId="7" fillId="0" borderId="163" xfId="0" applyFont="1" applyBorder="1" applyAlignment="1">
      <alignment horizontal="center" vertical="center"/>
    </xf>
    <xf numFmtId="0" fontId="13" fillId="4" borderId="120" xfId="0" applyFont="1" applyFill="1" applyBorder="1" applyAlignment="1" applyProtection="1">
      <alignment horizontal="center" vertical="center"/>
      <protection locked="0"/>
    </xf>
    <xf numFmtId="0" fontId="13" fillId="4" borderId="121" xfId="0" applyFont="1" applyFill="1" applyBorder="1" applyAlignment="1" applyProtection="1">
      <alignment horizontal="center" vertical="center"/>
      <protection locked="0"/>
    </xf>
    <xf numFmtId="0" fontId="5" fillId="5" borderId="42" xfId="0" applyFont="1" applyFill="1" applyBorder="1" applyAlignment="1" applyProtection="1">
      <alignment vertical="center"/>
      <protection locked="0"/>
    </xf>
    <xf numFmtId="0" fontId="5" fillId="5" borderId="39" xfId="0" applyFont="1" applyFill="1" applyBorder="1" applyAlignment="1" applyProtection="1">
      <alignment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110" xfId="0" applyFont="1" applyBorder="1" applyAlignment="1" applyProtection="1">
      <alignment horizontal="center" vertical="center"/>
      <protection locked="0"/>
    </xf>
    <xf numFmtId="0" fontId="5" fillId="0" borderId="111" xfId="0" applyFont="1" applyBorder="1" applyAlignment="1" applyProtection="1">
      <alignment horizontal="center" vertical="center"/>
      <protection locked="0"/>
    </xf>
    <xf numFmtId="0" fontId="17" fillId="0" borderId="165" xfId="0" applyFont="1" applyBorder="1" applyAlignment="1">
      <alignment horizontal="center" vertical="center" textRotation="90" wrapText="1"/>
    </xf>
    <xf numFmtId="0" fontId="0" fillId="0" borderId="164" xfId="0" applyBorder="1" applyAlignment="1">
      <alignment horizontal="center" vertical="center" textRotation="90" wrapText="1"/>
    </xf>
    <xf numFmtId="0" fontId="0" fillId="0" borderId="170" xfId="0" applyBorder="1" applyAlignment="1">
      <alignment horizontal="center" vertical="center" textRotation="90" wrapText="1"/>
    </xf>
    <xf numFmtId="0" fontId="0" fillId="0" borderId="169" xfId="0" applyBorder="1" applyAlignment="1">
      <alignment horizontal="center" vertical="center" textRotation="90" wrapText="1"/>
    </xf>
    <xf numFmtId="0" fontId="0" fillId="0" borderId="175" xfId="0" applyBorder="1" applyAlignment="1">
      <alignment horizontal="center" vertical="center" textRotation="90" wrapText="1"/>
    </xf>
    <xf numFmtId="0" fontId="0" fillId="0" borderId="174" xfId="0" applyBorder="1" applyAlignment="1">
      <alignment horizontal="center" vertical="center" textRotation="90" wrapText="1"/>
    </xf>
    <xf numFmtId="0" fontId="5" fillId="0" borderId="127" xfId="0" applyFont="1" applyBorder="1" applyAlignment="1" applyProtection="1">
      <alignment horizontal="center" vertical="center"/>
      <protection locked="0"/>
    </xf>
    <xf numFmtId="0" fontId="5" fillId="4" borderId="133" xfId="0" applyFont="1" applyFill="1" applyBorder="1" applyAlignment="1" applyProtection="1">
      <alignment horizontal="center" vertical="center"/>
      <protection locked="0"/>
    </xf>
    <xf numFmtId="0" fontId="5" fillId="4" borderId="128" xfId="0" applyFont="1" applyFill="1" applyBorder="1" applyAlignment="1" applyProtection="1">
      <alignment horizontal="center" vertical="center"/>
      <protection locked="0"/>
    </xf>
    <xf numFmtId="0" fontId="5" fillId="4" borderId="129" xfId="0" applyFont="1" applyFill="1" applyBorder="1" applyAlignment="1" applyProtection="1">
      <alignment horizontal="center" vertical="center"/>
      <protection locked="0"/>
    </xf>
    <xf numFmtId="0" fontId="5" fillId="0" borderId="134" xfId="0" applyFont="1" applyBorder="1" applyAlignment="1" applyProtection="1">
      <alignment horizontal="center" vertical="center"/>
      <protection locked="0"/>
    </xf>
    <xf numFmtId="0" fontId="5" fillId="0" borderId="135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textRotation="90"/>
      <protection locked="0"/>
    </xf>
    <xf numFmtId="0" fontId="5" fillId="0" borderId="7" xfId="0" applyFont="1" applyBorder="1" applyAlignment="1" applyProtection="1">
      <alignment horizontal="center" vertical="center" textRotation="90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5" fillId="0" borderId="6" xfId="0" applyFont="1" applyBorder="1" applyAlignment="1" applyProtection="1">
      <alignment horizontal="center" vertical="center" textRotation="90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13" fillId="0" borderId="131" xfId="0" applyFont="1" applyBorder="1" applyAlignment="1" applyProtection="1">
      <alignment horizontal="center" vertical="center"/>
      <protection locked="0"/>
    </xf>
    <xf numFmtId="0" fontId="13" fillId="0" borderId="148" xfId="0" applyFont="1" applyBorder="1" applyAlignment="1" applyProtection="1">
      <alignment horizontal="center" vertical="center"/>
      <protection locked="0"/>
    </xf>
    <xf numFmtId="0" fontId="5" fillId="0" borderId="150" xfId="0" applyFont="1" applyBorder="1" applyAlignment="1">
      <alignment horizontal="center" vertical="center" wrapText="1"/>
    </xf>
    <xf numFmtId="0" fontId="0" fillId="0" borderId="162" xfId="0" applyBorder="1" applyAlignment="1">
      <alignment horizontal="center" vertical="center" wrapText="1"/>
    </xf>
    <xf numFmtId="0" fontId="9" fillId="0" borderId="150" xfId="0" applyFont="1" applyBorder="1" applyAlignment="1">
      <alignment horizontal="center" vertical="center" wrapText="1"/>
    </xf>
    <xf numFmtId="0" fontId="42" fillId="0" borderId="179" xfId="0" applyFont="1" applyBorder="1" applyAlignment="1">
      <alignment horizontal="center" vertical="center" wrapText="1"/>
    </xf>
    <xf numFmtId="0" fontId="5" fillId="0" borderId="18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0" fillId="0" borderId="167" xfId="0" applyBorder="1" applyAlignment="1">
      <alignment horizontal="center" vertical="center" wrapText="1"/>
    </xf>
    <xf numFmtId="0" fontId="5" fillId="3" borderId="53" xfId="0" applyFont="1" applyFill="1" applyBorder="1" applyAlignment="1" applyProtection="1">
      <alignment horizontal="center" vertical="center" wrapText="1"/>
      <protection locked="0"/>
    </xf>
    <xf numFmtId="0" fontId="5" fillId="3" borderId="55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14" fillId="3" borderId="105" xfId="0" applyFont="1" applyFill="1" applyBorder="1" applyAlignment="1" applyProtection="1">
      <alignment horizontal="center" vertical="center" wrapText="1"/>
      <protection locked="0"/>
    </xf>
    <xf numFmtId="0" fontId="14" fillId="3" borderId="104" xfId="0" applyFont="1" applyFill="1" applyBorder="1" applyAlignment="1" applyProtection="1">
      <alignment horizontal="center" vertical="center" wrapText="1"/>
      <protection locked="0"/>
    </xf>
    <xf numFmtId="0" fontId="14" fillId="3" borderId="59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 applyProtection="1">
      <alignment horizontal="center" vertical="center" wrapText="1"/>
      <protection locked="0"/>
    </xf>
    <xf numFmtId="0" fontId="14" fillId="3" borderId="7" xfId="0" applyFont="1" applyFill="1" applyBorder="1" applyAlignment="1" applyProtection="1">
      <alignment horizontal="center" vertical="center" wrapText="1"/>
      <protection locked="0"/>
    </xf>
    <xf numFmtId="0" fontId="14" fillId="3" borderId="60" xfId="0" applyFont="1" applyFill="1" applyBorder="1" applyAlignment="1" applyProtection="1">
      <alignment horizontal="center" vertical="center" wrapText="1"/>
      <protection locked="0"/>
    </xf>
    <xf numFmtId="0" fontId="14" fillId="3" borderId="64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horizontal="center" vertical="center" wrapText="1"/>
      <protection locked="0"/>
    </xf>
    <xf numFmtId="0" fontId="14" fillId="3" borderId="23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22" xfId="0" applyFont="1" applyFill="1" applyBorder="1" applyAlignment="1" applyProtection="1">
      <alignment horizontal="center" vertical="center" wrapText="1"/>
      <protection locked="0"/>
    </xf>
    <xf numFmtId="0" fontId="14" fillId="3" borderId="59" xfId="0" applyFont="1" applyFill="1" applyBorder="1" applyAlignment="1" applyProtection="1">
      <alignment horizontal="center" vertical="center" wrapText="1"/>
      <protection locked="0"/>
    </xf>
    <xf numFmtId="0" fontId="14" fillId="3" borderId="63" xfId="0" applyFont="1" applyFill="1" applyBorder="1" applyAlignment="1" applyProtection="1">
      <alignment horizontal="center" vertical="center" wrapText="1"/>
      <protection locked="0"/>
    </xf>
    <xf numFmtId="0" fontId="13" fillId="0" borderId="132" xfId="0" applyFont="1" applyBorder="1" applyAlignment="1" applyProtection="1">
      <alignment horizontal="center" vertical="center"/>
      <protection locked="0"/>
    </xf>
    <xf numFmtId="0" fontId="13" fillId="0" borderId="147" xfId="0" applyFont="1" applyBorder="1" applyAlignment="1" applyProtection="1">
      <alignment horizontal="left" vertical="center"/>
      <protection locked="0"/>
    </xf>
    <xf numFmtId="0" fontId="13" fillId="0" borderId="128" xfId="0" applyFont="1" applyBorder="1" applyAlignment="1" applyProtection="1">
      <alignment horizontal="center" vertical="center"/>
      <protection locked="0"/>
    </xf>
    <xf numFmtId="0" fontId="13" fillId="0" borderId="129" xfId="0" applyFont="1" applyBorder="1" applyAlignment="1" applyProtection="1">
      <alignment horizontal="center" vertical="center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84" xfId="0" applyFont="1" applyBorder="1" applyAlignment="1" applyProtection="1">
      <alignment horizontal="center" vertical="center" wrapText="1"/>
      <protection locked="0"/>
    </xf>
    <xf numFmtId="0" fontId="5" fillId="0" borderId="154" xfId="0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textRotation="90" wrapText="1"/>
      <protection locked="0"/>
    </xf>
    <xf numFmtId="0" fontId="5" fillId="2" borderId="101" xfId="0" applyFont="1" applyFill="1" applyBorder="1" applyAlignment="1" applyProtection="1">
      <alignment horizontal="center" vertical="center" textRotation="90" wrapText="1"/>
      <protection locked="0"/>
    </xf>
    <xf numFmtId="0" fontId="5" fillId="2" borderId="31" xfId="0" applyFont="1" applyFill="1" applyBorder="1" applyAlignment="1" applyProtection="1">
      <alignment horizontal="center" vertical="center" textRotation="90" wrapText="1"/>
      <protection locked="0"/>
    </xf>
    <xf numFmtId="0" fontId="5" fillId="2" borderId="100" xfId="0" applyFont="1" applyFill="1" applyBorder="1" applyAlignment="1" applyProtection="1">
      <alignment horizontal="center" vertical="center" textRotation="90" wrapText="1"/>
      <protection locked="0"/>
    </xf>
    <xf numFmtId="0" fontId="9" fillId="0" borderId="154" xfId="0" applyFont="1" applyBorder="1" applyAlignment="1">
      <alignment horizontal="center" vertical="center" wrapText="1"/>
    </xf>
    <xf numFmtId="0" fontId="42" fillId="0" borderId="182" xfId="0" applyFont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7" fillId="0" borderId="150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 textRotation="90" wrapText="1"/>
    </xf>
    <xf numFmtId="0" fontId="17" fillId="0" borderId="36" xfId="0" applyFont="1" applyBorder="1" applyAlignment="1">
      <alignment horizontal="center" vertical="center" textRotation="90" wrapText="1"/>
    </xf>
    <xf numFmtId="0" fontId="17" fillId="0" borderId="43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 textRotation="90" wrapText="1"/>
    </xf>
    <xf numFmtId="0" fontId="17" fillId="0" borderId="45" xfId="0" applyFont="1" applyBorder="1" applyAlignment="1">
      <alignment horizontal="center" vertical="center" textRotation="90" wrapText="1"/>
    </xf>
    <xf numFmtId="0" fontId="17" fillId="0" borderId="31" xfId="0" applyFont="1" applyBorder="1" applyAlignment="1">
      <alignment horizontal="center" vertical="center" textRotation="90" wrapText="1"/>
    </xf>
    <xf numFmtId="0" fontId="17" fillId="3" borderId="74" xfId="0" applyFont="1" applyFill="1" applyBorder="1" applyAlignment="1" applyProtection="1">
      <alignment horizontal="left" vertical="center" wrapText="1"/>
      <protection locked="0"/>
    </xf>
    <xf numFmtId="0" fontId="17" fillId="3" borderId="91" xfId="0" applyFont="1" applyFill="1" applyBorder="1" applyAlignment="1" applyProtection="1">
      <alignment horizontal="left" vertical="center" wrapText="1"/>
      <protection locked="0"/>
    </xf>
    <xf numFmtId="0" fontId="17" fillId="3" borderId="30" xfId="0" applyFont="1" applyFill="1" applyBorder="1" applyAlignment="1" applyProtection="1">
      <alignment horizontal="left" vertical="center" wrapText="1"/>
      <protection locked="0"/>
    </xf>
    <xf numFmtId="0" fontId="17" fillId="3" borderId="71" xfId="0" applyFont="1" applyFill="1" applyBorder="1" applyAlignment="1" applyProtection="1">
      <alignment horizontal="left" vertical="center" wrapText="1"/>
      <protection locked="0"/>
    </xf>
    <xf numFmtId="0" fontId="17" fillId="3" borderId="1" xfId="0" applyFont="1" applyFill="1" applyBorder="1" applyAlignment="1" applyProtection="1">
      <alignment horizontal="left" vertical="center" wrapText="1"/>
      <protection locked="0"/>
    </xf>
    <xf numFmtId="0" fontId="17" fillId="3" borderId="47" xfId="0" applyFont="1" applyFill="1" applyBorder="1" applyAlignment="1" applyProtection="1">
      <alignment horizontal="left" vertical="center" wrapText="1"/>
      <protection locked="0"/>
    </xf>
    <xf numFmtId="0" fontId="5" fillId="3" borderId="71" xfId="0" applyFont="1" applyFill="1" applyBorder="1" applyAlignment="1" applyProtection="1">
      <alignment horizontal="center" vertical="center"/>
      <protection locked="0"/>
    </xf>
    <xf numFmtId="0" fontId="5" fillId="3" borderId="47" xfId="0" applyFont="1" applyFill="1" applyBorder="1" applyAlignment="1" applyProtection="1">
      <alignment horizontal="center" vertical="center"/>
      <protection locked="0"/>
    </xf>
    <xf numFmtId="0" fontId="5" fillId="0" borderId="165" xfId="0" applyFont="1" applyBorder="1" applyAlignment="1">
      <alignment horizontal="center" vertical="center" textRotation="90" wrapText="1"/>
    </xf>
    <xf numFmtId="0" fontId="0" fillId="0" borderId="41" xfId="0" applyBorder="1" applyAlignment="1">
      <alignment horizontal="center" vertical="center" textRotation="90" wrapText="1"/>
    </xf>
    <xf numFmtId="0" fontId="0" fillId="0" borderId="44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5" fillId="0" borderId="177" xfId="0" applyFont="1" applyBorder="1" applyAlignment="1">
      <alignment horizontal="center" vertical="center" wrapText="1"/>
    </xf>
    <xf numFmtId="0" fontId="5" fillId="0" borderId="178" xfId="0" applyFont="1" applyBorder="1" applyAlignment="1">
      <alignment horizontal="center" vertical="center" wrapText="1"/>
    </xf>
    <xf numFmtId="0" fontId="5" fillId="0" borderId="183" xfId="0" applyFont="1" applyBorder="1" applyAlignment="1">
      <alignment horizontal="center" vertical="center" wrapText="1"/>
    </xf>
    <xf numFmtId="0" fontId="5" fillId="0" borderId="184" xfId="0" applyFont="1" applyBorder="1" applyAlignment="1">
      <alignment horizontal="center" vertical="center" wrapText="1"/>
    </xf>
    <xf numFmtId="0" fontId="0" fillId="0" borderId="172" xfId="0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9" fillId="0" borderId="158" xfId="0" applyFont="1" applyBorder="1" applyAlignment="1">
      <alignment horizontal="center" vertical="center" wrapText="1"/>
    </xf>
    <xf numFmtId="0" fontId="42" fillId="0" borderId="185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186" xfId="0" applyBorder="1" applyAlignment="1">
      <alignment horizontal="center" vertical="center"/>
    </xf>
    <xf numFmtId="0" fontId="9" fillId="0" borderId="18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0" borderId="149" xfId="0" applyFont="1" applyBorder="1" applyAlignment="1">
      <alignment horizontal="center" vertical="center" textRotation="90" wrapText="1"/>
    </xf>
    <xf numFmtId="0" fontId="7" fillId="0" borderId="150" xfId="0" applyFont="1" applyBorder="1" applyAlignment="1">
      <alignment horizontal="center" vertical="center" textRotation="90" wrapText="1"/>
    </xf>
    <xf numFmtId="0" fontId="7" fillId="0" borderId="153" xfId="0" applyFont="1" applyBorder="1" applyAlignment="1">
      <alignment horizontal="center" vertical="center" textRotation="90" wrapText="1"/>
    </xf>
    <xf numFmtId="0" fontId="7" fillId="0" borderId="154" xfId="0" applyFont="1" applyBorder="1" applyAlignment="1">
      <alignment horizontal="center" vertical="center" textRotation="90" wrapText="1"/>
    </xf>
    <xf numFmtId="0" fontId="7" fillId="0" borderId="157" xfId="0" applyFont="1" applyBorder="1" applyAlignment="1">
      <alignment horizontal="center" vertical="center" textRotation="90" wrapText="1"/>
    </xf>
    <xf numFmtId="0" fontId="7" fillId="0" borderId="158" xfId="0" applyFont="1" applyBorder="1" applyAlignment="1">
      <alignment horizontal="center" vertical="center" textRotation="90" wrapText="1"/>
    </xf>
    <xf numFmtId="0" fontId="7" fillId="0" borderId="151" xfId="0" applyFont="1" applyBorder="1" applyAlignment="1">
      <alignment horizontal="center" vertical="center" textRotation="90" wrapText="1"/>
    </xf>
    <xf numFmtId="0" fontId="7" fillId="0" borderId="152" xfId="0" applyFont="1" applyBorder="1" applyAlignment="1">
      <alignment horizontal="center" vertical="center" textRotation="90" wrapText="1"/>
    </xf>
    <xf numFmtId="0" fontId="7" fillId="0" borderId="155" xfId="0" applyFont="1" applyBorder="1" applyAlignment="1">
      <alignment horizontal="center" vertical="center" textRotation="90" wrapText="1"/>
    </xf>
    <xf numFmtId="0" fontId="7" fillId="0" borderId="156" xfId="0" applyFont="1" applyBorder="1" applyAlignment="1">
      <alignment horizontal="center" vertical="center" textRotation="90" wrapText="1"/>
    </xf>
    <xf numFmtId="0" fontId="7" fillId="0" borderId="159" xfId="0" applyFont="1" applyBorder="1" applyAlignment="1">
      <alignment horizontal="center" vertical="center" textRotation="90" wrapText="1"/>
    </xf>
    <xf numFmtId="0" fontId="7" fillId="0" borderId="160" xfId="0" applyFont="1" applyBorder="1" applyAlignment="1">
      <alignment horizontal="center" vertical="center" textRotation="90" wrapText="1"/>
    </xf>
    <xf numFmtId="0" fontId="6" fillId="3" borderId="74" xfId="0" applyFont="1" applyFill="1" applyBorder="1" applyAlignment="1" applyProtection="1">
      <alignment horizontal="left" vertical="center" wrapText="1"/>
      <protection locked="0"/>
    </xf>
    <xf numFmtId="0" fontId="6" fillId="3" borderId="91" xfId="0" applyFont="1" applyFill="1" applyBorder="1" applyAlignment="1" applyProtection="1">
      <alignment horizontal="left" vertical="center" wrapText="1"/>
      <protection locked="0"/>
    </xf>
    <xf numFmtId="0" fontId="6" fillId="3" borderId="30" xfId="0" applyFont="1" applyFill="1" applyBorder="1" applyAlignment="1" applyProtection="1">
      <alignment horizontal="left" vertical="center" wrapText="1"/>
      <protection locked="0"/>
    </xf>
    <xf numFmtId="0" fontId="6" fillId="3" borderId="7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47" xfId="0" applyFont="1" applyFill="1" applyBorder="1" applyAlignment="1" applyProtection="1">
      <alignment horizontal="left" vertical="center" wrapText="1"/>
      <protection locked="0"/>
    </xf>
    <xf numFmtId="0" fontId="5" fillId="3" borderId="74" xfId="0" applyFont="1" applyFill="1" applyBorder="1" applyAlignment="1" applyProtection="1">
      <alignment horizontal="center" vertical="center"/>
      <protection locked="0"/>
    </xf>
    <xf numFmtId="0" fontId="5" fillId="3" borderId="30" xfId="0" applyFont="1" applyFill="1" applyBorder="1" applyAlignment="1" applyProtection="1">
      <alignment horizontal="center" vertical="center"/>
      <protection locked="0"/>
    </xf>
    <xf numFmtId="1" fontId="5" fillId="3" borderId="74" xfId="0" applyNumberFormat="1" applyFont="1" applyFill="1" applyBorder="1" applyAlignment="1">
      <alignment horizontal="center" vertical="center" wrapText="1"/>
    </xf>
    <xf numFmtId="1" fontId="5" fillId="3" borderId="95" xfId="0" applyNumberFormat="1" applyFont="1" applyFill="1" applyBorder="1" applyAlignment="1">
      <alignment horizontal="center" vertical="center" wrapText="1"/>
    </xf>
    <xf numFmtId="1" fontId="5" fillId="3" borderId="71" xfId="0" applyNumberFormat="1" applyFont="1" applyFill="1" applyBorder="1" applyAlignment="1">
      <alignment horizontal="center" vertical="center" wrapText="1"/>
    </xf>
    <xf numFmtId="1" fontId="5" fillId="3" borderId="97" xfId="0" applyNumberFormat="1" applyFont="1" applyFill="1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5" fillId="3" borderId="9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7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44" fillId="0" borderId="31" xfId="0" applyFont="1" applyBorder="1"/>
    <xf numFmtId="0" fontId="0" fillId="0" borderId="31" xfId="0" applyBorder="1"/>
    <xf numFmtId="0" fontId="5" fillId="5" borderId="13" xfId="0" applyFont="1" applyFill="1" applyBorder="1" applyAlignment="1" applyProtection="1">
      <alignment horizontal="center" vertical="center" textRotation="90"/>
      <protection locked="0"/>
    </xf>
    <xf numFmtId="0" fontId="5" fillId="5" borderId="14" xfId="0" applyFont="1" applyFill="1" applyBorder="1" applyAlignment="1" applyProtection="1">
      <alignment horizontal="center" vertical="center" textRotation="90"/>
      <protection locked="0"/>
    </xf>
    <xf numFmtId="0" fontId="5" fillId="5" borderId="15" xfId="0" applyFont="1" applyFill="1" applyBorder="1" applyAlignment="1" applyProtection="1">
      <alignment horizontal="center" vertical="center" textRotation="90"/>
      <protection locked="0"/>
    </xf>
    <xf numFmtId="0" fontId="5" fillId="5" borderId="16" xfId="0" applyFont="1" applyFill="1" applyBorder="1" applyAlignment="1" applyProtection="1">
      <alignment horizontal="center" vertical="center" textRotation="90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5" fillId="5" borderId="17" xfId="0" applyFont="1" applyFill="1" applyBorder="1" applyAlignment="1" applyProtection="1">
      <alignment horizontal="center" vertical="center" textRotation="90"/>
      <protection locked="0"/>
    </xf>
    <xf numFmtId="0" fontId="5" fillId="5" borderId="24" xfId="0" applyFont="1" applyFill="1" applyBorder="1" applyAlignment="1" applyProtection="1">
      <alignment horizontal="center" vertical="center" textRotation="90"/>
      <protection locked="0"/>
    </xf>
    <xf numFmtId="0" fontId="5" fillId="5" borderId="12" xfId="0" applyFont="1" applyFill="1" applyBorder="1" applyAlignment="1" applyProtection="1">
      <alignment horizontal="center" vertical="center" textRotation="90"/>
      <protection locked="0"/>
    </xf>
    <xf numFmtId="0" fontId="5" fillId="5" borderId="25" xfId="0" applyFont="1" applyFill="1" applyBorder="1" applyAlignment="1" applyProtection="1">
      <alignment horizontal="center" vertical="center" textRotation="90"/>
      <protection locked="0"/>
    </xf>
    <xf numFmtId="0" fontId="5" fillId="3" borderId="92" xfId="0" applyFont="1" applyFill="1" applyBorder="1" applyAlignment="1" applyProtection="1">
      <alignment horizontal="center" vertical="center" wrapText="1"/>
      <protection locked="0"/>
    </xf>
    <xf numFmtId="0" fontId="5" fillId="3" borderId="124" xfId="0" applyFont="1" applyFill="1" applyBorder="1" applyAlignment="1" applyProtection="1">
      <alignment horizontal="center" vertical="center" wrapText="1"/>
      <protection locked="0"/>
    </xf>
    <xf numFmtId="0" fontId="5" fillId="5" borderId="48" xfId="0" applyFont="1" applyFill="1" applyBorder="1" applyAlignment="1" applyProtection="1">
      <alignment vertical="center"/>
      <protection locked="0"/>
    </xf>
    <xf numFmtId="0" fontId="5" fillId="5" borderId="29" xfId="0" applyFont="1" applyFill="1" applyBorder="1" applyAlignment="1" applyProtection="1">
      <alignment vertical="center"/>
      <protection locked="0"/>
    </xf>
    <xf numFmtId="0" fontId="39" fillId="0" borderId="52" xfId="0" applyFont="1" applyBorder="1" applyAlignment="1">
      <alignment horizontal="justify" vertical="center" wrapText="1"/>
    </xf>
    <xf numFmtId="0" fontId="45" fillId="0" borderId="52" xfId="0" applyFont="1" applyBorder="1" applyAlignment="1">
      <alignment vertical="center" wrapText="1"/>
    </xf>
    <xf numFmtId="0" fontId="45" fillId="0" borderId="52" xfId="0" applyFont="1" applyBorder="1"/>
    <xf numFmtId="49" fontId="5" fillId="0" borderId="16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17" xfId="0" applyBorder="1"/>
    <xf numFmtId="0" fontId="39" fillId="0" borderId="49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1" fontId="5" fillId="0" borderId="42" xfId="0" applyNumberFormat="1" applyFont="1" applyBorder="1" applyAlignment="1">
      <alignment horizontal="center" vertical="center" wrapText="1"/>
    </xf>
    <xf numFmtId="0" fontId="40" fillId="0" borderId="38" xfId="0" applyFont="1" applyBorder="1"/>
    <xf numFmtId="0" fontId="40" fillId="0" borderId="39" xfId="0" applyFont="1" applyBorder="1"/>
    <xf numFmtId="0" fontId="5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/>
    <xf numFmtId="49" fontId="5" fillId="0" borderId="22" xfId="0" applyNumberFormat="1" applyFont="1" applyBorder="1" applyAlignment="1">
      <alignment horizontal="center" vertical="center" wrapText="1"/>
    </xf>
    <xf numFmtId="0" fontId="40" fillId="0" borderId="7" xfId="0" applyFont="1" applyBorder="1"/>
    <xf numFmtId="0" fontId="40" fillId="0" borderId="23" xfId="0" applyFont="1" applyBorder="1"/>
    <xf numFmtId="49" fontId="5" fillId="0" borderId="24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25" xfId="0" applyBorder="1"/>
    <xf numFmtId="0" fontId="39" fillId="0" borderId="1" xfId="0" applyFont="1" applyBorder="1" applyAlignment="1">
      <alignment horizontal="justify" vertical="center" wrapText="1"/>
    </xf>
    <xf numFmtId="0" fontId="45" fillId="0" borderId="1" xfId="0" applyFont="1" applyBorder="1" applyAlignment="1">
      <alignment vertical="center" wrapText="1"/>
    </xf>
    <xf numFmtId="0" fontId="45" fillId="0" borderId="1" xfId="0" applyFont="1" applyBorder="1"/>
    <xf numFmtId="0" fontId="39" fillId="0" borderId="50" xfId="0" applyFont="1" applyBorder="1" applyAlignment="1">
      <alignment horizontal="justify" vertical="center" wrapText="1"/>
    </xf>
    <xf numFmtId="0" fontId="45" fillId="0" borderId="50" xfId="0" applyFont="1" applyBorder="1" applyAlignment="1">
      <alignment vertical="center" wrapText="1"/>
    </xf>
    <xf numFmtId="0" fontId="45" fillId="0" borderId="50" xfId="0" applyFont="1" applyBorder="1"/>
    <xf numFmtId="0" fontId="5" fillId="5" borderId="127" xfId="0" applyFont="1" applyFill="1" applyBorder="1" applyAlignment="1" applyProtection="1">
      <alignment horizontal="center" vertical="center"/>
      <protection locked="0"/>
    </xf>
    <xf numFmtId="0" fontId="5" fillId="5" borderId="128" xfId="0" applyFont="1" applyFill="1" applyBorder="1" applyAlignment="1" applyProtection="1">
      <alignment horizontal="center" vertical="center"/>
      <protection locked="0"/>
    </xf>
    <xf numFmtId="0" fontId="5" fillId="5" borderId="135" xfId="0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8" fillId="0" borderId="0" xfId="0" applyFont="1" applyAlignment="1">
      <alignment horizontal="center"/>
    </xf>
    <xf numFmtId="0" fontId="0" fillId="0" borderId="0" xfId="0"/>
    <xf numFmtId="0" fontId="25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5" borderId="133" xfId="0" applyFont="1" applyFill="1" applyBorder="1" applyAlignment="1" applyProtection="1">
      <alignment horizontal="center" vertical="center"/>
      <protection locked="0"/>
    </xf>
    <xf numFmtId="0" fontId="5" fillId="5" borderId="147" xfId="0" applyFont="1" applyFill="1" applyBorder="1" applyAlignment="1" applyProtection="1">
      <alignment horizontal="center" vertical="center"/>
      <protection locked="0"/>
    </xf>
    <xf numFmtId="0" fontId="5" fillId="5" borderId="134" xfId="0" applyFont="1" applyFill="1" applyBorder="1" applyAlignment="1" applyProtection="1">
      <alignment horizontal="center" vertical="center"/>
      <protection locked="0"/>
    </xf>
    <xf numFmtId="0" fontId="5" fillId="5" borderId="129" xfId="0" applyFont="1" applyFill="1" applyBorder="1" applyAlignment="1" applyProtection="1">
      <alignment horizontal="center" vertical="center"/>
      <protection locked="0"/>
    </xf>
    <xf numFmtId="0" fontId="5" fillId="5" borderId="131" xfId="0" applyFont="1" applyFill="1" applyBorder="1" applyAlignment="1" applyProtection="1">
      <alignment horizontal="center" vertical="center"/>
      <protection locked="0"/>
    </xf>
    <xf numFmtId="0" fontId="5" fillId="5" borderId="148" xfId="0" applyFont="1" applyFill="1" applyBorder="1" applyAlignment="1" applyProtection="1">
      <alignment horizontal="center" vertical="center"/>
      <protection locked="0"/>
    </xf>
    <xf numFmtId="0" fontId="5" fillId="5" borderId="132" xfId="0" applyFont="1" applyFill="1" applyBorder="1" applyAlignment="1" applyProtection="1">
      <alignment horizontal="center" vertical="center"/>
      <protection locked="0"/>
    </xf>
    <xf numFmtId="0" fontId="5" fillId="5" borderId="190" xfId="0" applyFont="1" applyFill="1" applyBorder="1" applyAlignment="1">
      <alignment horizontal="center" vertical="center"/>
    </xf>
    <xf numFmtId="0" fontId="40" fillId="5" borderId="125" xfId="0" applyFont="1" applyFill="1" applyBorder="1" applyAlignment="1">
      <alignment horizontal="center" vertical="center"/>
    </xf>
    <xf numFmtId="0" fontId="40" fillId="5" borderId="191" xfId="0" applyFont="1" applyFill="1" applyBorder="1" applyAlignment="1">
      <alignment horizontal="center" vertical="center"/>
    </xf>
    <xf numFmtId="0" fontId="5" fillId="5" borderId="192" xfId="0" applyFont="1" applyFill="1" applyBorder="1" applyAlignment="1" applyProtection="1">
      <alignment horizontal="center" vertical="center"/>
      <protection locked="0"/>
    </xf>
    <xf numFmtId="0" fontId="40" fillId="5" borderId="112" xfId="0" applyFont="1" applyFill="1" applyBorder="1" applyAlignment="1">
      <alignment horizontal="center" vertical="center"/>
    </xf>
    <xf numFmtId="0" fontId="5" fillId="5" borderId="193" xfId="0" applyFont="1" applyFill="1" applyBorder="1" applyAlignment="1" applyProtection="1">
      <alignment horizontal="center" vertical="center"/>
      <protection locked="0"/>
    </xf>
    <xf numFmtId="0" fontId="5" fillId="5" borderId="125" xfId="0" applyFont="1" applyFill="1" applyBorder="1" applyAlignment="1" applyProtection="1">
      <alignment horizontal="center" vertical="center"/>
      <protection locked="0"/>
    </xf>
    <xf numFmtId="0" fontId="5" fillId="5" borderId="194" xfId="0" applyFont="1" applyFill="1" applyBorder="1" applyAlignment="1" applyProtection="1">
      <alignment horizontal="center" vertical="center"/>
      <protection locked="0"/>
    </xf>
    <xf numFmtId="0" fontId="5" fillId="0" borderId="205" xfId="0" applyFont="1" applyBorder="1" applyAlignment="1" applyProtection="1">
      <alignment horizontal="center" vertical="center" wrapText="1"/>
      <protection locked="0"/>
    </xf>
    <xf numFmtId="0" fontId="5" fillId="0" borderId="206" xfId="0" applyFont="1" applyBorder="1" applyAlignment="1" applyProtection="1">
      <alignment horizontal="center" vertical="center" wrapText="1"/>
      <protection locked="0"/>
    </xf>
    <xf numFmtId="0" fontId="5" fillId="0" borderId="207" xfId="0" applyFont="1" applyBorder="1" applyAlignment="1" applyProtection="1">
      <alignment horizontal="center" vertical="center" wrapText="1"/>
      <protection locked="0"/>
    </xf>
    <xf numFmtId="0" fontId="6" fillId="3" borderId="208" xfId="0" applyFont="1" applyFill="1" applyBorder="1" applyAlignment="1" applyProtection="1">
      <alignment horizontal="left" vertical="center" wrapText="1"/>
      <protection locked="0"/>
    </xf>
    <xf numFmtId="0" fontId="6" fillId="3" borderId="209" xfId="0" applyFont="1" applyFill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horizontal="left" vertical="top" wrapText="1"/>
    </xf>
    <xf numFmtId="0" fontId="45" fillId="0" borderId="0" xfId="0" applyFont="1"/>
    <xf numFmtId="0" fontId="5" fillId="0" borderId="126" xfId="0" applyFont="1" applyBorder="1" applyAlignment="1">
      <alignment horizontal="left"/>
    </xf>
    <xf numFmtId="0" fontId="40" fillId="0" borderId="126" xfId="0" applyFont="1" applyBorder="1" applyAlignment="1">
      <alignment horizontal="left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5" xfId="0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center" vertical="center"/>
      <protection locked="0"/>
    </xf>
    <xf numFmtId="0" fontId="5" fillId="5" borderId="24" xfId="0" applyFont="1" applyFill="1" applyBorder="1" applyAlignment="1" applyProtection="1">
      <alignment horizontal="center" vertical="center"/>
      <protection locked="0"/>
    </xf>
    <xf numFmtId="0" fontId="5" fillId="5" borderId="25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 wrapText="1"/>
      <protection locked="0"/>
    </xf>
    <xf numFmtId="0" fontId="5" fillId="5" borderId="15" xfId="0" applyFont="1" applyFill="1" applyBorder="1" applyAlignment="1" applyProtection="1">
      <alignment horizontal="center" vertical="center" wrapText="1"/>
      <protection locked="0"/>
    </xf>
    <xf numFmtId="0" fontId="5" fillId="5" borderId="16" xfId="0" applyFont="1" applyFill="1" applyBorder="1" applyAlignment="1" applyProtection="1">
      <alignment horizontal="center" vertical="center" wrapText="1"/>
      <protection locked="0"/>
    </xf>
    <xf numFmtId="0" fontId="5" fillId="5" borderId="13" xfId="0" applyFont="1" applyFill="1" applyBorder="1" applyAlignment="1" applyProtection="1">
      <alignment horizontal="center" vertical="center" textRotation="90" wrapText="1"/>
      <protection locked="0"/>
    </xf>
    <xf numFmtId="0" fontId="5" fillId="5" borderId="15" xfId="0" applyFont="1" applyFill="1" applyBorder="1" applyAlignment="1" applyProtection="1">
      <alignment horizontal="center" vertical="center" textRotation="90" wrapText="1"/>
      <protection locked="0"/>
    </xf>
    <xf numFmtId="0" fontId="5" fillId="5" borderId="16" xfId="0" applyFont="1" applyFill="1" applyBorder="1" applyAlignment="1" applyProtection="1">
      <alignment horizontal="center" vertical="center" textRotation="90" wrapText="1"/>
      <protection locked="0"/>
    </xf>
    <xf numFmtId="0" fontId="5" fillId="5" borderId="17" xfId="0" applyFont="1" applyFill="1" applyBorder="1" applyAlignment="1" applyProtection="1">
      <alignment horizontal="center" vertical="center" textRotation="90" wrapText="1"/>
      <protection locked="0"/>
    </xf>
    <xf numFmtId="0" fontId="5" fillId="5" borderId="24" xfId="0" applyFont="1" applyFill="1" applyBorder="1" applyAlignment="1" applyProtection="1">
      <alignment horizontal="center" vertical="center" textRotation="90" wrapText="1"/>
      <protection locked="0"/>
    </xf>
    <xf numFmtId="0" fontId="5" fillId="5" borderId="25" xfId="0" applyFont="1" applyFill="1" applyBorder="1" applyAlignment="1" applyProtection="1">
      <alignment horizontal="center" vertical="center" textRotation="90" wrapText="1"/>
      <protection locked="0"/>
    </xf>
    <xf numFmtId="0" fontId="5" fillId="5" borderId="56" xfId="0" applyFont="1" applyFill="1" applyBorder="1" applyAlignment="1" applyProtection="1">
      <alignment horizontal="center" vertical="center" textRotation="90"/>
      <protection locked="0"/>
    </xf>
    <xf numFmtId="0" fontId="5" fillId="5" borderId="54" xfId="0" applyFont="1" applyFill="1" applyBorder="1" applyAlignment="1" applyProtection="1">
      <alignment horizontal="center" vertical="center" textRotation="90"/>
      <protection locked="0"/>
    </xf>
    <xf numFmtId="0" fontId="5" fillId="5" borderId="4" xfId="0" applyFont="1" applyFill="1" applyBorder="1" applyAlignment="1" applyProtection="1">
      <alignment horizontal="center" vertical="center" textRotation="90"/>
      <protection locked="0"/>
    </xf>
    <xf numFmtId="0" fontId="5" fillId="5" borderId="3" xfId="0" applyFont="1" applyFill="1" applyBorder="1" applyAlignment="1" applyProtection="1">
      <alignment horizontal="center" vertical="center" textRotation="90"/>
      <protection locked="0"/>
    </xf>
    <xf numFmtId="0" fontId="5" fillId="5" borderId="27" xfId="0" applyFont="1" applyFill="1" applyBorder="1" applyAlignment="1" applyProtection="1">
      <alignment horizontal="center" vertical="center" textRotation="90"/>
      <protection locked="0"/>
    </xf>
    <xf numFmtId="0" fontId="5" fillId="5" borderId="26" xfId="0" applyFont="1" applyFill="1" applyBorder="1" applyAlignment="1" applyProtection="1">
      <alignment horizontal="center" vertical="center" textRotation="90"/>
      <protection locked="0"/>
    </xf>
    <xf numFmtId="0" fontId="7" fillId="5" borderId="149" xfId="0" applyFont="1" applyFill="1" applyBorder="1" applyAlignment="1">
      <alignment horizontal="center" vertical="center" textRotation="90" wrapText="1"/>
    </xf>
    <xf numFmtId="0" fontId="7" fillId="5" borderId="150" xfId="0" applyFont="1" applyFill="1" applyBorder="1" applyAlignment="1">
      <alignment horizontal="center" vertical="center" textRotation="90" wrapText="1"/>
    </xf>
    <xf numFmtId="0" fontId="7" fillId="5" borderId="153" xfId="0" applyFont="1" applyFill="1" applyBorder="1" applyAlignment="1">
      <alignment horizontal="center" vertical="center" textRotation="90" wrapText="1"/>
    </xf>
    <xf numFmtId="0" fontId="7" fillId="5" borderId="154" xfId="0" applyFont="1" applyFill="1" applyBorder="1" applyAlignment="1">
      <alignment horizontal="center" vertical="center" textRotation="90" wrapText="1"/>
    </xf>
    <xf numFmtId="0" fontId="7" fillId="5" borderId="157" xfId="0" applyFont="1" applyFill="1" applyBorder="1" applyAlignment="1">
      <alignment horizontal="center" vertical="center" textRotation="90" wrapText="1"/>
    </xf>
    <xf numFmtId="0" fontId="7" fillId="5" borderId="158" xfId="0" applyFont="1" applyFill="1" applyBorder="1" applyAlignment="1">
      <alignment horizontal="center" vertical="center" textRotation="90" wrapText="1"/>
    </xf>
    <xf numFmtId="0" fontId="7" fillId="5" borderId="151" xfId="0" applyFont="1" applyFill="1" applyBorder="1" applyAlignment="1">
      <alignment horizontal="center" vertical="center" textRotation="90" wrapText="1"/>
    </xf>
    <xf numFmtId="0" fontId="7" fillId="5" borderId="152" xfId="0" applyFont="1" applyFill="1" applyBorder="1" applyAlignment="1">
      <alignment horizontal="center" vertical="center" textRotation="90" wrapText="1"/>
    </xf>
    <xf numFmtId="0" fontId="7" fillId="5" borderId="155" xfId="0" applyFont="1" applyFill="1" applyBorder="1" applyAlignment="1">
      <alignment horizontal="center" vertical="center" textRotation="90" wrapText="1"/>
    </xf>
    <xf numFmtId="0" fontId="7" fillId="5" borderId="156" xfId="0" applyFont="1" applyFill="1" applyBorder="1" applyAlignment="1">
      <alignment horizontal="center" vertical="center" textRotation="90" wrapText="1"/>
    </xf>
    <xf numFmtId="0" fontId="7" fillId="5" borderId="159" xfId="0" applyFont="1" applyFill="1" applyBorder="1" applyAlignment="1">
      <alignment horizontal="center" vertical="center" textRotation="90" wrapText="1"/>
    </xf>
    <xf numFmtId="0" fontId="7" fillId="5" borderId="160" xfId="0" applyFont="1" applyFill="1" applyBorder="1" applyAlignment="1">
      <alignment horizontal="center" vertical="center" textRotation="90" wrapText="1"/>
    </xf>
    <xf numFmtId="0" fontId="5" fillId="5" borderId="86" xfId="0" applyFont="1" applyFill="1" applyBorder="1" applyAlignment="1" applyProtection="1">
      <alignment horizontal="center" vertical="center"/>
      <protection locked="0"/>
    </xf>
    <xf numFmtId="0" fontId="0" fillId="5" borderId="110" xfId="0" applyFill="1" applyBorder="1" applyAlignment="1">
      <alignment horizontal="center" vertical="center"/>
    </xf>
    <xf numFmtId="0" fontId="0" fillId="5" borderId="111" xfId="0" applyFill="1" applyBorder="1" applyAlignment="1">
      <alignment horizontal="center" vertical="center"/>
    </xf>
    <xf numFmtId="0" fontId="5" fillId="5" borderId="110" xfId="0" applyFont="1" applyFill="1" applyBorder="1" applyAlignment="1" applyProtection="1">
      <alignment horizontal="center" vertical="center"/>
      <protection locked="0"/>
    </xf>
    <xf numFmtId="0" fontId="5" fillId="5" borderId="111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 textRotation="90" wrapText="1"/>
      <protection locked="0"/>
    </xf>
    <xf numFmtId="0" fontId="5" fillId="5" borderId="101" xfId="0" applyFont="1" applyFill="1" applyBorder="1" applyAlignment="1" applyProtection="1">
      <alignment horizontal="center" vertical="center" textRotation="90" wrapText="1"/>
      <protection locked="0"/>
    </xf>
    <xf numFmtId="0" fontId="5" fillId="5" borderId="31" xfId="0" applyFont="1" applyFill="1" applyBorder="1" applyAlignment="1" applyProtection="1">
      <alignment horizontal="center" vertical="center" textRotation="90" wrapText="1"/>
      <protection locked="0"/>
    </xf>
    <xf numFmtId="0" fontId="5" fillId="5" borderId="100" xfId="0" applyFont="1" applyFill="1" applyBorder="1" applyAlignment="1" applyProtection="1">
      <alignment horizontal="center" vertical="center" textRotation="90" wrapText="1"/>
      <protection locked="0"/>
    </xf>
    <xf numFmtId="0" fontId="5" fillId="5" borderId="130" xfId="0" applyFont="1" applyFill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 applyProtection="1">
      <alignment horizontal="center" vertical="center" textRotation="90"/>
      <protection locked="0"/>
    </xf>
    <xf numFmtId="0" fontId="5" fillId="5" borderId="7" xfId="0" applyFont="1" applyFill="1" applyBorder="1" applyAlignment="1" applyProtection="1">
      <alignment horizontal="center" vertical="center" textRotation="90"/>
      <protection locked="0"/>
    </xf>
    <xf numFmtId="0" fontId="5" fillId="5" borderId="7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12" xfId="0" applyFont="1" applyFill="1" applyBorder="1" applyAlignment="1" applyProtection="1">
      <alignment horizontal="center" vertical="center" textRotation="90" wrapText="1"/>
      <protection locked="0"/>
    </xf>
    <xf numFmtId="0" fontId="5" fillId="5" borderId="23" xfId="0" applyFont="1" applyFill="1" applyBorder="1" applyAlignment="1" applyProtection="1">
      <alignment horizontal="center" vertical="center" textRotation="90" wrapText="1"/>
      <protection locked="0"/>
    </xf>
    <xf numFmtId="0" fontId="5" fillId="5" borderId="188" xfId="0" applyFont="1" applyFill="1" applyBorder="1" applyAlignment="1" applyProtection="1">
      <alignment horizontal="center" vertical="center" wrapText="1"/>
      <protection locked="0"/>
    </xf>
    <xf numFmtId="0" fontId="5" fillId="5" borderId="189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4" xfId="0" applyFont="1" applyFill="1" applyBorder="1" applyAlignment="1" applyProtection="1">
      <alignment horizontal="center" vertical="center" textRotation="90"/>
      <protection locked="0"/>
    </xf>
    <xf numFmtId="0" fontId="5" fillId="0" borderId="15" xfId="0" applyFont="1" applyFill="1" applyBorder="1" applyAlignment="1" applyProtection="1">
      <alignment horizontal="center" vertical="center" textRotation="90"/>
      <protection locked="0"/>
    </xf>
    <xf numFmtId="0" fontId="5" fillId="0" borderId="16" xfId="0" applyFont="1" applyFill="1" applyBorder="1" applyAlignment="1" applyProtection="1">
      <alignment horizontal="center" vertical="center" textRotation="90"/>
      <protection locked="0"/>
    </xf>
    <xf numFmtId="0" fontId="5" fillId="0" borderId="2" xfId="0" applyFont="1" applyFill="1" applyBorder="1" applyAlignment="1" applyProtection="1">
      <alignment horizontal="center" vertical="center" textRotation="90"/>
      <protection locked="0"/>
    </xf>
    <xf numFmtId="0" fontId="5" fillId="0" borderId="17" xfId="0" applyFont="1" applyFill="1" applyBorder="1" applyAlignment="1" applyProtection="1">
      <alignment horizontal="center" vertical="center" textRotation="90"/>
      <protection locked="0"/>
    </xf>
    <xf numFmtId="0" fontId="5" fillId="0" borderId="24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25" xfId="0" applyFont="1" applyFill="1" applyBorder="1" applyAlignment="1" applyProtection="1">
      <alignment horizontal="center" vertical="center" textRotation="90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CC"/>
      <color rgb="FFFFCCCC"/>
      <color rgb="FF008080"/>
      <color rgb="FF336699"/>
      <color rgb="FF6666FF"/>
      <color rgb="FFCC0000"/>
      <color rgb="FFCC0066"/>
      <color rgb="FF663300"/>
      <color rgb="FF0066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363028</xdr:rowOff>
    </xdr:from>
    <xdr:to>
      <xdr:col>3</xdr:col>
      <xdr:colOff>49039</xdr:colOff>
      <xdr:row>3</xdr:row>
      <xdr:rowOff>172528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3028"/>
          <a:ext cx="1091397" cy="13191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</sheetPr>
  <dimension ref="A1:CT181"/>
  <sheetViews>
    <sheetView showZeros="0" tabSelected="1" view="pageBreakPreview" topLeftCell="A25" zoomScale="40" zoomScaleNormal="50" zoomScaleSheetLayoutView="40" workbookViewId="0">
      <selection activeCell="BS28" sqref="BS28:BU32"/>
    </sheetView>
  </sheetViews>
  <sheetFormatPr defaultRowHeight="15.75" x14ac:dyDescent="0.25"/>
  <cols>
    <col min="1" max="1" width="4.7109375" style="24" customWidth="1"/>
    <col min="2" max="2" width="5.7109375" style="24" customWidth="1"/>
    <col min="3" max="18" width="5.28515625" style="9" customWidth="1"/>
    <col min="19" max="19" width="26" style="9" customWidth="1"/>
    <col min="20" max="21" width="5.42578125" style="9" customWidth="1"/>
    <col min="22" max="22" width="5.28515625" style="9" customWidth="1"/>
    <col min="23" max="23" width="5.42578125" style="9" customWidth="1"/>
    <col min="24" max="24" width="6.28515625" style="9" customWidth="1"/>
    <col min="25" max="26" width="6.140625" style="9" customWidth="1"/>
    <col min="27" max="27" width="5.85546875" style="9" customWidth="1"/>
    <col min="28" max="28" width="5.7109375" style="24" customWidth="1"/>
    <col min="29" max="29" width="5.42578125" style="24" customWidth="1"/>
    <col min="30" max="30" width="4.7109375" style="9" customWidth="1"/>
    <col min="31" max="33" width="5.140625" style="9" customWidth="1"/>
    <col min="34" max="34" width="5" style="9" customWidth="1"/>
    <col min="35" max="35" width="5.140625" style="9" customWidth="1"/>
    <col min="36" max="36" width="5.42578125" style="9" customWidth="1"/>
    <col min="37" max="37" width="5.140625" style="9" customWidth="1"/>
    <col min="38" max="38" width="6.28515625" style="9" customWidth="1"/>
    <col min="39" max="39" width="7.28515625" style="9" customWidth="1"/>
    <col min="40" max="40" width="7.7109375" style="9" customWidth="1"/>
    <col min="41" max="41" width="5.7109375" style="9" customWidth="1"/>
    <col min="42" max="42" width="7.7109375" style="9" customWidth="1"/>
    <col min="43" max="43" width="7.85546875" style="9" customWidth="1"/>
    <col min="44" max="44" width="6.5703125" style="9" customWidth="1"/>
    <col min="45" max="45" width="6.7109375" style="80" customWidth="1"/>
    <col min="46" max="46" width="7.85546875" style="80" customWidth="1"/>
    <col min="47" max="47" width="5.7109375" style="80" customWidth="1"/>
    <col min="48" max="49" width="8.140625" style="80" customWidth="1"/>
    <col min="50" max="50" width="5.7109375" style="80" customWidth="1"/>
    <col min="51" max="51" width="7.140625" style="9" customWidth="1"/>
    <col min="52" max="52" width="6.7109375" style="9" customWidth="1"/>
    <col min="53" max="53" width="5.7109375" style="9" customWidth="1"/>
    <col min="54" max="55" width="7.140625" style="9" customWidth="1"/>
    <col min="56" max="56" width="5.7109375" style="9" customWidth="1"/>
    <col min="57" max="58" width="7.42578125" style="9" customWidth="1"/>
    <col min="59" max="65" width="5.7109375" style="9" customWidth="1"/>
    <col min="66" max="66" width="7.140625" style="9" customWidth="1"/>
    <col min="67" max="70" width="5.7109375" style="9" customWidth="1"/>
    <col min="71" max="73" width="5.7109375" style="81" customWidth="1"/>
    <col min="74" max="234" width="9.140625" style="9"/>
    <col min="235" max="236" width="4.140625" style="9" customWidth="1"/>
    <col min="237" max="251" width="4.7109375" style="9" customWidth="1"/>
    <col min="252" max="254" width="3.7109375" style="9" customWidth="1"/>
    <col min="255" max="255" width="4.28515625" style="9" customWidth="1"/>
    <col min="256" max="267" width="3.7109375" style="9" customWidth="1"/>
    <col min="268" max="268" width="5.42578125" style="9" customWidth="1"/>
    <col min="269" max="269" width="4.7109375" style="9" customWidth="1"/>
    <col min="270" max="270" width="3.7109375" style="9" customWidth="1"/>
    <col min="271" max="271" width="5.42578125" style="9" customWidth="1"/>
    <col min="272" max="272" width="4.7109375" style="9" customWidth="1"/>
    <col min="273" max="273" width="3.7109375" style="9" customWidth="1"/>
    <col min="274" max="274" width="5.42578125" style="9" customWidth="1"/>
    <col min="275" max="275" width="4.7109375" style="9" customWidth="1"/>
    <col min="276" max="276" width="3.7109375" style="9" customWidth="1"/>
    <col min="277" max="277" width="5.42578125" style="9" customWidth="1"/>
    <col min="278" max="278" width="4.7109375" style="9" customWidth="1"/>
    <col min="279" max="279" width="3.7109375" style="9" customWidth="1"/>
    <col min="280" max="280" width="5.42578125" style="9" customWidth="1"/>
    <col min="281" max="281" width="4.7109375" style="9" customWidth="1"/>
    <col min="282" max="282" width="3.7109375" style="9" customWidth="1"/>
    <col min="283" max="283" width="5.42578125" style="9" customWidth="1"/>
    <col min="284" max="284" width="4.7109375" style="9" customWidth="1"/>
    <col min="285" max="285" width="3.7109375" style="9" customWidth="1"/>
    <col min="286" max="286" width="5.42578125" style="9" customWidth="1"/>
    <col min="287" max="287" width="4.7109375" style="9" customWidth="1"/>
    <col min="288" max="290" width="4.140625" style="9" customWidth="1"/>
    <col min="291" max="294" width="3.7109375" style="9" customWidth="1"/>
    <col min="295" max="295" width="4.7109375" style="9" customWidth="1"/>
    <col min="296" max="296" width="5.140625" style="9" customWidth="1"/>
    <col min="297" max="297" width="4.5703125" style="9" customWidth="1"/>
    <col min="298" max="490" width="9.140625" style="9"/>
    <col min="491" max="492" width="4.140625" style="9" customWidth="1"/>
    <col min="493" max="507" width="4.7109375" style="9" customWidth="1"/>
    <col min="508" max="510" width="3.7109375" style="9" customWidth="1"/>
    <col min="511" max="511" width="4.28515625" style="9" customWidth="1"/>
    <col min="512" max="523" width="3.7109375" style="9" customWidth="1"/>
    <col min="524" max="524" width="5.42578125" style="9" customWidth="1"/>
    <col min="525" max="525" width="4.7109375" style="9" customWidth="1"/>
    <col min="526" max="526" width="3.7109375" style="9" customWidth="1"/>
    <col min="527" max="527" width="5.42578125" style="9" customWidth="1"/>
    <col min="528" max="528" width="4.7109375" style="9" customWidth="1"/>
    <col min="529" max="529" width="3.7109375" style="9" customWidth="1"/>
    <col min="530" max="530" width="5.42578125" style="9" customWidth="1"/>
    <col min="531" max="531" width="4.7109375" style="9" customWidth="1"/>
    <col min="532" max="532" width="3.7109375" style="9" customWidth="1"/>
    <col min="533" max="533" width="5.42578125" style="9" customWidth="1"/>
    <col min="534" max="534" width="4.7109375" style="9" customWidth="1"/>
    <col min="535" max="535" width="3.7109375" style="9" customWidth="1"/>
    <col min="536" max="536" width="5.42578125" style="9" customWidth="1"/>
    <col min="537" max="537" width="4.7109375" style="9" customWidth="1"/>
    <col min="538" max="538" width="3.7109375" style="9" customWidth="1"/>
    <col min="539" max="539" width="5.42578125" style="9" customWidth="1"/>
    <col min="540" max="540" width="4.7109375" style="9" customWidth="1"/>
    <col min="541" max="541" width="3.7109375" style="9" customWidth="1"/>
    <col min="542" max="542" width="5.42578125" style="9" customWidth="1"/>
    <col min="543" max="543" width="4.7109375" style="9" customWidth="1"/>
    <col min="544" max="546" width="4.140625" style="9" customWidth="1"/>
    <col min="547" max="550" width="3.7109375" style="9" customWidth="1"/>
    <col min="551" max="551" width="4.7109375" style="9" customWidth="1"/>
    <col min="552" max="552" width="5.140625" style="9" customWidth="1"/>
    <col min="553" max="553" width="4.5703125" style="9" customWidth="1"/>
    <col min="554" max="746" width="9.140625" style="9"/>
    <col min="747" max="748" width="4.140625" style="9" customWidth="1"/>
    <col min="749" max="763" width="4.7109375" style="9" customWidth="1"/>
    <col min="764" max="766" width="3.7109375" style="9" customWidth="1"/>
    <col min="767" max="767" width="4.28515625" style="9" customWidth="1"/>
    <col min="768" max="779" width="3.7109375" style="9" customWidth="1"/>
    <col min="780" max="780" width="5.42578125" style="9" customWidth="1"/>
    <col min="781" max="781" width="4.7109375" style="9" customWidth="1"/>
    <col min="782" max="782" width="3.7109375" style="9" customWidth="1"/>
    <col min="783" max="783" width="5.42578125" style="9" customWidth="1"/>
    <col min="784" max="784" width="4.7109375" style="9" customWidth="1"/>
    <col min="785" max="785" width="3.7109375" style="9" customWidth="1"/>
    <col min="786" max="786" width="5.42578125" style="9" customWidth="1"/>
    <col min="787" max="787" width="4.7109375" style="9" customWidth="1"/>
    <col min="788" max="788" width="3.7109375" style="9" customWidth="1"/>
    <col min="789" max="789" width="5.42578125" style="9" customWidth="1"/>
    <col min="790" max="790" width="4.7109375" style="9" customWidth="1"/>
    <col min="791" max="791" width="3.7109375" style="9" customWidth="1"/>
    <col min="792" max="792" width="5.42578125" style="9" customWidth="1"/>
    <col min="793" max="793" width="4.7109375" style="9" customWidth="1"/>
    <col min="794" max="794" width="3.7109375" style="9" customWidth="1"/>
    <col min="795" max="795" width="5.42578125" style="9" customWidth="1"/>
    <col min="796" max="796" width="4.7109375" style="9" customWidth="1"/>
    <col min="797" max="797" width="3.7109375" style="9" customWidth="1"/>
    <col min="798" max="798" width="5.42578125" style="9" customWidth="1"/>
    <col min="799" max="799" width="4.7109375" style="9" customWidth="1"/>
    <col min="800" max="802" width="4.140625" style="9" customWidth="1"/>
    <col min="803" max="806" width="3.7109375" style="9" customWidth="1"/>
    <col min="807" max="807" width="4.7109375" style="9" customWidth="1"/>
    <col min="808" max="808" width="5.140625" style="9" customWidth="1"/>
    <col min="809" max="809" width="4.5703125" style="9" customWidth="1"/>
    <col min="810" max="1002" width="9.140625" style="9"/>
    <col min="1003" max="1004" width="4.140625" style="9" customWidth="1"/>
    <col min="1005" max="1019" width="4.7109375" style="9" customWidth="1"/>
    <col min="1020" max="1022" width="3.7109375" style="9" customWidth="1"/>
    <col min="1023" max="1023" width="4.28515625" style="9" customWidth="1"/>
    <col min="1024" max="1035" width="3.7109375" style="9" customWidth="1"/>
    <col min="1036" max="1036" width="5.42578125" style="9" customWidth="1"/>
    <col min="1037" max="1037" width="4.7109375" style="9" customWidth="1"/>
    <col min="1038" max="1038" width="3.7109375" style="9" customWidth="1"/>
    <col min="1039" max="1039" width="5.42578125" style="9" customWidth="1"/>
    <col min="1040" max="1040" width="4.7109375" style="9" customWidth="1"/>
    <col min="1041" max="1041" width="3.7109375" style="9" customWidth="1"/>
    <col min="1042" max="1042" width="5.42578125" style="9" customWidth="1"/>
    <col min="1043" max="1043" width="4.7109375" style="9" customWidth="1"/>
    <col min="1044" max="1044" width="3.7109375" style="9" customWidth="1"/>
    <col min="1045" max="1045" width="5.42578125" style="9" customWidth="1"/>
    <col min="1046" max="1046" width="4.7109375" style="9" customWidth="1"/>
    <col min="1047" max="1047" width="3.7109375" style="9" customWidth="1"/>
    <col min="1048" max="1048" width="5.42578125" style="9" customWidth="1"/>
    <col min="1049" max="1049" width="4.7109375" style="9" customWidth="1"/>
    <col min="1050" max="1050" width="3.7109375" style="9" customWidth="1"/>
    <col min="1051" max="1051" width="5.42578125" style="9" customWidth="1"/>
    <col min="1052" max="1052" width="4.7109375" style="9" customWidth="1"/>
    <col min="1053" max="1053" width="3.7109375" style="9" customWidth="1"/>
    <col min="1054" max="1054" width="5.42578125" style="9" customWidth="1"/>
    <col min="1055" max="1055" width="4.7109375" style="9" customWidth="1"/>
    <col min="1056" max="1058" width="4.140625" style="9" customWidth="1"/>
    <col min="1059" max="1062" width="3.7109375" style="9" customWidth="1"/>
    <col min="1063" max="1063" width="4.7109375" style="9" customWidth="1"/>
    <col min="1064" max="1064" width="5.140625" style="9" customWidth="1"/>
    <col min="1065" max="1065" width="4.5703125" style="9" customWidth="1"/>
    <col min="1066" max="1258" width="9.140625" style="9"/>
    <col min="1259" max="1260" width="4.140625" style="9" customWidth="1"/>
    <col min="1261" max="1275" width="4.7109375" style="9" customWidth="1"/>
    <col min="1276" max="1278" width="3.7109375" style="9" customWidth="1"/>
    <col min="1279" max="1279" width="4.28515625" style="9" customWidth="1"/>
    <col min="1280" max="1291" width="3.7109375" style="9" customWidth="1"/>
    <col min="1292" max="1292" width="5.42578125" style="9" customWidth="1"/>
    <col min="1293" max="1293" width="4.7109375" style="9" customWidth="1"/>
    <col min="1294" max="1294" width="3.7109375" style="9" customWidth="1"/>
    <col min="1295" max="1295" width="5.42578125" style="9" customWidth="1"/>
    <col min="1296" max="1296" width="4.7109375" style="9" customWidth="1"/>
    <col min="1297" max="1297" width="3.7109375" style="9" customWidth="1"/>
    <col min="1298" max="1298" width="5.42578125" style="9" customWidth="1"/>
    <col min="1299" max="1299" width="4.7109375" style="9" customWidth="1"/>
    <col min="1300" max="1300" width="3.7109375" style="9" customWidth="1"/>
    <col min="1301" max="1301" width="5.42578125" style="9" customWidth="1"/>
    <col min="1302" max="1302" width="4.7109375" style="9" customWidth="1"/>
    <col min="1303" max="1303" width="3.7109375" style="9" customWidth="1"/>
    <col min="1304" max="1304" width="5.42578125" style="9" customWidth="1"/>
    <col min="1305" max="1305" width="4.7109375" style="9" customWidth="1"/>
    <col min="1306" max="1306" width="3.7109375" style="9" customWidth="1"/>
    <col min="1307" max="1307" width="5.42578125" style="9" customWidth="1"/>
    <col min="1308" max="1308" width="4.7109375" style="9" customWidth="1"/>
    <col min="1309" max="1309" width="3.7109375" style="9" customWidth="1"/>
    <col min="1310" max="1310" width="5.42578125" style="9" customWidth="1"/>
    <col min="1311" max="1311" width="4.7109375" style="9" customWidth="1"/>
    <col min="1312" max="1314" width="4.140625" style="9" customWidth="1"/>
    <col min="1315" max="1318" width="3.7109375" style="9" customWidth="1"/>
    <col min="1319" max="1319" width="4.7109375" style="9" customWidth="1"/>
    <col min="1320" max="1320" width="5.140625" style="9" customWidth="1"/>
    <col min="1321" max="1321" width="4.5703125" style="9" customWidth="1"/>
    <col min="1322" max="1514" width="9.140625" style="9"/>
    <col min="1515" max="1516" width="4.140625" style="9" customWidth="1"/>
    <col min="1517" max="1531" width="4.7109375" style="9" customWidth="1"/>
    <col min="1532" max="1534" width="3.7109375" style="9" customWidth="1"/>
    <col min="1535" max="1535" width="4.28515625" style="9" customWidth="1"/>
    <col min="1536" max="1547" width="3.7109375" style="9" customWidth="1"/>
    <col min="1548" max="1548" width="5.42578125" style="9" customWidth="1"/>
    <col min="1549" max="1549" width="4.7109375" style="9" customWidth="1"/>
    <col min="1550" max="1550" width="3.7109375" style="9" customWidth="1"/>
    <col min="1551" max="1551" width="5.42578125" style="9" customWidth="1"/>
    <col min="1552" max="1552" width="4.7109375" style="9" customWidth="1"/>
    <col min="1553" max="1553" width="3.7109375" style="9" customWidth="1"/>
    <col min="1554" max="1554" width="5.42578125" style="9" customWidth="1"/>
    <col min="1555" max="1555" width="4.7109375" style="9" customWidth="1"/>
    <col min="1556" max="1556" width="3.7109375" style="9" customWidth="1"/>
    <col min="1557" max="1557" width="5.42578125" style="9" customWidth="1"/>
    <col min="1558" max="1558" width="4.7109375" style="9" customWidth="1"/>
    <col min="1559" max="1559" width="3.7109375" style="9" customWidth="1"/>
    <col min="1560" max="1560" width="5.42578125" style="9" customWidth="1"/>
    <col min="1561" max="1561" width="4.7109375" style="9" customWidth="1"/>
    <col min="1562" max="1562" width="3.7109375" style="9" customWidth="1"/>
    <col min="1563" max="1563" width="5.42578125" style="9" customWidth="1"/>
    <col min="1564" max="1564" width="4.7109375" style="9" customWidth="1"/>
    <col min="1565" max="1565" width="3.7109375" style="9" customWidth="1"/>
    <col min="1566" max="1566" width="5.42578125" style="9" customWidth="1"/>
    <col min="1567" max="1567" width="4.7109375" style="9" customWidth="1"/>
    <col min="1568" max="1570" width="4.140625" style="9" customWidth="1"/>
    <col min="1571" max="1574" width="3.7109375" style="9" customWidth="1"/>
    <col min="1575" max="1575" width="4.7109375" style="9" customWidth="1"/>
    <col min="1576" max="1576" width="5.140625" style="9" customWidth="1"/>
    <col min="1577" max="1577" width="4.5703125" style="9" customWidth="1"/>
    <col min="1578" max="1770" width="9.140625" style="9"/>
    <col min="1771" max="1772" width="4.140625" style="9" customWidth="1"/>
    <col min="1773" max="1787" width="4.7109375" style="9" customWidth="1"/>
    <col min="1788" max="1790" width="3.7109375" style="9" customWidth="1"/>
    <col min="1791" max="1791" width="4.28515625" style="9" customWidth="1"/>
    <col min="1792" max="1803" width="3.7109375" style="9" customWidth="1"/>
    <col min="1804" max="1804" width="5.42578125" style="9" customWidth="1"/>
    <col min="1805" max="1805" width="4.7109375" style="9" customWidth="1"/>
    <col min="1806" max="1806" width="3.7109375" style="9" customWidth="1"/>
    <col min="1807" max="1807" width="5.42578125" style="9" customWidth="1"/>
    <col min="1808" max="1808" width="4.7109375" style="9" customWidth="1"/>
    <col min="1809" max="1809" width="3.7109375" style="9" customWidth="1"/>
    <col min="1810" max="1810" width="5.42578125" style="9" customWidth="1"/>
    <col min="1811" max="1811" width="4.7109375" style="9" customWidth="1"/>
    <col min="1812" max="1812" width="3.7109375" style="9" customWidth="1"/>
    <col min="1813" max="1813" width="5.42578125" style="9" customWidth="1"/>
    <col min="1814" max="1814" width="4.7109375" style="9" customWidth="1"/>
    <col min="1815" max="1815" width="3.7109375" style="9" customWidth="1"/>
    <col min="1816" max="1816" width="5.42578125" style="9" customWidth="1"/>
    <col min="1817" max="1817" width="4.7109375" style="9" customWidth="1"/>
    <col min="1818" max="1818" width="3.7109375" style="9" customWidth="1"/>
    <col min="1819" max="1819" width="5.42578125" style="9" customWidth="1"/>
    <col min="1820" max="1820" width="4.7109375" style="9" customWidth="1"/>
    <col min="1821" max="1821" width="3.7109375" style="9" customWidth="1"/>
    <col min="1822" max="1822" width="5.42578125" style="9" customWidth="1"/>
    <col min="1823" max="1823" width="4.7109375" style="9" customWidth="1"/>
    <col min="1824" max="1826" width="4.140625" style="9" customWidth="1"/>
    <col min="1827" max="1830" width="3.7109375" style="9" customWidth="1"/>
    <col min="1831" max="1831" width="4.7109375" style="9" customWidth="1"/>
    <col min="1832" max="1832" width="5.140625" style="9" customWidth="1"/>
    <col min="1833" max="1833" width="4.5703125" style="9" customWidth="1"/>
    <col min="1834" max="2026" width="9.140625" style="9"/>
    <col min="2027" max="2028" width="4.140625" style="9" customWidth="1"/>
    <col min="2029" max="2043" width="4.7109375" style="9" customWidth="1"/>
    <col min="2044" max="2046" width="3.7109375" style="9" customWidth="1"/>
    <col min="2047" max="2047" width="4.28515625" style="9" customWidth="1"/>
    <col min="2048" max="2059" width="3.7109375" style="9" customWidth="1"/>
    <col min="2060" max="2060" width="5.42578125" style="9" customWidth="1"/>
    <col min="2061" max="2061" width="4.7109375" style="9" customWidth="1"/>
    <col min="2062" max="2062" width="3.7109375" style="9" customWidth="1"/>
    <col min="2063" max="2063" width="5.42578125" style="9" customWidth="1"/>
    <col min="2064" max="2064" width="4.7109375" style="9" customWidth="1"/>
    <col min="2065" max="2065" width="3.7109375" style="9" customWidth="1"/>
    <col min="2066" max="2066" width="5.42578125" style="9" customWidth="1"/>
    <col min="2067" max="2067" width="4.7109375" style="9" customWidth="1"/>
    <col min="2068" max="2068" width="3.7109375" style="9" customWidth="1"/>
    <col min="2069" max="2069" width="5.42578125" style="9" customWidth="1"/>
    <col min="2070" max="2070" width="4.7109375" style="9" customWidth="1"/>
    <col min="2071" max="2071" width="3.7109375" style="9" customWidth="1"/>
    <col min="2072" max="2072" width="5.42578125" style="9" customWidth="1"/>
    <col min="2073" max="2073" width="4.7109375" style="9" customWidth="1"/>
    <col min="2074" max="2074" width="3.7109375" style="9" customWidth="1"/>
    <col min="2075" max="2075" width="5.42578125" style="9" customWidth="1"/>
    <col min="2076" max="2076" width="4.7109375" style="9" customWidth="1"/>
    <col min="2077" max="2077" width="3.7109375" style="9" customWidth="1"/>
    <col min="2078" max="2078" width="5.42578125" style="9" customWidth="1"/>
    <col min="2079" max="2079" width="4.7109375" style="9" customWidth="1"/>
    <col min="2080" max="2082" width="4.140625" style="9" customWidth="1"/>
    <col min="2083" max="2086" width="3.7109375" style="9" customWidth="1"/>
    <col min="2087" max="2087" width="4.7109375" style="9" customWidth="1"/>
    <col min="2088" max="2088" width="5.140625" style="9" customWidth="1"/>
    <col min="2089" max="2089" width="4.5703125" style="9" customWidth="1"/>
    <col min="2090" max="2282" width="9.140625" style="9"/>
    <col min="2283" max="2284" width="4.140625" style="9" customWidth="1"/>
    <col min="2285" max="2299" width="4.7109375" style="9" customWidth="1"/>
    <col min="2300" max="2302" width="3.7109375" style="9" customWidth="1"/>
    <col min="2303" max="2303" width="4.28515625" style="9" customWidth="1"/>
    <col min="2304" max="2315" width="3.7109375" style="9" customWidth="1"/>
    <col min="2316" max="2316" width="5.42578125" style="9" customWidth="1"/>
    <col min="2317" max="2317" width="4.7109375" style="9" customWidth="1"/>
    <col min="2318" max="2318" width="3.7109375" style="9" customWidth="1"/>
    <col min="2319" max="2319" width="5.42578125" style="9" customWidth="1"/>
    <col min="2320" max="2320" width="4.7109375" style="9" customWidth="1"/>
    <col min="2321" max="2321" width="3.7109375" style="9" customWidth="1"/>
    <col min="2322" max="2322" width="5.42578125" style="9" customWidth="1"/>
    <col min="2323" max="2323" width="4.7109375" style="9" customWidth="1"/>
    <col min="2324" max="2324" width="3.7109375" style="9" customWidth="1"/>
    <col min="2325" max="2325" width="5.42578125" style="9" customWidth="1"/>
    <col min="2326" max="2326" width="4.7109375" style="9" customWidth="1"/>
    <col min="2327" max="2327" width="3.7109375" style="9" customWidth="1"/>
    <col min="2328" max="2328" width="5.42578125" style="9" customWidth="1"/>
    <col min="2329" max="2329" width="4.7109375" style="9" customWidth="1"/>
    <col min="2330" max="2330" width="3.7109375" style="9" customWidth="1"/>
    <col min="2331" max="2331" width="5.42578125" style="9" customWidth="1"/>
    <col min="2332" max="2332" width="4.7109375" style="9" customWidth="1"/>
    <col min="2333" max="2333" width="3.7109375" style="9" customWidth="1"/>
    <col min="2334" max="2334" width="5.42578125" style="9" customWidth="1"/>
    <col min="2335" max="2335" width="4.7109375" style="9" customWidth="1"/>
    <col min="2336" max="2338" width="4.140625" style="9" customWidth="1"/>
    <col min="2339" max="2342" width="3.7109375" style="9" customWidth="1"/>
    <col min="2343" max="2343" width="4.7109375" style="9" customWidth="1"/>
    <col min="2344" max="2344" width="5.140625" style="9" customWidth="1"/>
    <col min="2345" max="2345" width="4.5703125" style="9" customWidth="1"/>
    <col min="2346" max="2538" width="9.140625" style="9"/>
    <col min="2539" max="2540" width="4.140625" style="9" customWidth="1"/>
    <col min="2541" max="2555" width="4.7109375" style="9" customWidth="1"/>
    <col min="2556" max="2558" width="3.7109375" style="9" customWidth="1"/>
    <col min="2559" max="2559" width="4.28515625" style="9" customWidth="1"/>
    <col min="2560" max="2571" width="3.7109375" style="9" customWidth="1"/>
    <col min="2572" max="2572" width="5.42578125" style="9" customWidth="1"/>
    <col min="2573" max="2573" width="4.7109375" style="9" customWidth="1"/>
    <col min="2574" max="2574" width="3.7109375" style="9" customWidth="1"/>
    <col min="2575" max="2575" width="5.42578125" style="9" customWidth="1"/>
    <col min="2576" max="2576" width="4.7109375" style="9" customWidth="1"/>
    <col min="2577" max="2577" width="3.7109375" style="9" customWidth="1"/>
    <col min="2578" max="2578" width="5.42578125" style="9" customWidth="1"/>
    <col min="2579" max="2579" width="4.7109375" style="9" customWidth="1"/>
    <col min="2580" max="2580" width="3.7109375" style="9" customWidth="1"/>
    <col min="2581" max="2581" width="5.42578125" style="9" customWidth="1"/>
    <col min="2582" max="2582" width="4.7109375" style="9" customWidth="1"/>
    <col min="2583" max="2583" width="3.7109375" style="9" customWidth="1"/>
    <col min="2584" max="2584" width="5.42578125" style="9" customWidth="1"/>
    <col min="2585" max="2585" width="4.7109375" style="9" customWidth="1"/>
    <col min="2586" max="2586" width="3.7109375" style="9" customWidth="1"/>
    <col min="2587" max="2587" width="5.42578125" style="9" customWidth="1"/>
    <col min="2588" max="2588" width="4.7109375" style="9" customWidth="1"/>
    <col min="2589" max="2589" width="3.7109375" style="9" customWidth="1"/>
    <col min="2590" max="2590" width="5.42578125" style="9" customWidth="1"/>
    <col min="2591" max="2591" width="4.7109375" style="9" customWidth="1"/>
    <col min="2592" max="2594" width="4.140625" style="9" customWidth="1"/>
    <col min="2595" max="2598" width="3.7109375" style="9" customWidth="1"/>
    <col min="2599" max="2599" width="4.7109375" style="9" customWidth="1"/>
    <col min="2600" max="2600" width="5.140625" style="9" customWidth="1"/>
    <col min="2601" max="2601" width="4.5703125" style="9" customWidth="1"/>
    <col min="2602" max="2794" width="9.140625" style="9"/>
    <col min="2795" max="2796" width="4.140625" style="9" customWidth="1"/>
    <col min="2797" max="2811" width="4.7109375" style="9" customWidth="1"/>
    <col min="2812" max="2814" width="3.7109375" style="9" customWidth="1"/>
    <col min="2815" max="2815" width="4.28515625" style="9" customWidth="1"/>
    <col min="2816" max="2827" width="3.7109375" style="9" customWidth="1"/>
    <col min="2828" max="2828" width="5.42578125" style="9" customWidth="1"/>
    <col min="2829" max="2829" width="4.7109375" style="9" customWidth="1"/>
    <col min="2830" max="2830" width="3.7109375" style="9" customWidth="1"/>
    <col min="2831" max="2831" width="5.42578125" style="9" customWidth="1"/>
    <col min="2832" max="2832" width="4.7109375" style="9" customWidth="1"/>
    <col min="2833" max="2833" width="3.7109375" style="9" customWidth="1"/>
    <col min="2834" max="2834" width="5.42578125" style="9" customWidth="1"/>
    <col min="2835" max="2835" width="4.7109375" style="9" customWidth="1"/>
    <col min="2836" max="2836" width="3.7109375" style="9" customWidth="1"/>
    <col min="2837" max="2837" width="5.42578125" style="9" customWidth="1"/>
    <col min="2838" max="2838" width="4.7109375" style="9" customWidth="1"/>
    <col min="2839" max="2839" width="3.7109375" style="9" customWidth="1"/>
    <col min="2840" max="2840" width="5.42578125" style="9" customWidth="1"/>
    <col min="2841" max="2841" width="4.7109375" style="9" customWidth="1"/>
    <col min="2842" max="2842" width="3.7109375" style="9" customWidth="1"/>
    <col min="2843" max="2843" width="5.42578125" style="9" customWidth="1"/>
    <col min="2844" max="2844" width="4.7109375" style="9" customWidth="1"/>
    <col min="2845" max="2845" width="3.7109375" style="9" customWidth="1"/>
    <col min="2846" max="2846" width="5.42578125" style="9" customWidth="1"/>
    <col min="2847" max="2847" width="4.7109375" style="9" customWidth="1"/>
    <col min="2848" max="2850" width="4.140625" style="9" customWidth="1"/>
    <col min="2851" max="2854" width="3.7109375" style="9" customWidth="1"/>
    <col min="2855" max="2855" width="4.7109375" style="9" customWidth="1"/>
    <col min="2856" max="2856" width="5.140625" style="9" customWidth="1"/>
    <col min="2857" max="2857" width="4.5703125" style="9" customWidth="1"/>
    <col min="2858" max="3050" width="9.140625" style="9"/>
    <col min="3051" max="3052" width="4.140625" style="9" customWidth="1"/>
    <col min="3053" max="3067" width="4.7109375" style="9" customWidth="1"/>
    <col min="3068" max="3070" width="3.7109375" style="9" customWidth="1"/>
    <col min="3071" max="3071" width="4.28515625" style="9" customWidth="1"/>
    <col min="3072" max="3083" width="3.7109375" style="9" customWidth="1"/>
    <col min="3084" max="3084" width="5.42578125" style="9" customWidth="1"/>
    <col min="3085" max="3085" width="4.7109375" style="9" customWidth="1"/>
    <col min="3086" max="3086" width="3.7109375" style="9" customWidth="1"/>
    <col min="3087" max="3087" width="5.42578125" style="9" customWidth="1"/>
    <col min="3088" max="3088" width="4.7109375" style="9" customWidth="1"/>
    <col min="3089" max="3089" width="3.7109375" style="9" customWidth="1"/>
    <col min="3090" max="3090" width="5.42578125" style="9" customWidth="1"/>
    <col min="3091" max="3091" width="4.7109375" style="9" customWidth="1"/>
    <col min="3092" max="3092" width="3.7109375" style="9" customWidth="1"/>
    <col min="3093" max="3093" width="5.42578125" style="9" customWidth="1"/>
    <col min="3094" max="3094" width="4.7109375" style="9" customWidth="1"/>
    <col min="3095" max="3095" width="3.7109375" style="9" customWidth="1"/>
    <col min="3096" max="3096" width="5.42578125" style="9" customWidth="1"/>
    <col min="3097" max="3097" width="4.7109375" style="9" customWidth="1"/>
    <col min="3098" max="3098" width="3.7109375" style="9" customWidth="1"/>
    <col min="3099" max="3099" width="5.42578125" style="9" customWidth="1"/>
    <col min="3100" max="3100" width="4.7109375" style="9" customWidth="1"/>
    <col min="3101" max="3101" width="3.7109375" style="9" customWidth="1"/>
    <col min="3102" max="3102" width="5.42578125" style="9" customWidth="1"/>
    <col min="3103" max="3103" width="4.7109375" style="9" customWidth="1"/>
    <col min="3104" max="3106" width="4.140625" style="9" customWidth="1"/>
    <col min="3107" max="3110" width="3.7109375" style="9" customWidth="1"/>
    <col min="3111" max="3111" width="4.7109375" style="9" customWidth="1"/>
    <col min="3112" max="3112" width="5.140625" style="9" customWidth="1"/>
    <col min="3113" max="3113" width="4.5703125" style="9" customWidth="1"/>
    <col min="3114" max="3306" width="9.140625" style="9"/>
    <col min="3307" max="3308" width="4.140625" style="9" customWidth="1"/>
    <col min="3309" max="3323" width="4.7109375" style="9" customWidth="1"/>
    <col min="3324" max="3326" width="3.7109375" style="9" customWidth="1"/>
    <col min="3327" max="3327" width="4.28515625" style="9" customWidth="1"/>
    <col min="3328" max="3339" width="3.7109375" style="9" customWidth="1"/>
    <col min="3340" max="3340" width="5.42578125" style="9" customWidth="1"/>
    <col min="3341" max="3341" width="4.7109375" style="9" customWidth="1"/>
    <col min="3342" max="3342" width="3.7109375" style="9" customWidth="1"/>
    <col min="3343" max="3343" width="5.42578125" style="9" customWidth="1"/>
    <col min="3344" max="3344" width="4.7109375" style="9" customWidth="1"/>
    <col min="3345" max="3345" width="3.7109375" style="9" customWidth="1"/>
    <col min="3346" max="3346" width="5.42578125" style="9" customWidth="1"/>
    <col min="3347" max="3347" width="4.7109375" style="9" customWidth="1"/>
    <col min="3348" max="3348" width="3.7109375" style="9" customWidth="1"/>
    <col min="3349" max="3349" width="5.42578125" style="9" customWidth="1"/>
    <col min="3350" max="3350" width="4.7109375" style="9" customWidth="1"/>
    <col min="3351" max="3351" width="3.7109375" style="9" customWidth="1"/>
    <col min="3352" max="3352" width="5.42578125" style="9" customWidth="1"/>
    <col min="3353" max="3353" width="4.7109375" style="9" customWidth="1"/>
    <col min="3354" max="3354" width="3.7109375" style="9" customWidth="1"/>
    <col min="3355" max="3355" width="5.42578125" style="9" customWidth="1"/>
    <col min="3356" max="3356" width="4.7109375" style="9" customWidth="1"/>
    <col min="3357" max="3357" width="3.7109375" style="9" customWidth="1"/>
    <col min="3358" max="3358" width="5.42578125" style="9" customWidth="1"/>
    <col min="3359" max="3359" width="4.7109375" style="9" customWidth="1"/>
    <col min="3360" max="3362" width="4.140625" style="9" customWidth="1"/>
    <col min="3363" max="3366" width="3.7109375" style="9" customWidth="1"/>
    <col min="3367" max="3367" width="4.7109375" style="9" customWidth="1"/>
    <col min="3368" max="3368" width="5.140625" style="9" customWidth="1"/>
    <col min="3369" max="3369" width="4.5703125" style="9" customWidth="1"/>
    <col min="3370" max="3562" width="9.140625" style="9"/>
    <col min="3563" max="3564" width="4.140625" style="9" customWidth="1"/>
    <col min="3565" max="3579" width="4.7109375" style="9" customWidth="1"/>
    <col min="3580" max="3582" width="3.7109375" style="9" customWidth="1"/>
    <col min="3583" max="3583" width="4.28515625" style="9" customWidth="1"/>
    <col min="3584" max="3595" width="3.7109375" style="9" customWidth="1"/>
    <col min="3596" max="3596" width="5.42578125" style="9" customWidth="1"/>
    <col min="3597" max="3597" width="4.7109375" style="9" customWidth="1"/>
    <col min="3598" max="3598" width="3.7109375" style="9" customWidth="1"/>
    <col min="3599" max="3599" width="5.42578125" style="9" customWidth="1"/>
    <col min="3600" max="3600" width="4.7109375" style="9" customWidth="1"/>
    <col min="3601" max="3601" width="3.7109375" style="9" customWidth="1"/>
    <col min="3602" max="3602" width="5.42578125" style="9" customWidth="1"/>
    <col min="3603" max="3603" width="4.7109375" style="9" customWidth="1"/>
    <col min="3604" max="3604" width="3.7109375" style="9" customWidth="1"/>
    <col min="3605" max="3605" width="5.42578125" style="9" customWidth="1"/>
    <col min="3606" max="3606" width="4.7109375" style="9" customWidth="1"/>
    <col min="3607" max="3607" width="3.7109375" style="9" customWidth="1"/>
    <col min="3608" max="3608" width="5.42578125" style="9" customWidth="1"/>
    <col min="3609" max="3609" width="4.7109375" style="9" customWidth="1"/>
    <col min="3610" max="3610" width="3.7109375" style="9" customWidth="1"/>
    <col min="3611" max="3611" width="5.42578125" style="9" customWidth="1"/>
    <col min="3612" max="3612" width="4.7109375" style="9" customWidth="1"/>
    <col min="3613" max="3613" width="3.7109375" style="9" customWidth="1"/>
    <col min="3614" max="3614" width="5.42578125" style="9" customWidth="1"/>
    <col min="3615" max="3615" width="4.7109375" style="9" customWidth="1"/>
    <col min="3616" max="3618" width="4.140625" style="9" customWidth="1"/>
    <col min="3619" max="3622" width="3.7109375" style="9" customWidth="1"/>
    <col min="3623" max="3623" width="4.7109375" style="9" customWidth="1"/>
    <col min="3624" max="3624" width="5.140625" style="9" customWidth="1"/>
    <col min="3625" max="3625" width="4.5703125" style="9" customWidth="1"/>
    <col min="3626" max="3818" width="9.140625" style="9"/>
    <col min="3819" max="3820" width="4.140625" style="9" customWidth="1"/>
    <col min="3821" max="3835" width="4.7109375" style="9" customWidth="1"/>
    <col min="3836" max="3838" width="3.7109375" style="9" customWidth="1"/>
    <col min="3839" max="3839" width="4.28515625" style="9" customWidth="1"/>
    <col min="3840" max="3851" width="3.7109375" style="9" customWidth="1"/>
    <col min="3852" max="3852" width="5.42578125" style="9" customWidth="1"/>
    <col min="3853" max="3853" width="4.7109375" style="9" customWidth="1"/>
    <col min="3854" max="3854" width="3.7109375" style="9" customWidth="1"/>
    <col min="3855" max="3855" width="5.42578125" style="9" customWidth="1"/>
    <col min="3856" max="3856" width="4.7109375" style="9" customWidth="1"/>
    <col min="3857" max="3857" width="3.7109375" style="9" customWidth="1"/>
    <col min="3858" max="3858" width="5.42578125" style="9" customWidth="1"/>
    <col min="3859" max="3859" width="4.7109375" style="9" customWidth="1"/>
    <col min="3860" max="3860" width="3.7109375" style="9" customWidth="1"/>
    <col min="3861" max="3861" width="5.42578125" style="9" customWidth="1"/>
    <col min="3862" max="3862" width="4.7109375" style="9" customWidth="1"/>
    <col min="3863" max="3863" width="3.7109375" style="9" customWidth="1"/>
    <col min="3864" max="3864" width="5.42578125" style="9" customWidth="1"/>
    <col min="3865" max="3865" width="4.7109375" style="9" customWidth="1"/>
    <col min="3866" max="3866" width="3.7109375" style="9" customWidth="1"/>
    <col min="3867" max="3867" width="5.42578125" style="9" customWidth="1"/>
    <col min="3868" max="3868" width="4.7109375" style="9" customWidth="1"/>
    <col min="3869" max="3869" width="3.7109375" style="9" customWidth="1"/>
    <col min="3870" max="3870" width="5.42578125" style="9" customWidth="1"/>
    <col min="3871" max="3871" width="4.7109375" style="9" customWidth="1"/>
    <col min="3872" max="3874" width="4.140625" style="9" customWidth="1"/>
    <col min="3875" max="3878" width="3.7109375" style="9" customWidth="1"/>
    <col min="3879" max="3879" width="4.7109375" style="9" customWidth="1"/>
    <col min="3880" max="3880" width="5.140625" style="9" customWidth="1"/>
    <col min="3881" max="3881" width="4.5703125" style="9" customWidth="1"/>
    <col min="3882" max="4074" width="9.140625" style="9"/>
    <col min="4075" max="4076" width="4.140625" style="9" customWidth="1"/>
    <col min="4077" max="4091" width="4.7109375" style="9" customWidth="1"/>
    <col min="4092" max="4094" width="3.7109375" style="9" customWidth="1"/>
    <col min="4095" max="4095" width="4.28515625" style="9" customWidth="1"/>
    <col min="4096" max="4107" width="3.7109375" style="9" customWidth="1"/>
    <col min="4108" max="4108" width="5.42578125" style="9" customWidth="1"/>
    <col min="4109" max="4109" width="4.7109375" style="9" customWidth="1"/>
    <col min="4110" max="4110" width="3.7109375" style="9" customWidth="1"/>
    <col min="4111" max="4111" width="5.42578125" style="9" customWidth="1"/>
    <col min="4112" max="4112" width="4.7109375" style="9" customWidth="1"/>
    <col min="4113" max="4113" width="3.7109375" style="9" customWidth="1"/>
    <col min="4114" max="4114" width="5.42578125" style="9" customWidth="1"/>
    <col min="4115" max="4115" width="4.7109375" style="9" customWidth="1"/>
    <col min="4116" max="4116" width="3.7109375" style="9" customWidth="1"/>
    <col min="4117" max="4117" width="5.42578125" style="9" customWidth="1"/>
    <col min="4118" max="4118" width="4.7109375" style="9" customWidth="1"/>
    <col min="4119" max="4119" width="3.7109375" style="9" customWidth="1"/>
    <col min="4120" max="4120" width="5.42578125" style="9" customWidth="1"/>
    <col min="4121" max="4121" width="4.7109375" style="9" customWidth="1"/>
    <col min="4122" max="4122" width="3.7109375" style="9" customWidth="1"/>
    <col min="4123" max="4123" width="5.42578125" style="9" customWidth="1"/>
    <col min="4124" max="4124" width="4.7109375" style="9" customWidth="1"/>
    <col min="4125" max="4125" width="3.7109375" style="9" customWidth="1"/>
    <col min="4126" max="4126" width="5.42578125" style="9" customWidth="1"/>
    <col min="4127" max="4127" width="4.7109375" style="9" customWidth="1"/>
    <col min="4128" max="4130" width="4.140625" style="9" customWidth="1"/>
    <col min="4131" max="4134" width="3.7109375" style="9" customWidth="1"/>
    <col min="4135" max="4135" width="4.7109375" style="9" customWidth="1"/>
    <col min="4136" max="4136" width="5.140625" style="9" customWidth="1"/>
    <col min="4137" max="4137" width="4.5703125" style="9" customWidth="1"/>
    <col min="4138" max="4330" width="9.140625" style="9"/>
    <col min="4331" max="4332" width="4.140625" style="9" customWidth="1"/>
    <col min="4333" max="4347" width="4.7109375" style="9" customWidth="1"/>
    <col min="4348" max="4350" width="3.7109375" style="9" customWidth="1"/>
    <col min="4351" max="4351" width="4.28515625" style="9" customWidth="1"/>
    <col min="4352" max="4363" width="3.7109375" style="9" customWidth="1"/>
    <col min="4364" max="4364" width="5.42578125" style="9" customWidth="1"/>
    <col min="4365" max="4365" width="4.7109375" style="9" customWidth="1"/>
    <col min="4366" max="4366" width="3.7109375" style="9" customWidth="1"/>
    <col min="4367" max="4367" width="5.42578125" style="9" customWidth="1"/>
    <col min="4368" max="4368" width="4.7109375" style="9" customWidth="1"/>
    <col min="4369" max="4369" width="3.7109375" style="9" customWidth="1"/>
    <col min="4370" max="4370" width="5.42578125" style="9" customWidth="1"/>
    <col min="4371" max="4371" width="4.7109375" style="9" customWidth="1"/>
    <col min="4372" max="4372" width="3.7109375" style="9" customWidth="1"/>
    <col min="4373" max="4373" width="5.42578125" style="9" customWidth="1"/>
    <col min="4374" max="4374" width="4.7109375" style="9" customWidth="1"/>
    <col min="4375" max="4375" width="3.7109375" style="9" customWidth="1"/>
    <col min="4376" max="4376" width="5.42578125" style="9" customWidth="1"/>
    <col min="4377" max="4377" width="4.7109375" style="9" customWidth="1"/>
    <col min="4378" max="4378" width="3.7109375" style="9" customWidth="1"/>
    <col min="4379" max="4379" width="5.42578125" style="9" customWidth="1"/>
    <col min="4380" max="4380" width="4.7109375" style="9" customWidth="1"/>
    <col min="4381" max="4381" width="3.7109375" style="9" customWidth="1"/>
    <col min="4382" max="4382" width="5.42578125" style="9" customWidth="1"/>
    <col min="4383" max="4383" width="4.7109375" style="9" customWidth="1"/>
    <col min="4384" max="4386" width="4.140625" style="9" customWidth="1"/>
    <col min="4387" max="4390" width="3.7109375" style="9" customWidth="1"/>
    <col min="4391" max="4391" width="4.7109375" style="9" customWidth="1"/>
    <col min="4392" max="4392" width="5.140625" style="9" customWidth="1"/>
    <col min="4393" max="4393" width="4.5703125" style="9" customWidth="1"/>
    <col min="4394" max="4586" width="9.140625" style="9"/>
    <col min="4587" max="4588" width="4.140625" style="9" customWidth="1"/>
    <col min="4589" max="4603" width="4.7109375" style="9" customWidth="1"/>
    <col min="4604" max="4606" width="3.7109375" style="9" customWidth="1"/>
    <col min="4607" max="4607" width="4.28515625" style="9" customWidth="1"/>
    <col min="4608" max="4619" width="3.7109375" style="9" customWidth="1"/>
    <col min="4620" max="4620" width="5.42578125" style="9" customWidth="1"/>
    <col min="4621" max="4621" width="4.7109375" style="9" customWidth="1"/>
    <col min="4622" max="4622" width="3.7109375" style="9" customWidth="1"/>
    <col min="4623" max="4623" width="5.42578125" style="9" customWidth="1"/>
    <col min="4624" max="4624" width="4.7109375" style="9" customWidth="1"/>
    <col min="4625" max="4625" width="3.7109375" style="9" customWidth="1"/>
    <col min="4626" max="4626" width="5.42578125" style="9" customWidth="1"/>
    <col min="4627" max="4627" width="4.7109375" style="9" customWidth="1"/>
    <col min="4628" max="4628" width="3.7109375" style="9" customWidth="1"/>
    <col min="4629" max="4629" width="5.42578125" style="9" customWidth="1"/>
    <col min="4630" max="4630" width="4.7109375" style="9" customWidth="1"/>
    <col min="4631" max="4631" width="3.7109375" style="9" customWidth="1"/>
    <col min="4632" max="4632" width="5.42578125" style="9" customWidth="1"/>
    <col min="4633" max="4633" width="4.7109375" style="9" customWidth="1"/>
    <col min="4634" max="4634" width="3.7109375" style="9" customWidth="1"/>
    <col min="4635" max="4635" width="5.42578125" style="9" customWidth="1"/>
    <col min="4636" max="4636" width="4.7109375" style="9" customWidth="1"/>
    <col min="4637" max="4637" width="3.7109375" style="9" customWidth="1"/>
    <col min="4638" max="4638" width="5.42578125" style="9" customWidth="1"/>
    <col min="4639" max="4639" width="4.7109375" style="9" customWidth="1"/>
    <col min="4640" max="4642" width="4.140625" style="9" customWidth="1"/>
    <col min="4643" max="4646" width="3.7109375" style="9" customWidth="1"/>
    <col min="4647" max="4647" width="4.7109375" style="9" customWidth="1"/>
    <col min="4648" max="4648" width="5.140625" style="9" customWidth="1"/>
    <col min="4649" max="4649" width="4.5703125" style="9" customWidth="1"/>
    <col min="4650" max="4842" width="9.140625" style="9"/>
    <col min="4843" max="4844" width="4.140625" style="9" customWidth="1"/>
    <col min="4845" max="4859" width="4.7109375" style="9" customWidth="1"/>
    <col min="4860" max="4862" width="3.7109375" style="9" customWidth="1"/>
    <col min="4863" max="4863" width="4.28515625" style="9" customWidth="1"/>
    <col min="4864" max="4875" width="3.7109375" style="9" customWidth="1"/>
    <col min="4876" max="4876" width="5.42578125" style="9" customWidth="1"/>
    <col min="4877" max="4877" width="4.7109375" style="9" customWidth="1"/>
    <col min="4878" max="4878" width="3.7109375" style="9" customWidth="1"/>
    <col min="4879" max="4879" width="5.42578125" style="9" customWidth="1"/>
    <col min="4880" max="4880" width="4.7109375" style="9" customWidth="1"/>
    <col min="4881" max="4881" width="3.7109375" style="9" customWidth="1"/>
    <col min="4882" max="4882" width="5.42578125" style="9" customWidth="1"/>
    <col min="4883" max="4883" width="4.7109375" style="9" customWidth="1"/>
    <col min="4884" max="4884" width="3.7109375" style="9" customWidth="1"/>
    <col min="4885" max="4885" width="5.42578125" style="9" customWidth="1"/>
    <col min="4886" max="4886" width="4.7109375" style="9" customWidth="1"/>
    <col min="4887" max="4887" width="3.7109375" style="9" customWidth="1"/>
    <col min="4888" max="4888" width="5.42578125" style="9" customWidth="1"/>
    <col min="4889" max="4889" width="4.7109375" style="9" customWidth="1"/>
    <col min="4890" max="4890" width="3.7109375" style="9" customWidth="1"/>
    <col min="4891" max="4891" width="5.42578125" style="9" customWidth="1"/>
    <col min="4892" max="4892" width="4.7109375" style="9" customWidth="1"/>
    <col min="4893" max="4893" width="3.7109375" style="9" customWidth="1"/>
    <col min="4894" max="4894" width="5.42578125" style="9" customWidth="1"/>
    <col min="4895" max="4895" width="4.7109375" style="9" customWidth="1"/>
    <col min="4896" max="4898" width="4.140625" style="9" customWidth="1"/>
    <col min="4899" max="4902" width="3.7109375" style="9" customWidth="1"/>
    <col min="4903" max="4903" width="4.7109375" style="9" customWidth="1"/>
    <col min="4904" max="4904" width="5.140625" style="9" customWidth="1"/>
    <col min="4905" max="4905" width="4.5703125" style="9" customWidth="1"/>
    <col min="4906" max="5098" width="9.140625" style="9"/>
    <col min="5099" max="5100" width="4.140625" style="9" customWidth="1"/>
    <col min="5101" max="5115" width="4.7109375" style="9" customWidth="1"/>
    <col min="5116" max="5118" width="3.7109375" style="9" customWidth="1"/>
    <col min="5119" max="5119" width="4.28515625" style="9" customWidth="1"/>
    <col min="5120" max="5131" width="3.7109375" style="9" customWidth="1"/>
    <col min="5132" max="5132" width="5.42578125" style="9" customWidth="1"/>
    <col min="5133" max="5133" width="4.7109375" style="9" customWidth="1"/>
    <col min="5134" max="5134" width="3.7109375" style="9" customWidth="1"/>
    <col min="5135" max="5135" width="5.42578125" style="9" customWidth="1"/>
    <col min="5136" max="5136" width="4.7109375" style="9" customWidth="1"/>
    <col min="5137" max="5137" width="3.7109375" style="9" customWidth="1"/>
    <col min="5138" max="5138" width="5.42578125" style="9" customWidth="1"/>
    <col min="5139" max="5139" width="4.7109375" style="9" customWidth="1"/>
    <col min="5140" max="5140" width="3.7109375" style="9" customWidth="1"/>
    <col min="5141" max="5141" width="5.42578125" style="9" customWidth="1"/>
    <col min="5142" max="5142" width="4.7109375" style="9" customWidth="1"/>
    <col min="5143" max="5143" width="3.7109375" style="9" customWidth="1"/>
    <col min="5144" max="5144" width="5.42578125" style="9" customWidth="1"/>
    <col min="5145" max="5145" width="4.7109375" style="9" customWidth="1"/>
    <col min="5146" max="5146" width="3.7109375" style="9" customWidth="1"/>
    <col min="5147" max="5147" width="5.42578125" style="9" customWidth="1"/>
    <col min="5148" max="5148" width="4.7109375" style="9" customWidth="1"/>
    <col min="5149" max="5149" width="3.7109375" style="9" customWidth="1"/>
    <col min="5150" max="5150" width="5.42578125" style="9" customWidth="1"/>
    <col min="5151" max="5151" width="4.7109375" style="9" customWidth="1"/>
    <col min="5152" max="5154" width="4.140625" style="9" customWidth="1"/>
    <col min="5155" max="5158" width="3.7109375" style="9" customWidth="1"/>
    <col min="5159" max="5159" width="4.7109375" style="9" customWidth="1"/>
    <col min="5160" max="5160" width="5.140625" style="9" customWidth="1"/>
    <col min="5161" max="5161" width="4.5703125" style="9" customWidth="1"/>
    <col min="5162" max="5354" width="9.140625" style="9"/>
    <col min="5355" max="5356" width="4.140625" style="9" customWidth="1"/>
    <col min="5357" max="5371" width="4.7109375" style="9" customWidth="1"/>
    <col min="5372" max="5374" width="3.7109375" style="9" customWidth="1"/>
    <col min="5375" max="5375" width="4.28515625" style="9" customWidth="1"/>
    <col min="5376" max="5387" width="3.7109375" style="9" customWidth="1"/>
    <col min="5388" max="5388" width="5.42578125" style="9" customWidth="1"/>
    <col min="5389" max="5389" width="4.7109375" style="9" customWidth="1"/>
    <col min="5390" max="5390" width="3.7109375" style="9" customWidth="1"/>
    <col min="5391" max="5391" width="5.42578125" style="9" customWidth="1"/>
    <col min="5392" max="5392" width="4.7109375" style="9" customWidth="1"/>
    <col min="5393" max="5393" width="3.7109375" style="9" customWidth="1"/>
    <col min="5394" max="5394" width="5.42578125" style="9" customWidth="1"/>
    <col min="5395" max="5395" width="4.7109375" style="9" customWidth="1"/>
    <col min="5396" max="5396" width="3.7109375" style="9" customWidth="1"/>
    <col min="5397" max="5397" width="5.42578125" style="9" customWidth="1"/>
    <col min="5398" max="5398" width="4.7109375" style="9" customWidth="1"/>
    <col min="5399" max="5399" width="3.7109375" style="9" customWidth="1"/>
    <col min="5400" max="5400" width="5.42578125" style="9" customWidth="1"/>
    <col min="5401" max="5401" width="4.7109375" style="9" customWidth="1"/>
    <col min="5402" max="5402" width="3.7109375" style="9" customWidth="1"/>
    <col min="5403" max="5403" width="5.42578125" style="9" customWidth="1"/>
    <col min="5404" max="5404" width="4.7109375" style="9" customWidth="1"/>
    <col min="5405" max="5405" width="3.7109375" style="9" customWidth="1"/>
    <col min="5406" max="5406" width="5.42578125" style="9" customWidth="1"/>
    <col min="5407" max="5407" width="4.7109375" style="9" customWidth="1"/>
    <col min="5408" max="5410" width="4.140625" style="9" customWidth="1"/>
    <col min="5411" max="5414" width="3.7109375" style="9" customWidth="1"/>
    <col min="5415" max="5415" width="4.7109375" style="9" customWidth="1"/>
    <col min="5416" max="5416" width="5.140625" style="9" customWidth="1"/>
    <col min="5417" max="5417" width="4.5703125" style="9" customWidth="1"/>
    <col min="5418" max="5610" width="9.140625" style="9"/>
    <col min="5611" max="5612" width="4.140625" style="9" customWidth="1"/>
    <col min="5613" max="5627" width="4.7109375" style="9" customWidth="1"/>
    <col min="5628" max="5630" width="3.7109375" style="9" customWidth="1"/>
    <col min="5631" max="5631" width="4.28515625" style="9" customWidth="1"/>
    <col min="5632" max="5643" width="3.7109375" style="9" customWidth="1"/>
    <col min="5644" max="5644" width="5.42578125" style="9" customWidth="1"/>
    <col min="5645" max="5645" width="4.7109375" style="9" customWidth="1"/>
    <col min="5646" max="5646" width="3.7109375" style="9" customWidth="1"/>
    <col min="5647" max="5647" width="5.42578125" style="9" customWidth="1"/>
    <col min="5648" max="5648" width="4.7109375" style="9" customWidth="1"/>
    <col min="5649" max="5649" width="3.7109375" style="9" customWidth="1"/>
    <col min="5650" max="5650" width="5.42578125" style="9" customWidth="1"/>
    <col min="5651" max="5651" width="4.7109375" style="9" customWidth="1"/>
    <col min="5652" max="5652" width="3.7109375" style="9" customWidth="1"/>
    <col min="5653" max="5653" width="5.42578125" style="9" customWidth="1"/>
    <col min="5654" max="5654" width="4.7109375" style="9" customWidth="1"/>
    <col min="5655" max="5655" width="3.7109375" style="9" customWidth="1"/>
    <col min="5656" max="5656" width="5.42578125" style="9" customWidth="1"/>
    <col min="5657" max="5657" width="4.7109375" style="9" customWidth="1"/>
    <col min="5658" max="5658" width="3.7109375" style="9" customWidth="1"/>
    <col min="5659" max="5659" width="5.42578125" style="9" customWidth="1"/>
    <col min="5660" max="5660" width="4.7109375" style="9" customWidth="1"/>
    <col min="5661" max="5661" width="3.7109375" style="9" customWidth="1"/>
    <col min="5662" max="5662" width="5.42578125" style="9" customWidth="1"/>
    <col min="5663" max="5663" width="4.7109375" style="9" customWidth="1"/>
    <col min="5664" max="5666" width="4.140625" style="9" customWidth="1"/>
    <col min="5667" max="5670" width="3.7109375" style="9" customWidth="1"/>
    <col min="5671" max="5671" width="4.7109375" style="9" customWidth="1"/>
    <col min="5672" max="5672" width="5.140625" style="9" customWidth="1"/>
    <col min="5673" max="5673" width="4.5703125" style="9" customWidth="1"/>
    <col min="5674" max="5866" width="9.140625" style="9"/>
    <col min="5867" max="5868" width="4.140625" style="9" customWidth="1"/>
    <col min="5869" max="5883" width="4.7109375" style="9" customWidth="1"/>
    <col min="5884" max="5886" width="3.7109375" style="9" customWidth="1"/>
    <col min="5887" max="5887" width="4.28515625" style="9" customWidth="1"/>
    <col min="5888" max="5899" width="3.7109375" style="9" customWidth="1"/>
    <col min="5900" max="5900" width="5.42578125" style="9" customWidth="1"/>
    <col min="5901" max="5901" width="4.7109375" style="9" customWidth="1"/>
    <col min="5902" max="5902" width="3.7109375" style="9" customWidth="1"/>
    <col min="5903" max="5903" width="5.42578125" style="9" customWidth="1"/>
    <col min="5904" max="5904" width="4.7109375" style="9" customWidth="1"/>
    <col min="5905" max="5905" width="3.7109375" style="9" customWidth="1"/>
    <col min="5906" max="5906" width="5.42578125" style="9" customWidth="1"/>
    <col min="5907" max="5907" width="4.7109375" style="9" customWidth="1"/>
    <col min="5908" max="5908" width="3.7109375" style="9" customWidth="1"/>
    <col min="5909" max="5909" width="5.42578125" style="9" customWidth="1"/>
    <col min="5910" max="5910" width="4.7109375" style="9" customWidth="1"/>
    <col min="5911" max="5911" width="3.7109375" style="9" customWidth="1"/>
    <col min="5912" max="5912" width="5.42578125" style="9" customWidth="1"/>
    <col min="5913" max="5913" width="4.7109375" style="9" customWidth="1"/>
    <col min="5914" max="5914" width="3.7109375" style="9" customWidth="1"/>
    <col min="5915" max="5915" width="5.42578125" style="9" customWidth="1"/>
    <col min="5916" max="5916" width="4.7109375" style="9" customWidth="1"/>
    <col min="5917" max="5917" width="3.7109375" style="9" customWidth="1"/>
    <col min="5918" max="5918" width="5.42578125" style="9" customWidth="1"/>
    <col min="5919" max="5919" width="4.7109375" style="9" customWidth="1"/>
    <col min="5920" max="5922" width="4.140625" style="9" customWidth="1"/>
    <col min="5923" max="5926" width="3.7109375" style="9" customWidth="1"/>
    <col min="5927" max="5927" width="4.7109375" style="9" customWidth="1"/>
    <col min="5928" max="5928" width="5.140625" style="9" customWidth="1"/>
    <col min="5929" max="5929" width="4.5703125" style="9" customWidth="1"/>
    <col min="5930" max="6122" width="9.140625" style="9"/>
    <col min="6123" max="6124" width="4.140625" style="9" customWidth="1"/>
    <col min="6125" max="6139" width="4.7109375" style="9" customWidth="1"/>
    <col min="6140" max="6142" width="3.7109375" style="9" customWidth="1"/>
    <col min="6143" max="6143" width="4.28515625" style="9" customWidth="1"/>
    <col min="6144" max="6155" width="3.7109375" style="9" customWidth="1"/>
    <col min="6156" max="6156" width="5.42578125" style="9" customWidth="1"/>
    <col min="6157" max="6157" width="4.7109375" style="9" customWidth="1"/>
    <col min="6158" max="6158" width="3.7109375" style="9" customWidth="1"/>
    <col min="6159" max="6159" width="5.42578125" style="9" customWidth="1"/>
    <col min="6160" max="6160" width="4.7109375" style="9" customWidth="1"/>
    <col min="6161" max="6161" width="3.7109375" style="9" customWidth="1"/>
    <col min="6162" max="6162" width="5.42578125" style="9" customWidth="1"/>
    <col min="6163" max="6163" width="4.7109375" style="9" customWidth="1"/>
    <col min="6164" max="6164" width="3.7109375" style="9" customWidth="1"/>
    <col min="6165" max="6165" width="5.42578125" style="9" customWidth="1"/>
    <col min="6166" max="6166" width="4.7109375" style="9" customWidth="1"/>
    <col min="6167" max="6167" width="3.7109375" style="9" customWidth="1"/>
    <col min="6168" max="6168" width="5.42578125" style="9" customWidth="1"/>
    <col min="6169" max="6169" width="4.7109375" style="9" customWidth="1"/>
    <col min="6170" max="6170" width="3.7109375" style="9" customWidth="1"/>
    <col min="6171" max="6171" width="5.42578125" style="9" customWidth="1"/>
    <col min="6172" max="6172" width="4.7109375" style="9" customWidth="1"/>
    <col min="6173" max="6173" width="3.7109375" style="9" customWidth="1"/>
    <col min="6174" max="6174" width="5.42578125" style="9" customWidth="1"/>
    <col min="6175" max="6175" width="4.7109375" style="9" customWidth="1"/>
    <col min="6176" max="6178" width="4.140625" style="9" customWidth="1"/>
    <col min="6179" max="6182" width="3.7109375" style="9" customWidth="1"/>
    <col min="6183" max="6183" width="4.7109375" style="9" customWidth="1"/>
    <col min="6184" max="6184" width="5.140625" style="9" customWidth="1"/>
    <col min="6185" max="6185" width="4.5703125" style="9" customWidth="1"/>
    <col min="6186" max="6378" width="9.140625" style="9"/>
    <col min="6379" max="6380" width="4.140625" style="9" customWidth="1"/>
    <col min="6381" max="6395" width="4.7109375" style="9" customWidth="1"/>
    <col min="6396" max="6398" width="3.7109375" style="9" customWidth="1"/>
    <col min="6399" max="6399" width="4.28515625" style="9" customWidth="1"/>
    <col min="6400" max="6411" width="3.7109375" style="9" customWidth="1"/>
    <col min="6412" max="6412" width="5.42578125" style="9" customWidth="1"/>
    <col min="6413" max="6413" width="4.7109375" style="9" customWidth="1"/>
    <col min="6414" max="6414" width="3.7109375" style="9" customWidth="1"/>
    <col min="6415" max="6415" width="5.42578125" style="9" customWidth="1"/>
    <col min="6416" max="6416" width="4.7109375" style="9" customWidth="1"/>
    <col min="6417" max="6417" width="3.7109375" style="9" customWidth="1"/>
    <col min="6418" max="6418" width="5.42578125" style="9" customWidth="1"/>
    <col min="6419" max="6419" width="4.7109375" style="9" customWidth="1"/>
    <col min="6420" max="6420" width="3.7109375" style="9" customWidth="1"/>
    <col min="6421" max="6421" width="5.42578125" style="9" customWidth="1"/>
    <col min="6422" max="6422" width="4.7109375" style="9" customWidth="1"/>
    <col min="6423" max="6423" width="3.7109375" style="9" customWidth="1"/>
    <col min="6424" max="6424" width="5.42578125" style="9" customWidth="1"/>
    <col min="6425" max="6425" width="4.7109375" style="9" customWidth="1"/>
    <col min="6426" max="6426" width="3.7109375" style="9" customWidth="1"/>
    <col min="6427" max="6427" width="5.42578125" style="9" customWidth="1"/>
    <col min="6428" max="6428" width="4.7109375" style="9" customWidth="1"/>
    <col min="6429" max="6429" width="3.7109375" style="9" customWidth="1"/>
    <col min="6430" max="6430" width="5.42578125" style="9" customWidth="1"/>
    <col min="6431" max="6431" width="4.7109375" style="9" customWidth="1"/>
    <col min="6432" max="6434" width="4.140625" style="9" customWidth="1"/>
    <col min="6435" max="6438" width="3.7109375" style="9" customWidth="1"/>
    <col min="6439" max="6439" width="4.7109375" style="9" customWidth="1"/>
    <col min="6440" max="6440" width="5.140625" style="9" customWidth="1"/>
    <col min="6441" max="6441" width="4.5703125" style="9" customWidth="1"/>
    <col min="6442" max="6634" width="9.140625" style="9"/>
    <col min="6635" max="6636" width="4.140625" style="9" customWidth="1"/>
    <col min="6637" max="6651" width="4.7109375" style="9" customWidth="1"/>
    <col min="6652" max="6654" width="3.7109375" style="9" customWidth="1"/>
    <col min="6655" max="6655" width="4.28515625" style="9" customWidth="1"/>
    <col min="6656" max="6667" width="3.7109375" style="9" customWidth="1"/>
    <col min="6668" max="6668" width="5.42578125" style="9" customWidth="1"/>
    <col min="6669" max="6669" width="4.7109375" style="9" customWidth="1"/>
    <col min="6670" max="6670" width="3.7109375" style="9" customWidth="1"/>
    <col min="6671" max="6671" width="5.42578125" style="9" customWidth="1"/>
    <col min="6672" max="6672" width="4.7109375" style="9" customWidth="1"/>
    <col min="6673" max="6673" width="3.7109375" style="9" customWidth="1"/>
    <col min="6674" max="6674" width="5.42578125" style="9" customWidth="1"/>
    <col min="6675" max="6675" width="4.7109375" style="9" customWidth="1"/>
    <col min="6676" max="6676" width="3.7109375" style="9" customWidth="1"/>
    <col min="6677" max="6677" width="5.42578125" style="9" customWidth="1"/>
    <col min="6678" max="6678" width="4.7109375" style="9" customWidth="1"/>
    <col min="6679" max="6679" width="3.7109375" style="9" customWidth="1"/>
    <col min="6680" max="6680" width="5.42578125" style="9" customWidth="1"/>
    <col min="6681" max="6681" width="4.7109375" style="9" customWidth="1"/>
    <col min="6682" max="6682" width="3.7109375" style="9" customWidth="1"/>
    <col min="6683" max="6683" width="5.42578125" style="9" customWidth="1"/>
    <col min="6684" max="6684" width="4.7109375" style="9" customWidth="1"/>
    <col min="6685" max="6685" width="3.7109375" style="9" customWidth="1"/>
    <col min="6686" max="6686" width="5.42578125" style="9" customWidth="1"/>
    <col min="6687" max="6687" width="4.7109375" style="9" customWidth="1"/>
    <col min="6688" max="6690" width="4.140625" style="9" customWidth="1"/>
    <col min="6691" max="6694" width="3.7109375" style="9" customWidth="1"/>
    <col min="6695" max="6695" width="4.7109375" style="9" customWidth="1"/>
    <col min="6696" max="6696" width="5.140625" style="9" customWidth="1"/>
    <col min="6697" max="6697" width="4.5703125" style="9" customWidth="1"/>
    <col min="6698" max="6890" width="9.140625" style="9"/>
    <col min="6891" max="6892" width="4.140625" style="9" customWidth="1"/>
    <col min="6893" max="6907" width="4.7109375" style="9" customWidth="1"/>
    <col min="6908" max="6910" width="3.7109375" style="9" customWidth="1"/>
    <col min="6911" max="6911" width="4.28515625" style="9" customWidth="1"/>
    <col min="6912" max="6923" width="3.7109375" style="9" customWidth="1"/>
    <col min="6924" max="6924" width="5.42578125" style="9" customWidth="1"/>
    <col min="6925" max="6925" width="4.7109375" style="9" customWidth="1"/>
    <col min="6926" max="6926" width="3.7109375" style="9" customWidth="1"/>
    <col min="6927" max="6927" width="5.42578125" style="9" customWidth="1"/>
    <col min="6928" max="6928" width="4.7109375" style="9" customWidth="1"/>
    <col min="6929" max="6929" width="3.7109375" style="9" customWidth="1"/>
    <col min="6930" max="6930" width="5.42578125" style="9" customWidth="1"/>
    <col min="6931" max="6931" width="4.7109375" style="9" customWidth="1"/>
    <col min="6932" max="6932" width="3.7109375" style="9" customWidth="1"/>
    <col min="6933" max="6933" width="5.42578125" style="9" customWidth="1"/>
    <col min="6934" max="6934" width="4.7109375" style="9" customWidth="1"/>
    <col min="6935" max="6935" width="3.7109375" style="9" customWidth="1"/>
    <col min="6936" max="6936" width="5.42578125" style="9" customWidth="1"/>
    <col min="6937" max="6937" width="4.7109375" style="9" customWidth="1"/>
    <col min="6938" max="6938" width="3.7109375" style="9" customWidth="1"/>
    <col min="6939" max="6939" width="5.42578125" style="9" customWidth="1"/>
    <col min="6940" max="6940" width="4.7109375" style="9" customWidth="1"/>
    <col min="6941" max="6941" width="3.7109375" style="9" customWidth="1"/>
    <col min="6942" max="6942" width="5.42578125" style="9" customWidth="1"/>
    <col min="6943" max="6943" width="4.7109375" style="9" customWidth="1"/>
    <col min="6944" max="6946" width="4.140625" style="9" customWidth="1"/>
    <col min="6947" max="6950" width="3.7109375" style="9" customWidth="1"/>
    <col min="6951" max="6951" width="4.7109375" style="9" customWidth="1"/>
    <col min="6952" max="6952" width="5.140625" style="9" customWidth="1"/>
    <col min="6953" max="6953" width="4.5703125" style="9" customWidth="1"/>
    <col min="6954" max="7146" width="9.140625" style="9"/>
    <col min="7147" max="7148" width="4.140625" style="9" customWidth="1"/>
    <col min="7149" max="7163" width="4.7109375" style="9" customWidth="1"/>
    <col min="7164" max="7166" width="3.7109375" style="9" customWidth="1"/>
    <col min="7167" max="7167" width="4.28515625" style="9" customWidth="1"/>
    <col min="7168" max="7179" width="3.7109375" style="9" customWidth="1"/>
    <col min="7180" max="7180" width="5.42578125" style="9" customWidth="1"/>
    <col min="7181" max="7181" width="4.7109375" style="9" customWidth="1"/>
    <col min="7182" max="7182" width="3.7109375" style="9" customWidth="1"/>
    <col min="7183" max="7183" width="5.42578125" style="9" customWidth="1"/>
    <col min="7184" max="7184" width="4.7109375" style="9" customWidth="1"/>
    <col min="7185" max="7185" width="3.7109375" style="9" customWidth="1"/>
    <col min="7186" max="7186" width="5.42578125" style="9" customWidth="1"/>
    <col min="7187" max="7187" width="4.7109375" style="9" customWidth="1"/>
    <col min="7188" max="7188" width="3.7109375" style="9" customWidth="1"/>
    <col min="7189" max="7189" width="5.42578125" style="9" customWidth="1"/>
    <col min="7190" max="7190" width="4.7109375" style="9" customWidth="1"/>
    <col min="7191" max="7191" width="3.7109375" style="9" customWidth="1"/>
    <col min="7192" max="7192" width="5.42578125" style="9" customWidth="1"/>
    <col min="7193" max="7193" width="4.7109375" style="9" customWidth="1"/>
    <col min="7194" max="7194" width="3.7109375" style="9" customWidth="1"/>
    <col min="7195" max="7195" width="5.42578125" style="9" customWidth="1"/>
    <col min="7196" max="7196" width="4.7109375" style="9" customWidth="1"/>
    <col min="7197" max="7197" width="3.7109375" style="9" customWidth="1"/>
    <col min="7198" max="7198" width="5.42578125" style="9" customWidth="1"/>
    <col min="7199" max="7199" width="4.7109375" style="9" customWidth="1"/>
    <col min="7200" max="7202" width="4.140625" style="9" customWidth="1"/>
    <col min="7203" max="7206" width="3.7109375" style="9" customWidth="1"/>
    <col min="7207" max="7207" width="4.7109375" style="9" customWidth="1"/>
    <col min="7208" max="7208" width="5.140625" style="9" customWidth="1"/>
    <col min="7209" max="7209" width="4.5703125" style="9" customWidth="1"/>
    <col min="7210" max="7402" width="9.140625" style="9"/>
    <col min="7403" max="7404" width="4.140625" style="9" customWidth="1"/>
    <col min="7405" max="7419" width="4.7109375" style="9" customWidth="1"/>
    <col min="7420" max="7422" width="3.7109375" style="9" customWidth="1"/>
    <col min="7423" max="7423" width="4.28515625" style="9" customWidth="1"/>
    <col min="7424" max="7435" width="3.7109375" style="9" customWidth="1"/>
    <col min="7436" max="7436" width="5.42578125" style="9" customWidth="1"/>
    <col min="7437" max="7437" width="4.7109375" style="9" customWidth="1"/>
    <col min="7438" max="7438" width="3.7109375" style="9" customWidth="1"/>
    <col min="7439" max="7439" width="5.42578125" style="9" customWidth="1"/>
    <col min="7440" max="7440" width="4.7109375" style="9" customWidth="1"/>
    <col min="7441" max="7441" width="3.7109375" style="9" customWidth="1"/>
    <col min="7442" max="7442" width="5.42578125" style="9" customWidth="1"/>
    <col min="7443" max="7443" width="4.7109375" style="9" customWidth="1"/>
    <col min="7444" max="7444" width="3.7109375" style="9" customWidth="1"/>
    <col min="7445" max="7445" width="5.42578125" style="9" customWidth="1"/>
    <col min="7446" max="7446" width="4.7109375" style="9" customWidth="1"/>
    <col min="7447" max="7447" width="3.7109375" style="9" customWidth="1"/>
    <col min="7448" max="7448" width="5.42578125" style="9" customWidth="1"/>
    <col min="7449" max="7449" width="4.7109375" style="9" customWidth="1"/>
    <col min="7450" max="7450" width="3.7109375" style="9" customWidth="1"/>
    <col min="7451" max="7451" width="5.42578125" style="9" customWidth="1"/>
    <col min="7452" max="7452" width="4.7109375" style="9" customWidth="1"/>
    <col min="7453" max="7453" width="3.7109375" style="9" customWidth="1"/>
    <col min="7454" max="7454" width="5.42578125" style="9" customWidth="1"/>
    <col min="7455" max="7455" width="4.7109375" style="9" customWidth="1"/>
    <col min="7456" max="7458" width="4.140625" style="9" customWidth="1"/>
    <col min="7459" max="7462" width="3.7109375" style="9" customWidth="1"/>
    <col min="7463" max="7463" width="4.7109375" style="9" customWidth="1"/>
    <col min="7464" max="7464" width="5.140625" style="9" customWidth="1"/>
    <col min="7465" max="7465" width="4.5703125" style="9" customWidth="1"/>
    <col min="7466" max="7658" width="9.140625" style="9"/>
    <col min="7659" max="7660" width="4.140625" style="9" customWidth="1"/>
    <col min="7661" max="7675" width="4.7109375" style="9" customWidth="1"/>
    <col min="7676" max="7678" width="3.7109375" style="9" customWidth="1"/>
    <col min="7679" max="7679" width="4.28515625" style="9" customWidth="1"/>
    <col min="7680" max="7691" width="3.7109375" style="9" customWidth="1"/>
    <col min="7692" max="7692" width="5.42578125" style="9" customWidth="1"/>
    <col min="7693" max="7693" width="4.7109375" style="9" customWidth="1"/>
    <col min="7694" max="7694" width="3.7109375" style="9" customWidth="1"/>
    <col min="7695" max="7695" width="5.42578125" style="9" customWidth="1"/>
    <col min="7696" max="7696" width="4.7109375" style="9" customWidth="1"/>
    <col min="7697" max="7697" width="3.7109375" style="9" customWidth="1"/>
    <col min="7698" max="7698" width="5.42578125" style="9" customWidth="1"/>
    <col min="7699" max="7699" width="4.7109375" style="9" customWidth="1"/>
    <col min="7700" max="7700" width="3.7109375" style="9" customWidth="1"/>
    <col min="7701" max="7701" width="5.42578125" style="9" customWidth="1"/>
    <col min="7702" max="7702" width="4.7109375" style="9" customWidth="1"/>
    <col min="7703" max="7703" width="3.7109375" style="9" customWidth="1"/>
    <col min="7704" max="7704" width="5.42578125" style="9" customWidth="1"/>
    <col min="7705" max="7705" width="4.7109375" style="9" customWidth="1"/>
    <col min="7706" max="7706" width="3.7109375" style="9" customWidth="1"/>
    <col min="7707" max="7707" width="5.42578125" style="9" customWidth="1"/>
    <col min="7708" max="7708" width="4.7109375" style="9" customWidth="1"/>
    <col min="7709" max="7709" width="3.7109375" style="9" customWidth="1"/>
    <col min="7710" max="7710" width="5.42578125" style="9" customWidth="1"/>
    <col min="7711" max="7711" width="4.7109375" style="9" customWidth="1"/>
    <col min="7712" max="7714" width="4.140625" style="9" customWidth="1"/>
    <col min="7715" max="7718" width="3.7109375" style="9" customWidth="1"/>
    <col min="7719" max="7719" width="4.7109375" style="9" customWidth="1"/>
    <col min="7720" max="7720" width="5.140625" style="9" customWidth="1"/>
    <col min="7721" max="7721" width="4.5703125" style="9" customWidth="1"/>
    <col min="7722" max="7914" width="9.140625" style="9"/>
    <col min="7915" max="7916" width="4.140625" style="9" customWidth="1"/>
    <col min="7917" max="7931" width="4.7109375" style="9" customWidth="1"/>
    <col min="7932" max="7934" width="3.7109375" style="9" customWidth="1"/>
    <col min="7935" max="7935" width="4.28515625" style="9" customWidth="1"/>
    <col min="7936" max="7947" width="3.7109375" style="9" customWidth="1"/>
    <col min="7948" max="7948" width="5.42578125" style="9" customWidth="1"/>
    <col min="7949" max="7949" width="4.7109375" style="9" customWidth="1"/>
    <col min="7950" max="7950" width="3.7109375" style="9" customWidth="1"/>
    <col min="7951" max="7951" width="5.42578125" style="9" customWidth="1"/>
    <col min="7952" max="7952" width="4.7109375" style="9" customWidth="1"/>
    <col min="7953" max="7953" width="3.7109375" style="9" customWidth="1"/>
    <col min="7954" max="7954" width="5.42578125" style="9" customWidth="1"/>
    <col min="7955" max="7955" width="4.7109375" style="9" customWidth="1"/>
    <col min="7956" max="7956" width="3.7109375" style="9" customWidth="1"/>
    <col min="7957" max="7957" width="5.42578125" style="9" customWidth="1"/>
    <col min="7958" max="7958" width="4.7109375" style="9" customWidth="1"/>
    <col min="7959" max="7959" width="3.7109375" style="9" customWidth="1"/>
    <col min="7960" max="7960" width="5.42578125" style="9" customWidth="1"/>
    <col min="7961" max="7961" width="4.7109375" style="9" customWidth="1"/>
    <col min="7962" max="7962" width="3.7109375" style="9" customWidth="1"/>
    <col min="7963" max="7963" width="5.42578125" style="9" customWidth="1"/>
    <col min="7964" max="7964" width="4.7109375" style="9" customWidth="1"/>
    <col min="7965" max="7965" width="3.7109375" style="9" customWidth="1"/>
    <col min="7966" max="7966" width="5.42578125" style="9" customWidth="1"/>
    <col min="7967" max="7967" width="4.7109375" style="9" customWidth="1"/>
    <col min="7968" max="7970" width="4.140625" style="9" customWidth="1"/>
    <col min="7971" max="7974" width="3.7109375" style="9" customWidth="1"/>
    <col min="7975" max="7975" width="4.7109375" style="9" customWidth="1"/>
    <col min="7976" max="7976" width="5.140625" style="9" customWidth="1"/>
    <col min="7977" max="7977" width="4.5703125" style="9" customWidth="1"/>
    <col min="7978" max="8170" width="9.140625" style="9"/>
    <col min="8171" max="8172" width="4.140625" style="9" customWidth="1"/>
    <col min="8173" max="8187" width="4.7109375" style="9" customWidth="1"/>
    <col min="8188" max="8190" width="3.7109375" style="9" customWidth="1"/>
    <col min="8191" max="8191" width="4.28515625" style="9" customWidth="1"/>
    <col min="8192" max="8203" width="3.7109375" style="9" customWidth="1"/>
    <col min="8204" max="8204" width="5.42578125" style="9" customWidth="1"/>
    <col min="8205" max="8205" width="4.7109375" style="9" customWidth="1"/>
    <col min="8206" max="8206" width="3.7109375" style="9" customWidth="1"/>
    <col min="8207" max="8207" width="5.42578125" style="9" customWidth="1"/>
    <col min="8208" max="8208" width="4.7109375" style="9" customWidth="1"/>
    <col min="8209" max="8209" width="3.7109375" style="9" customWidth="1"/>
    <col min="8210" max="8210" width="5.42578125" style="9" customWidth="1"/>
    <col min="8211" max="8211" width="4.7109375" style="9" customWidth="1"/>
    <col min="8212" max="8212" width="3.7109375" style="9" customWidth="1"/>
    <col min="8213" max="8213" width="5.42578125" style="9" customWidth="1"/>
    <col min="8214" max="8214" width="4.7109375" style="9" customWidth="1"/>
    <col min="8215" max="8215" width="3.7109375" style="9" customWidth="1"/>
    <col min="8216" max="8216" width="5.42578125" style="9" customWidth="1"/>
    <col min="8217" max="8217" width="4.7109375" style="9" customWidth="1"/>
    <col min="8218" max="8218" width="3.7109375" style="9" customWidth="1"/>
    <col min="8219" max="8219" width="5.42578125" style="9" customWidth="1"/>
    <col min="8220" max="8220" width="4.7109375" style="9" customWidth="1"/>
    <col min="8221" max="8221" width="3.7109375" style="9" customWidth="1"/>
    <col min="8222" max="8222" width="5.42578125" style="9" customWidth="1"/>
    <col min="8223" max="8223" width="4.7109375" style="9" customWidth="1"/>
    <col min="8224" max="8226" width="4.140625" style="9" customWidth="1"/>
    <col min="8227" max="8230" width="3.7109375" style="9" customWidth="1"/>
    <col min="8231" max="8231" width="4.7109375" style="9" customWidth="1"/>
    <col min="8232" max="8232" width="5.140625" style="9" customWidth="1"/>
    <col min="8233" max="8233" width="4.5703125" style="9" customWidth="1"/>
    <col min="8234" max="8426" width="9.140625" style="9"/>
    <col min="8427" max="8428" width="4.140625" style="9" customWidth="1"/>
    <col min="8429" max="8443" width="4.7109375" style="9" customWidth="1"/>
    <col min="8444" max="8446" width="3.7109375" style="9" customWidth="1"/>
    <col min="8447" max="8447" width="4.28515625" style="9" customWidth="1"/>
    <col min="8448" max="8459" width="3.7109375" style="9" customWidth="1"/>
    <col min="8460" max="8460" width="5.42578125" style="9" customWidth="1"/>
    <col min="8461" max="8461" width="4.7109375" style="9" customWidth="1"/>
    <col min="8462" max="8462" width="3.7109375" style="9" customWidth="1"/>
    <col min="8463" max="8463" width="5.42578125" style="9" customWidth="1"/>
    <col min="8464" max="8464" width="4.7109375" style="9" customWidth="1"/>
    <col min="8465" max="8465" width="3.7109375" style="9" customWidth="1"/>
    <col min="8466" max="8466" width="5.42578125" style="9" customWidth="1"/>
    <col min="8467" max="8467" width="4.7109375" style="9" customWidth="1"/>
    <col min="8468" max="8468" width="3.7109375" style="9" customWidth="1"/>
    <col min="8469" max="8469" width="5.42578125" style="9" customWidth="1"/>
    <col min="8470" max="8470" width="4.7109375" style="9" customWidth="1"/>
    <col min="8471" max="8471" width="3.7109375" style="9" customWidth="1"/>
    <col min="8472" max="8472" width="5.42578125" style="9" customWidth="1"/>
    <col min="8473" max="8473" width="4.7109375" style="9" customWidth="1"/>
    <col min="8474" max="8474" width="3.7109375" style="9" customWidth="1"/>
    <col min="8475" max="8475" width="5.42578125" style="9" customWidth="1"/>
    <col min="8476" max="8476" width="4.7109375" style="9" customWidth="1"/>
    <col min="8477" max="8477" width="3.7109375" style="9" customWidth="1"/>
    <col min="8478" max="8478" width="5.42578125" style="9" customWidth="1"/>
    <col min="8479" max="8479" width="4.7109375" style="9" customWidth="1"/>
    <col min="8480" max="8482" width="4.140625" style="9" customWidth="1"/>
    <col min="8483" max="8486" width="3.7109375" style="9" customWidth="1"/>
    <col min="8487" max="8487" width="4.7109375" style="9" customWidth="1"/>
    <col min="8488" max="8488" width="5.140625" style="9" customWidth="1"/>
    <col min="8489" max="8489" width="4.5703125" style="9" customWidth="1"/>
    <col min="8490" max="8682" width="9.140625" style="9"/>
    <col min="8683" max="8684" width="4.140625" style="9" customWidth="1"/>
    <col min="8685" max="8699" width="4.7109375" style="9" customWidth="1"/>
    <col min="8700" max="8702" width="3.7109375" style="9" customWidth="1"/>
    <col min="8703" max="8703" width="4.28515625" style="9" customWidth="1"/>
    <col min="8704" max="8715" width="3.7109375" style="9" customWidth="1"/>
    <col min="8716" max="8716" width="5.42578125" style="9" customWidth="1"/>
    <col min="8717" max="8717" width="4.7109375" style="9" customWidth="1"/>
    <col min="8718" max="8718" width="3.7109375" style="9" customWidth="1"/>
    <col min="8719" max="8719" width="5.42578125" style="9" customWidth="1"/>
    <col min="8720" max="8720" width="4.7109375" style="9" customWidth="1"/>
    <col min="8721" max="8721" width="3.7109375" style="9" customWidth="1"/>
    <col min="8722" max="8722" width="5.42578125" style="9" customWidth="1"/>
    <col min="8723" max="8723" width="4.7109375" style="9" customWidth="1"/>
    <col min="8724" max="8724" width="3.7109375" style="9" customWidth="1"/>
    <col min="8725" max="8725" width="5.42578125" style="9" customWidth="1"/>
    <col min="8726" max="8726" width="4.7109375" style="9" customWidth="1"/>
    <col min="8727" max="8727" width="3.7109375" style="9" customWidth="1"/>
    <col min="8728" max="8728" width="5.42578125" style="9" customWidth="1"/>
    <col min="8729" max="8729" width="4.7109375" style="9" customWidth="1"/>
    <col min="8730" max="8730" width="3.7109375" style="9" customWidth="1"/>
    <col min="8731" max="8731" width="5.42578125" style="9" customWidth="1"/>
    <col min="8732" max="8732" width="4.7109375" style="9" customWidth="1"/>
    <col min="8733" max="8733" width="3.7109375" style="9" customWidth="1"/>
    <col min="8734" max="8734" width="5.42578125" style="9" customWidth="1"/>
    <col min="8735" max="8735" width="4.7109375" style="9" customWidth="1"/>
    <col min="8736" max="8738" width="4.140625" style="9" customWidth="1"/>
    <col min="8739" max="8742" width="3.7109375" style="9" customWidth="1"/>
    <col min="8743" max="8743" width="4.7109375" style="9" customWidth="1"/>
    <col min="8744" max="8744" width="5.140625" style="9" customWidth="1"/>
    <col min="8745" max="8745" width="4.5703125" style="9" customWidth="1"/>
    <col min="8746" max="8938" width="9.140625" style="9"/>
    <col min="8939" max="8940" width="4.140625" style="9" customWidth="1"/>
    <col min="8941" max="8955" width="4.7109375" style="9" customWidth="1"/>
    <col min="8956" max="8958" width="3.7109375" style="9" customWidth="1"/>
    <col min="8959" max="8959" width="4.28515625" style="9" customWidth="1"/>
    <col min="8960" max="8971" width="3.7109375" style="9" customWidth="1"/>
    <col min="8972" max="8972" width="5.42578125" style="9" customWidth="1"/>
    <col min="8973" max="8973" width="4.7109375" style="9" customWidth="1"/>
    <col min="8974" max="8974" width="3.7109375" style="9" customWidth="1"/>
    <col min="8975" max="8975" width="5.42578125" style="9" customWidth="1"/>
    <col min="8976" max="8976" width="4.7109375" style="9" customWidth="1"/>
    <col min="8977" max="8977" width="3.7109375" style="9" customWidth="1"/>
    <col min="8978" max="8978" width="5.42578125" style="9" customWidth="1"/>
    <col min="8979" max="8979" width="4.7109375" style="9" customWidth="1"/>
    <col min="8980" max="8980" width="3.7109375" style="9" customWidth="1"/>
    <col min="8981" max="8981" width="5.42578125" style="9" customWidth="1"/>
    <col min="8982" max="8982" width="4.7109375" style="9" customWidth="1"/>
    <col min="8983" max="8983" width="3.7109375" style="9" customWidth="1"/>
    <col min="8984" max="8984" width="5.42578125" style="9" customWidth="1"/>
    <col min="8985" max="8985" width="4.7109375" style="9" customWidth="1"/>
    <col min="8986" max="8986" width="3.7109375" style="9" customWidth="1"/>
    <col min="8987" max="8987" width="5.42578125" style="9" customWidth="1"/>
    <col min="8988" max="8988" width="4.7109375" style="9" customWidth="1"/>
    <col min="8989" max="8989" width="3.7109375" style="9" customWidth="1"/>
    <col min="8990" max="8990" width="5.42578125" style="9" customWidth="1"/>
    <col min="8991" max="8991" width="4.7109375" style="9" customWidth="1"/>
    <col min="8992" max="8994" width="4.140625" style="9" customWidth="1"/>
    <col min="8995" max="8998" width="3.7109375" style="9" customWidth="1"/>
    <col min="8999" max="8999" width="4.7109375" style="9" customWidth="1"/>
    <col min="9000" max="9000" width="5.140625" style="9" customWidth="1"/>
    <col min="9001" max="9001" width="4.5703125" style="9" customWidth="1"/>
    <col min="9002" max="9194" width="9.140625" style="9"/>
    <col min="9195" max="9196" width="4.140625" style="9" customWidth="1"/>
    <col min="9197" max="9211" width="4.7109375" style="9" customWidth="1"/>
    <col min="9212" max="9214" width="3.7109375" style="9" customWidth="1"/>
    <col min="9215" max="9215" width="4.28515625" style="9" customWidth="1"/>
    <col min="9216" max="9227" width="3.7109375" style="9" customWidth="1"/>
    <col min="9228" max="9228" width="5.42578125" style="9" customWidth="1"/>
    <col min="9229" max="9229" width="4.7109375" style="9" customWidth="1"/>
    <col min="9230" max="9230" width="3.7109375" style="9" customWidth="1"/>
    <col min="9231" max="9231" width="5.42578125" style="9" customWidth="1"/>
    <col min="9232" max="9232" width="4.7109375" style="9" customWidth="1"/>
    <col min="9233" max="9233" width="3.7109375" style="9" customWidth="1"/>
    <col min="9234" max="9234" width="5.42578125" style="9" customWidth="1"/>
    <col min="9235" max="9235" width="4.7109375" style="9" customWidth="1"/>
    <col min="9236" max="9236" width="3.7109375" style="9" customWidth="1"/>
    <col min="9237" max="9237" width="5.42578125" style="9" customWidth="1"/>
    <col min="9238" max="9238" width="4.7109375" style="9" customWidth="1"/>
    <col min="9239" max="9239" width="3.7109375" style="9" customWidth="1"/>
    <col min="9240" max="9240" width="5.42578125" style="9" customWidth="1"/>
    <col min="9241" max="9241" width="4.7109375" style="9" customWidth="1"/>
    <col min="9242" max="9242" width="3.7109375" style="9" customWidth="1"/>
    <col min="9243" max="9243" width="5.42578125" style="9" customWidth="1"/>
    <col min="9244" max="9244" width="4.7109375" style="9" customWidth="1"/>
    <col min="9245" max="9245" width="3.7109375" style="9" customWidth="1"/>
    <col min="9246" max="9246" width="5.42578125" style="9" customWidth="1"/>
    <col min="9247" max="9247" width="4.7109375" style="9" customWidth="1"/>
    <col min="9248" max="9250" width="4.140625" style="9" customWidth="1"/>
    <col min="9251" max="9254" width="3.7109375" style="9" customWidth="1"/>
    <col min="9255" max="9255" width="4.7109375" style="9" customWidth="1"/>
    <col min="9256" max="9256" width="5.140625" style="9" customWidth="1"/>
    <col min="9257" max="9257" width="4.5703125" style="9" customWidth="1"/>
    <col min="9258" max="9450" width="9.140625" style="9"/>
    <col min="9451" max="9452" width="4.140625" style="9" customWidth="1"/>
    <col min="9453" max="9467" width="4.7109375" style="9" customWidth="1"/>
    <col min="9468" max="9470" width="3.7109375" style="9" customWidth="1"/>
    <col min="9471" max="9471" width="4.28515625" style="9" customWidth="1"/>
    <col min="9472" max="9483" width="3.7109375" style="9" customWidth="1"/>
    <col min="9484" max="9484" width="5.42578125" style="9" customWidth="1"/>
    <col min="9485" max="9485" width="4.7109375" style="9" customWidth="1"/>
    <col min="9486" max="9486" width="3.7109375" style="9" customWidth="1"/>
    <col min="9487" max="9487" width="5.42578125" style="9" customWidth="1"/>
    <col min="9488" max="9488" width="4.7109375" style="9" customWidth="1"/>
    <col min="9489" max="9489" width="3.7109375" style="9" customWidth="1"/>
    <col min="9490" max="9490" width="5.42578125" style="9" customWidth="1"/>
    <col min="9491" max="9491" width="4.7109375" style="9" customWidth="1"/>
    <col min="9492" max="9492" width="3.7109375" style="9" customWidth="1"/>
    <col min="9493" max="9493" width="5.42578125" style="9" customWidth="1"/>
    <col min="9494" max="9494" width="4.7109375" style="9" customWidth="1"/>
    <col min="9495" max="9495" width="3.7109375" style="9" customWidth="1"/>
    <col min="9496" max="9496" width="5.42578125" style="9" customWidth="1"/>
    <col min="9497" max="9497" width="4.7109375" style="9" customWidth="1"/>
    <col min="9498" max="9498" width="3.7109375" style="9" customWidth="1"/>
    <col min="9499" max="9499" width="5.42578125" style="9" customWidth="1"/>
    <col min="9500" max="9500" width="4.7109375" style="9" customWidth="1"/>
    <col min="9501" max="9501" width="3.7109375" style="9" customWidth="1"/>
    <col min="9502" max="9502" width="5.42578125" style="9" customWidth="1"/>
    <col min="9503" max="9503" width="4.7109375" style="9" customWidth="1"/>
    <col min="9504" max="9506" width="4.140625" style="9" customWidth="1"/>
    <col min="9507" max="9510" width="3.7109375" style="9" customWidth="1"/>
    <col min="9511" max="9511" width="4.7109375" style="9" customWidth="1"/>
    <col min="9512" max="9512" width="5.140625" style="9" customWidth="1"/>
    <col min="9513" max="9513" width="4.5703125" style="9" customWidth="1"/>
    <col min="9514" max="9706" width="9.140625" style="9"/>
    <col min="9707" max="9708" width="4.140625" style="9" customWidth="1"/>
    <col min="9709" max="9723" width="4.7109375" style="9" customWidth="1"/>
    <col min="9724" max="9726" width="3.7109375" style="9" customWidth="1"/>
    <col min="9727" max="9727" width="4.28515625" style="9" customWidth="1"/>
    <col min="9728" max="9739" width="3.7109375" style="9" customWidth="1"/>
    <col min="9740" max="9740" width="5.42578125" style="9" customWidth="1"/>
    <col min="9741" max="9741" width="4.7109375" style="9" customWidth="1"/>
    <col min="9742" max="9742" width="3.7109375" style="9" customWidth="1"/>
    <col min="9743" max="9743" width="5.42578125" style="9" customWidth="1"/>
    <col min="9744" max="9744" width="4.7109375" style="9" customWidth="1"/>
    <col min="9745" max="9745" width="3.7109375" style="9" customWidth="1"/>
    <col min="9746" max="9746" width="5.42578125" style="9" customWidth="1"/>
    <col min="9747" max="9747" width="4.7109375" style="9" customWidth="1"/>
    <col min="9748" max="9748" width="3.7109375" style="9" customWidth="1"/>
    <col min="9749" max="9749" width="5.42578125" style="9" customWidth="1"/>
    <col min="9750" max="9750" width="4.7109375" style="9" customWidth="1"/>
    <col min="9751" max="9751" width="3.7109375" style="9" customWidth="1"/>
    <col min="9752" max="9752" width="5.42578125" style="9" customWidth="1"/>
    <col min="9753" max="9753" width="4.7109375" style="9" customWidth="1"/>
    <col min="9754" max="9754" width="3.7109375" style="9" customWidth="1"/>
    <col min="9755" max="9755" width="5.42578125" style="9" customWidth="1"/>
    <col min="9756" max="9756" width="4.7109375" style="9" customWidth="1"/>
    <col min="9757" max="9757" width="3.7109375" style="9" customWidth="1"/>
    <col min="9758" max="9758" width="5.42578125" style="9" customWidth="1"/>
    <col min="9759" max="9759" width="4.7109375" style="9" customWidth="1"/>
    <col min="9760" max="9762" width="4.140625" style="9" customWidth="1"/>
    <col min="9763" max="9766" width="3.7109375" style="9" customWidth="1"/>
    <col min="9767" max="9767" width="4.7109375" style="9" customWidth="1"/>
    <col min="9768" max="9768" width="5.140625" style="9" customWidth="1"/>
    <col min="9769" max="9769" width="4.5703125" style="9" customWidth="1"/>
    <col min="9770" max="9962" width="9.140625" style="9"/>
    <col min="9963" max="9964" width="4.140625" style="9" customWidth="1"/>
    <col min="9965" max="9979" width="4.7109375" style="9" customWidth="1"/>
    <col min="9980" max="9982" width="3.7109375" style="9" customWidth="1"/>
    <col min="9983" max="9983" width="4.28515625" style="9" customWidth="1"/>
    <col min="9984" max="9995" width="3.7109375" style="9" customWidth="1"/>
    <col min="9996" max="9996" width="5.42578125" style="9" customWidth="1"/>
    <col min="9997" max="9997" width="4.7109375" style="9" customWidth="1"/>
    <col min="9998" max="9998" width="3.7109375" style="9" customWidth="1"/>
    <col min="9999" max="9999" width="5.42578125" style="9" customWidth="1"/>
    <col min="10000" max="10000" width="4.7109375" style="9" customWidth="1"/>
    <col min="10001" max="10001" width="3.7109375" style="9" customWidth="1"/>
    <col min="10002" max="10002" width="5.42578125" style="9" customWidth="1"/>
    <col min="10003" max="10003" width="4.7109375" style="9" customWidth="1"/>
    <col min="10004" max="10004" width="3.7109375" style="9" customWidth="1"/>
    <col min="10005" max="10005" width="5.42578125" style="9" customWidth="1"/>
    <col min="10006" max="10006" width="4.7109375" style="9" customWidth="1"/>
    <col min="10007" max="10007" width="3.7109375" style="9" customWidth="1"/>
    <col min="10008" max="10008" width="5.42578125" style="9" customWidth="1"/>
    <col min="10009" max="10009" width="4.7109375" style="9" customWidth="1"/>
    <col min="10010" max="10010" width="3.7109375" style="9" customWidth="1"/>
    <col min="10011" max="10011" width="5.42578125" style="9" customWidth="1"/>
    <col min="10012" max="10012" width="4.7109375" style="9" customWidth="1"/>
    <col min="10013" max="10013" width="3.7109375" style="9" customWidth="1"/>
    <col min="10014" max="10014" width="5.42578125" style="9" customWidth="1"/>
    <col min="10015" max="10015" width="4.7109375" style="9" customWidth="1"/>
    <col min="10016" max="10018" width="4.140625" style="9" customWidth="1"/>
    <col min="10019" max="10022" width="3.7109375" style="9" customWidth="1"/>
    <col min="10023" max="10023" width="4.7109375" style="9" customWidth="1"/>
    <col min="10024" max="10024" width="5.140625" style="9" customWidth="1"/>
    <col min="10025" max="10025" width="4.5703125" style="9" customWidth="1"/>
    <col min="10026" max="10218" width="9.140625" style="9"/>
    <col min="10219" max="10220" width="4.140625" style="9" customWidth="1"/>
    <col min="10221" max="10235" width="4.7109375" style="9" customWidth="1"/>
    <col min="10236" max="10238" width="3.7109375" style="9" customWidth="1"/>
    <col min="10239" max="10239" width="4.28515625" style="9" customWidth="1"/>
    <col min="10240" max="10251" width="3.7109375" style="9" customWidth="1"/>
    <col min="10252" max="10252" width="5.42578125" style="9" customWidth="1"/>
    <col min="10253" max="10253" width="4.7109375" style="9" customWidth="1"/>
    <col min="10254" max="10254" width="3.7109375" style="9" customWidth="1"/>
    <col min="10255" max="10255" width="5.42578125" style="9" customWidth="1"/>
    <col min="10256" max="10256" width="4.7109375" style="9" customWidth="1"/>
    <col min="10257" max="10257" width="3.7109375" style="9" customWidth="1"/>
    <col min="10258" max="10258" width="5.42578125" style="9" customWidth="1"/>
    <col min="10259" max="10259" width="4.7109375" style="9" customWidth="1"/>
    <col min="10260" max="10260" width="3.7109375" style="9" customWidth="1"/>
    <col min="10261" max="10261" width="5.42578125" style="9" customWidth="1"/>
    <col min="10262" max="10262" width="4.7109375" style="9" customWidth="1"/>
    <col min="10263" max="10263" width="3.7109375" style="9" customWidth="1"/>
    <col min="10264" max="10264" width="5.42578125" style="9" customWidth="1"/>
    <col min="10265" max="10265" width="4.7109375" style="9" customWidth="1"/>
    <col min="10266" max="10266" width="3.7109375" style="9" customWidth="1"/>
    <col min="10267" max="10267" width="5.42578125" style="9" customWidth="1"/>
    <col min="10268" max="10268" width="4.7109375" style="9" customWidth="1"/>
    <col min="10269" max="10269" width="3.7109375" style="9" customWidth="1"/>
    <col min="10270" max="10270" width="5.42578125" style="9" customWidth="1"/>
    <col min="10271" max="10271" width="4.7109375" style="9" customWidth="1"/>
    <col min="10272" max="10274" width="4.140625" style="9" customWidth="1"/>
    <col min="10275" max="10278" width="3.7109375" style="9" customWidth="1"/>
    <col min="10279" max="10279" width="4.7109375" style="9" customWidth="1"/>
    <col min="10280" max="10280" width="5.140625" style="9" customWidth="1"/>
    <col min="10281" max="10281" width="4.5703125" style="9" customWidth="1"/>
    <col min="10282" max="10474" width="9.140625" style="9"/>
    <col min="10475" max="10476" width="4.140625" style="9" customWidth="1"/>
    <col min="10477" max="10491" width="4.7109375" style="9" customWidth="1"/>
    <col min="10492" max="10494" width="3.7109375" style="9" customWidth="1"/>
    <col min="10495" max="10495" width="4.28515625" style="9" customWidth="1"/>
    <col min="10496" max="10507" width="3.7109375" style="9" customWidth="1"/>
    <col min="10508" max="10508" width="5.42578125" style="9" customWidth="1"/>
    <col min="10509" max="10509" width="4.7109375" style="9" customWidth="1"/>
    <col min="10510" max="10510" width="3.7109375" style="9" customWidth="1"/>
    <col min="10511" max="10511" width="5.42578125" style="9" customWidth="1"/>
    <col min="10512" max="10512" width="4.7109375" style="9" customWidth="1"/>
    <col min="10513" max="10513" width="3.7109375" style="9" customWidth="1"/>
    <col min="10514" max="10514" width="5.42578125" style="9" customWidth="1"/>
    <col min="10515" max="10515" width="4.7109375" style="9" customWidth="1"/>
    <col min="10516" max="10516" width="3.7109375" style="9" customWidth="1"/>
    <col min="10517" max="10517" width="5.42578125" style="9" customWidth="1"/>
    <col min="10518" max="10518" width="4.7109375" style="9" customWidth="1"/>
    <col min="10519" max="10519" width="3.7109375" style="9" customWidth="1"/>
    <col min="10520" max="10520" width="5.42578125" style="9" customWidth="1"/>
    <col min="10521" max="10521" width="4.7109375" style="9" customWidth="1"/>
    <col min="10522" max="10522" width="3.7109375" style="9" customWidth="1"/>
    <col min="10523" max="10523" width="5.42578125" style="9" customWidth="1"/>
    <col min="10524" max="10524" width="4.7109375" style="9" customWidth="1"/>
    <col min="10525" max="10525" width="3.7109375" style="9" customWidth="1"/>
    <col min="10526" max="10526" width="5.42578125" style="9" customWidth="1"/>
    <col min="10527" max="10527" width="4.7109375" style="9" customWidth="1"/>
    <col min="10528" max="10530" width="4.140625" style="9" customWidth="1"/>
    <col min="10531" max="10534" width="3.7109375" style="9" customWidth="1"/>
    <col min="10535" max="10535" width="4.7109375" style="9" customWidth="1"/>
    <col min="10536" max="10536" width="5.140625" style="9" customWidth="1"/>
    <col min="10537" max="10537" width="4.5703125" style="9" customWidth="1"/>
    <col min="10538" max="10730" width="9.140625" style="9"/>
    <col min="10731" max="10732" width="4.140625" style="9" customWidth="1"/>
    <col min="10733" max="10747" width="4.7109375" style="9" customWidth="1"/>
    <col min="10748" max="10750" width="3.7109375" style="9" customWidth="1"/>
    <col min="10751" max="10751" width="4.28515625" style="9" customWidth="1"/>
    <col min="10752" max="10763" width="3.7109375" style="9" customWidth="1"/>
    <col min="10764" max="10764" width="5.42578125" style="9" customWidth="1"/>
    <col min="10765" max="10765" width="4.7109375" style="9" customWidth="1"/>
    <col min="10766" max="10766" width="3.7109375" style="9" customWidth="1"/>
    <col min="10767" max="10767" width="5.42578125" style="9" customWidth="1"/>
    <col min="10768" max="10768" width="4.7109375" style="9" customWidth="1"/>
    <col min="10769" max="10769" width="3.7109375" style="9" customWidth="1"/>
    <col min="10770" max="10770" width="5.42578125" style="9" customWidth="1"/>
    <col min="10771" max="10771" width="4.7109375" style="9" customWidth="1"/>
    <col min="10772" max="10772" width="3.7109375" style="9" customWidth="1"/>
    <col min="10773" max="10773" width="5.42578125" style="9" customWidth="1"/>
    <col min="10774" max="10774" width="4.7109375" style="9" customWidth="1"/>
    <col min="10775" max="10775" width="3.7109375" style="9" customWidth="1"/>
    <col min="10776" max="10776" width="5.42578125" style="9" customWidth="1"/>
    <col min="10777" max="10777" width="4.7109375" style="9" customWidth="1"/>
    <col min="10778" max="10778" width="3.7109375" style="9" customWidth="1"/>
    <col min="10779" max="10779" width="5.42578125" style="9" customWidth="1"/>
    <col min="10780" max="10780" width="4.7109375" style="9" customWidth="1"/>
    <col min="10781" max="10781" width="3.7109375" style="9" customWidth="1"/>
    <col min="10782" max="10782" width="5.42578125" style="9" customWidth="1"/>
    <col min="10783" max="10783" width="4.7109375" style="9" customWidth="1"/>
    <col min="10784" max="10786" width="4.140625" style="9" customWidth="1"/>
    <col min="10787" max="10790" width="3.7109375" style="9" customWidth="1"/>
    <col min="10791" max="10791" width="4.7109375" style="9" customWidth="1"/>
    <col min="10792" max="10792" width="5.140625" style="9" customWidth="1"/>
    <col min="10793" max="10793" width="4.5703125" style="9" customWidth="1"/>
    <col min="10794" max="10986" width="9.140625" style="9"/>
    <col min="10987" max="10988" width="4.140625" style="9" customWidth="1"/>
    <col min="10989" max="11003" width="4.7109375" style="9" customWidth="1"/>
    <col min="11004" max="11006" width="3.7109375" style="9" customWidth="1"/>
    <col min="11007" max="11007" width="4.28515625" style="9" customWidth="1"/>
    <col min="11008" max="11019" width="3.7109375" style="9" customWidth="1"/>
    <col min="11020" max="11020" width="5.42578125" style="9" customWidth="1"/>
    <col min="11021" max="11021" width="4.7109375" style="9" customWidth="1"/>
    <col min="11022" max="11022" width="3.7109375" style="9" customWidth="1"/>
    <col min="11023" max="11023" width="5.42578125" style="9" customWidth="1"/>
    <col min="11024" max="11024" width="4.7109375" style="9" customWidth="1"/>
    <col min="11025" max="11025" width="3.7109375" style="9" customWidth="1"/>
    <col min="11026" max="11026" width="5.42578125" style="9" customWidth="1"/>
    <col min="11027" max="11027" width="4.7109375" style="9" customWidth="1"/>
    <col min="11028" max="11028" width="3.7109375" style="9" customWidth="1"/>
    <col min="11029" max="11029" width="5.42578125" style="9" customWidth="1"/>
    <col min="11030" max="11030" width="4.7109375" style="9" customWidth="1"/>
    <col min="11031" max="11031" width="3.7109375" style="9" customWidth="1"/>
    <col min="11032" max="11032" width="5.42578125" style="9" customWidth="1"/>
    <col min="11033" max="11033" width="4.7109375" style="9" customWidth="1"/>
    <col min="11034" max="11034" width="3.7109375" style="9" customWidth="1"/>
    <col min="11035" max="11035" width="5.42578125" style="9" customWidth="1"/>
    <col min="11036" max="11036" width="4.7109375" style="9" customWidth="1"/>
    <col min="11037" max="11037" width="3.7109375" style="9" customWidth="1"/>
    <col min="11038" max="11038" width="5.42578125" style="9" customWidth="1"/>
    <col min="11039" max="11039" width="4.7109375" style="9" customWidth="1"/>
    <col min="11040" max="11042" width="4.140625" style="9" customWidth="1"/>
    <col min="11043" max="11046" width="3.7109375" style="9" customWidth="1"/>
    <col min="11047" max="11047" width="4.7109375" style="9" customWidth="1"/>
    <col min="11048" max="11048" width="5.140625" style="9" customWidth="1"/>
    <col min="11049" max="11049" width="4.5703125" style="9" customWidth="1"/>
    <col min="11050" max="11242" width="9.140625" style="9"/>
    <col min="11243" max="11244" width="4.140625" style="9" customWidth="1"/>
    <col min="11245" max="11259" width="4.7109375" style="9" customWidth="1"/>
    <col min="11260" max="11262" width="3.7109375" style="9" customWidth="1"/>
    <col min="11263" max="11263" width="4.28515625" style="9" customWidth="1"/>
    <col min="11264" max="11275" width="3.7109375" style="9" customWidth="1"/>
    <col min="11276" max="11276" width="5.42578125" style="9" customWidth="1"/>
    <col min="11277" max="11277" width="4.7109375" style="9" customWidth="1"/>
    <col min="11278" max="11278" width="3.7109375" style="9" customWidth="1"/>
    <col min="11279" max="11279" width="5.42578125" style="9" customWidth="1"/>
    <col min="11280" max="11280" width="4.7109375" style="9" customWidth="1"/>
    <col min="11281" max="11281" width="3.7109375" style="9" customWidth="1"/>
    <col min="11282" max="11282" width="5.42578125" style="9" customWidth="1"/>
    <col min="11283" max="11283" width="4.7109375" style="9" customWidth="1"/>
    <col min="11284" max="11284" width="3.7109375" style="9" customWidth="1"/>
    <col min="11285" max="11285" width="5.42578125" style="9" customWidth="1"/>
    <col min="11286" max="11286" width="4.7109375" style="9" customWidth="1"/>
    <col min="11287" max="11287" width="3.7109375" style="9" customWidth="1"/>
    <col min="11288" max="11288" width="5.42578125" style="9" customWidth="1"/>
    <col min="11289" max="11289" width="4.7109375" style="9" customWidth="1"/>
    <col min="11290" max="11290" width="3.7109375" style="9" customWidth="1"/>
    <col min="11291" max="11291" width="5.42578125" style="9" customWidth="1"/>
    <col min="11292" max="11292" width="4.7109375" style="9" customWidth="1"/>
    <col min="11293" max="11293" width="3.7109375" style="9" customWidth="1"/>
    <col min="11294" max="11294" width="5.42578125" style="9" customWidth="1"/>
    <col min="11295" max="11295" width="4.7109375" style="9" customWidth="1"/>
    <col min="11296" max="11298" width="4.140625" style="9" customWidth="1"/>
    <col min="11299" max="11302" width="3.7109375" style="9" customWidth="1"/>
    <col min="11303" max="11303" width="4.7109375" style="9" customWidth="1"/>
    <col min="11304" max="11304" width="5.140625" style="9" customWidth="1"/>
    <col min="11305" max="11305" width="4.5703125" style="9" customWidth="1"/>
    <col min="11306" max="11498" width="9.140625" style="9"/>
    <col min="11499" max="11500" width="4.140625" style="9" customWidth="1"/>
    <col min="11501" max="11515" width="4.7109375" style="9" customWidth="1"/>
    <col min="11516" max="11518" width="3.7109375" style="9" customWidth="1"/>
    <col min="11519" max="11519" width="4.28515625" style="9" customWidth="1"/>
    <col min="11520" max="11531" width="3.7109375" style="9" customWidth="1"/>
    <col min="11532" max="11532" width="5.42578125" style="9" customWidth="1"/>
    <col min="11533" max="11533" width="4.7109375" style="9" customWidth="1"/>
    <col min="11534" max="11534" width="3.7109375" style="9" customWidth="1"/>
    <col min="11535" max="11535" width="5.42578125" style="9" customWidth="1"/>
    <col min="11536" max="11536" width="4.7109375" style="9" customWidth="1"/>
    <col min="11537" max="11537" width="3.7109375" style="9" customWidth="1"/>
    <col min="11538" max="11538" width="5.42578125" style="9" customWidth="1"/>
    <col min="11539" max="11539" width="4.7109375" style="9" customWidth="1"/>
    <col min="11540" max="11540" width="3.7109375" style="9" customWidth="1"/>
    <col min="11541" max="11541" width="5.42578125" style="9" customWidth="1"/>
    <col min="11542" max="11542" width="4.7109375" style="9" customWidth="1"/>
    <col min="11543" max="11543" width="3.7109375" style="9" customWidth="1"/>
    <col min="11544" max="11544" width="5.42578125" style="9" customWidth="1"/>
    <col min="11545" max="11545" width="4.7109375" style="9" customWidth="1"/>
    <col min="11546" max="11546" width="3.7109375" style="9" customWidth="1"/>
    <col min="11547" max="11547" width="5.42578125" style="9" customWidth="1"/>
    <col min="11548" max="11548" width="4.7109375" style="9" customWidth="1"/>
    <col min="11549" max="11549" width="3.7109375" style="9" customWidth="1"/>
    <col min="11550" max="11550" width="5.42578125" style="9" customWidth="1"/>
    <col min="11551" max="11551" width="4.7109375" style="9" customWidth="1"/>
    <col min="11552" max="11554" width="4.140625" style="9" customWidth="1"/>
    <col min="11555" max="11558" width="3.7109375" style="9" customWidth="1"/>
    <col min="11559" max="11559" width="4.7109375" style="9" customWidth="1"/>
    <col min="11560" max="11560" width="5.140625" style="9" customWidth="1"/>
    <col min="11561" max="11561" width="4.5703125" style="9" customWidth="1"/>
    <col min="11562" max="11754" width="9.140625" style="9"/>
    <col min="11755" max="11756" width="4.140625" style="9" customWidth="1"/>
    <col min="11757" max="11771" width="4.7109375" style="9" customWidth="1"/>
    <col min="11772" max="11774" width="3.7109375" style="9" customWidth="1"/>
    <col min="11775" max="11775" width="4.28515625" style="9" customWidth="1"/>
    <col min="11776" max="11787" width="3.7109375" style="9" customWidth="1"/>
    <col min="11788" max="11788" width="5.42578125" style="9" customWidth="1"/>
    <col min="11789" max="11789" width="4.7109375" style="9" customWidth="1"/>
    <col min="11790" max="11790" width="3.7109375" style="9" customWidth="1"/>
    <col min="11791" max="11791" width="5.42578125" style="9" customWidth="1"/>
    <col min="11792" max="11792" width="4.7109375" style="9" customWidth="1"/>
    <col min="11793" max="11793" width="3.7109375" style="9" customWidth="1"/>
    <col min="11794" max="11794" width="5.42578125" style="9" customWidth="1"/>
    <col min="11795" max="11795" width="4.7109375" style="9" customWidth="1"/>
    <col min="11796" max="11796" width="3.7109375" style="9" customWidth="1"/>
    <col min="11797" max="11797" width="5.42578125" style="9" customWidth="1"/>
    <col min="11798" max="11798" width="4.7109375" style="9" customWidth="1"/>
    <col min="11799" max="11799" width="3.7109375" style="9" customWidth="1"/>
    <col min="11800" max="11800" width="5.42578125" style="9" customWidth="1"/>
    <col min="11801" max="11801" width="4.7109375" style="9" customWidth="1"/>
    <col min="11802" max="11802" width="3.7109375" style="9" customWidth="1"/>
    <col min="11803" max="11803" width="5.42578125" style="9" customWidth="1"/>
    <col min="11804" max="11804" width="4.7109375" style="9" customWidth="1"/>
    <col min="11805" max="11805" width="3.7109375" style="9" customWidth="1"/>
    <col min="11806" max="11806" width="5.42578125" style="9" customWidth="1"/>
    <col min="11807" max="11807" width="4.7109375" style="9" customWidth="1"/>
    <col min="11808" max="11810" width="4.140625" style="9" customWidth="1"/>
    <col min="11811" max="11814" width="3.7109375" style="9" customWidth="1"/>
    <col min="11815" max="11815" width="4.7109375" style="9" customWidth="1"/>
    <col min="11816" max="11816" width="5.140625" style="9" customWidth="1"/>
    <col min="11817" max="11817" width="4.5703125" style="9" customWidth="1"/>
    <col min="11818" max="12010" width="9.140625" style="9"/>
    <col min="12011" max="12012" width="4.140625" style="9" customWidth="1"/>
    <col min="12013" max="12027" width="4.7109375" style="9" customWidth="1"/>
    <col min="12028" max="12030" width="3.7109375" style="9" customWidth="1"/>
    <col min="12031" max="12031" width="4.28515625" style="9" customWidth="1"/>
    <col min="12032" max="12043" width="3.7109375" style="9" customWidth="1"/>
    <col min="12044" max="12044" width="5.42578125" style="9" customWidth="1"/>
    <col min="12045" max="12045" width="4.7109375" style="9" customWidth="1"/>
    <col min="12046" max="12046" width="3.7109375" style="9" customWidth="1"/>
    <col min="12047" max="12047" width="5.42578125" style="9" customWidth="1"/>
    <col min="12048" max="12048" width="4.7109375" style="9" customWidth="1"/>
    <col min="12049" max="12049" width="3.7109375" style="9" customWidth="1"/>
    <col min="12050" max="12050" width="5.42578125" style="9" customWidth="1"/>
    <col min="12051" max="12051" width="4.7109375" style="9" customWidth="1"/>
    <col min="12052" max="12052" width="3.7109375" style="9" customWidth="1"/>
    <col min="12053" max="12053" width="5.42578125" style="9" customWidth="1"/>
    <col min="12054" max="12054" width="4.7109375" style="9" customWidth="1"/>
    <col min="12055" max="12055" width="3.7109375" style="9" customWidth="1"/>
    <col min="12056" max="12056" width="5.42578125" style="9" customWidth="1"/>
    <col min="12057" max="12057" width="4.7109375" style="9" customWidth="1"/>
    <col min="12058" max="12058" width="3.7109375" style="9" customWidth="1"/>
    <col min="12059" max="12059" width="5.42578125" style="9" customWidth="1"/>
    <col min="12060" max="12060" width="4.7109375" style="9" customWidth="1"/>
    <col min="12061" max="12061" width="3.7109375" style="9" customWidth="1"/>
    <col min="12062" max="12062" width="5.42578125" style="9" customWidth="1"/>
    <col min="12063" max="12063" width="4.7109375" style="9" customWidth="1"/>
    <col min="12064" max="12066" width="4.140625" style="9" customWidth="1"/>
    <col min="12067" max="12070" width="3.7109375" style="9" customWidth="1"/>
    <col min="12071" max="12071" width="4.7109375" style="9" customWidth="1"/>
    <col min="12072" max="12072" width="5.140625" style="9" customWidth="1"/>
    <col min="12073" max="12073" width="4.5703125" style="9" customWidth="1"/>
    <col min="12074" max="12266" width="9.140625" style="9"/>
    <col min="12267" max="12268" width="4.140625" style="9" customWidth="1"/>
    <col min="12269" max="12283" width="4.7109375" style="9" customWidth="1"/>
    <col min="12284" max="12286" width="3.7109375" style="9" customWidth="1"/>
    <col min="12287" max="12287" width="4.28515625" style="9" customWidth="1"/>
    <col min="12288" max="12299" width="3.7109375" style="9" customWidth="1"/>
    <col min="12300" max="12300" width="5.42578125" style="9" customWidth="1"/>
    <col min="12301" max="12301" width="4.7109375" style="9" customWidth="1"/>
    <col min="12302" max="12302" width="3.7109375" style="9" customWidth="1"/>
    <col min="12303" max="12303" width="5.42578125" style="9" customWidth="1"/>
    <col min="12304" max="12304" width="4.7109375" style="9" customWidth="1"/>
    <col min="12305" max="12305" width="3.7109375" style="9" customWidth="1"/>
    <col min="12306" max="12306" width="5.42578125" style="9" customWidth="1"/>
    <col min="12307" max="12307" width="4.7109375" style="9" customWidth="1"/>
    <col min="12308" max="12308" width="3.7109375" style="9" customWidth="1"/>
    <col min="12309" max="12309" width="5.42578125" style="9" customWidth="1"/>
    <col min="12310" max="12310" width="4.7109375" style="9" customWidth="1"/>
    <col min="12311" max="12311" width="3.7109375" style="9" customWidth="1"/>
    <col min="12312" max="12312" width="5.42578125" style="9" customWidth="1"/>
    <col min="12313" max="12313" width="4.7109375" style="9" customWidth="1"/>
    <col min="12314" max="12314" width="3.7109375" style="9" customWidth="1"/>
    <col min="12315" max="12315" width="5.42578125" style="9" customWidth="1"/>
    <col min="12316" max="12316" width="4.7109375" style="9" customWidth="1"/>
    <col min="12317" max="12317" width="3.7109375" style="9" customWidth="1"/>
    <col min="12318" max="12318" width="5.42578125" style="9" customWidth="1"/>
    <col min="12319" max="12319" width="4.7109375" style="9" customWidth="1"/>
    <col min="12320" max="12322" width="4.140625" style="9" customWidth="1"/>
    <col min="12323" max="12326" width="3.7109375" style="9" customWidth="1"/>
    <col min="12327" max="12327" width="4.7109375" style="9" customWidth="1"/>
    <col min="12328" max="12328" width="5.140625" style="9" customWidth="1"/>
    <col min="12329" max="12329" width="4.5703125" style="9" customWidth="1"/>
    <col min="12330" max="12522" width="9.140625" style="9"/>
    <col min="12523" max="12524" width="4.140625" style="9" customWidth="1"/>
    <col min="12525" max="12539" width="4.7109375" style="9" customWidth="1"/>
    <col min="12540" max="12542" width="3.7109375" style="9" customWidth="1"/>
    <col min="12543" max="12543" width="4.28515625" style="9" customWidth="1"/>
    <col min="12544" max="12555" width="3.7109375" style="9" customWidth="1"/>
    <col min="12556" max="12556" width="5.42578125" style="9" customWidth="1"/>
    <col min="12557" max="12557" width="4.7109375" style="9" customWidth="1"/>
    <col min="12558" max="12558" width="3.7109375" style="9" customWidth="1"/>
    <col min="12559" max="12559" width="5.42578125" style="9" customWidth="1"/>
    <col min="12560" max="12560" width="4.7109375" style="9" customWidth="1"/>
    <col min="12561" max="12561" width="3.7109375" style="9" customWidth="1"/>
    <col min="12562" max="12562" width="5.42578125" style="9" customWidth="1"/>
    <col min="12563" max="12563" width="4.7109375" style="9" customWidth="1"/>
    <col min="12564" max="12564" width="3.7109375" style="9" customWidth="1"/>
    <col min="12565" max="12565" width="5.42578125" style="9" customWidth="1"/>
    <col min="12566" max="12566" width="4.7109375" style="9" customWidth="1"/>
    <col min="12567" max="12567" width="3.7109375" style="9" customWidth="1"/>
    <col min="12568" max="12568" width="5.42578125" style="9" customWidth="1"/>
    <col min="12569" max="12569" width="4.7109375" style="9" customWidth="1"/>
    <col min="12570" max="12570" width="3.7109375" style="9" customWidth="1"/>
    <col min="12571" max="12571" width="5.42578125" style="9" customWidth="1"/>
    <col min="12572" max="12572" width="4.7109375" style="9" customWidth="1"/>
    <col min="12573" max="12573" width="3.7109375" style="9" customWidth="1"/>
    <col min="12574" max="12574" width="5.42578125" style="9" customWidth="1"/>
    <col min="12575" max="12575" width="4.7109375" style="9" customWidth="1"/>
    <col min="12576" max="12578" width="4.140625" style="9" customWidth="1"/>
    <col min="12579" max="12582" width="3.7109375" style="9" customWidth="1"/>
    <col min="12583" max="12583" width="4.7109375" style="9" customWidth="1"/>
    <col min="12584" max="12584" width="5.140625" style="9" customWidth="1"/>
    <col min="12585" max="12585" width="4.5703125" style="9" customWidth="1"/>
    <col min="12586" max="12778" width="9.140625" style="9"/>
    <col min="12779" max="12780" width="4.140625" style="9" customWidth="1"/>
    <col min="12781" max="12795" width="4.7109375" style="9" customWidth="1"/>
    <col min="12796" max="12798" width="3.7109375" style="9" customWidth="1"/>
    <col min="12799" max="12799" width="4.28515625" style="9" customWidth="1"/>
    <col min="12800" max="12811" width="3.7109375" style="9" customWidth="1"/>
    <col min="12812" max="12812" width="5.42578125" style="9" customWidth="1"/>
    <col min="12813" max="12813" width="4.7109375" style="9" customWidth="1"/>
    <col min="12814" max="12814" width="3.7109375" style="9" customWidth="1"/>
    <col min="12815" max="12815" width="5.42578125" style="9" customWidth="1"/>
    <col min="12816" max="12816" width="4.7109375" style="9" customWidth="1"/>
    <col min="12817" max="12817" width="3.7109375" style="9" customWidth="1"/>
    <col min="12818" max="12818" width="5.42578125" style="9" customWidth="1"/>
    <col min="12819" max="12819" width="4.7109375" style="9" customWidth="1"/>
    <col min="12820" max="12820" width="3.7109375" style="9" customWidth="1"/>
    <col min="12821" max="12821" width="5.42578125" style="9" customWidth="1"/>
    <col min="12822" max="12822" width="4.7109375" style="9" customWidth="1"/>
    <col min="12823" max="12823" width="3.7109375" style="9" customWidth="1"/>
    <col min="12824" max="12824" width="5.42578125" style="9" customWidth="1"/>
    <col min="12825" max="12825" width="4.7109375" style="9" customWidth="1"/>
    <col min="12826" max="12826" width="3.7109375" style="9" customWidth="1"/>
    <col min="12827" max="12827" width="5.42578125" style="9" customWidth="1"/>
    <col min="12828" max="12828" width="4.7109375" style="9" customWidth="1"/>
    <col min="12829" max="12829" width="3.7109375" style="9" customWidth="1"/>
    <col min="12830" max="12830" width="5.42578125" style="9" customWidth="1"/>
    <col min="12831" max="12831" width="4.7109375" style="9" customWidth="1"/>
    <col min="12832" max="12834" width="4.140625" style="9" customWidth="1"/>
    <col min="12835" max="12838" width="3.7109375" style="9" customWidth="1"/>
    <col min="12839" max="12839" width="4.7109375" style="9" customWidth="1"/>
    <col min="12840" max="12840" width="5.140625" style="9" customWidth="1"/>
    <col min="12841" max="12841" width="4.5703125" style="9" customWidth="1"/>
    <col min="12842" max="13034" width="9.140625" style="9"/>
    <col min="13035" max="13036" width="4.140625" style="9" customWidth="1"/>
    <col min="13037" max="13051" width="4.7109375" style="9" customWidth="1"/>
    <col min="13052" max="13054" width="3.7109375" style="9" customWidth="1"/>
    <col min="13055" max="13055" width="4.28515625" style="9" customWidth="1"/>
    <col min="13056" max="13067" width="3.7109375" style="9" customWidth="1"/>
    <col min="13068" max="13068" width="5.42578125" style="9" customWidth="1"/>
    <col min="13069" max="13069" width="4.7109375" style="9" customWidth="1"/>
    <col min="13070" max="13070" width="3.7109375" style="9" customWidth="1"/>
    <col min="13071" max="13071" width="5.42578125" style="9" customWidth="1"/>
    <col min="13072" max="13072" width="4.7109375" style="9" customWidth="1"/>
    <col min="13073" max="13073" width="3.7109375" style="9" customWidth="1"/>
    <col min="13074" max="13074" width="5.42578125" style="9" customWidth="1"/>
    <col min="13075" max="13075" width="4.7109375" style="9" customWidth="1"/>
    <col min="13076" max="13076" width="3.7109375" style="9" customWidth="1"/>
    <col min="13077" max="13077" width="5.42578125" style="9" customWidth="1"/>
    <col min="13078" max="13078" width="4.7109375" style="9" customWidth="1"/>
    <col min="13079" max="13079" width="3.7109375" style="9" customWidth="1"/>
    <col min="13080" max="13080" width="5.42578125" style="9" customWidth="1"/>
    <col min="13081" max="13081" width="4.7109375" style="9" customWidth="1"/>
    <col min="13082" max="13082" width="3.7109375" style="9" customWidth="1"/>
    <col min="13083" max="13083" width="5.42578125" style="9" customWidth="1"/>
    <col min="13084" max="13084" width="4.7109375" style="9" customWidth="1"/>
    <col min="13085" max="13085" width="3.7109375" style="9" customWidth="1"/>
    <col min="13086" max="13086" width="5.42578125" style="9" customWidth="1"/>
    <col min="13087" max="13087" width="4.7109375" style="9" customWidth="1"/>
    <col min="13088" max="13090" width="4.140625" style="9" customWidth="1"/>
    <col min="13091" max="13094" width="3.7109375" style="9" customWidth="1"/>
    <col min="13095" max="13095" width="4.7109375" style="9" customWidth="1"/>
    <col min="13096" max="13096" width="5.140625" style="9" customWidth="1"/>
    <col min="13097" max="13097" width="4.5703125" style="9" customWidth="1"/>
    <col min="13098" max="13290" width="9.140625" style="9"/>
    <col min="13291" max="13292" width="4.140625" style="9" customWidth="1"/>
    <col min="13293" max="13307" width="4.7109375" style="9" customWidth="1"/>
    <col min="13308" max="13310" width="3.7109375" style="9" customWidth="1"/>
    <col min="13311" max="13311" width="4.28515625" style="9" customWidth="1"/>
    <col min="13312" max="13323" width="3.7109375" style="9" customWidth="1"/>
    <col min="13324" max="13324" width="5.42578125" style="9" customWidth="1"/>
    <col min="13325" max="13325" width="4.7109375" style="9" customWidth="1"/>
    <col min="13326" max="13326" width="3.7109375" style="9" customWidth="1"/>
    <col min="13327" max="13327" width="5.42578125" style="9" customWidth="1"/>
    <col min="13328" max="13328" width="4.7109375" style="9" customWidth="1"/>
    <col min="13329" max="13329" width="3.7109375" style="9" customWidth="1"/>
    <col min="13330" max="13330" width="5.42578125" style="9" customWidth="1"/>
    <col min="13331" max="13331" width="4.7109375" style="9" customWidth="1"/>
    <col min="13332" max="13332" width="3.7109375" style="9" customWidth="1"/>
    <col min="13333" max="13333" width="5.42578125" style="9" customWidth="1"/>
    <col min="13334" max="13334" width="4.7109375" style="9" customWidth="1"/>
    <col min="13335" max="13335" width="3.7109375" style="9" customWidth="1"/>
    <col min="13336" max="13336" width="5.42578125" style="9" customWidth="1"/>
    <col min="13337" max="13337" width="4.7109375" style="9" customWidth="1"/>
    <col min="13338" max="13338" width="3.7109375" style="9" customWidth="1"/>
    <col min="13339" max="13339" width="5.42578125" style="9" customWidth="1"/>
    <col min="13340" max="13340" width="4.7109375" style="9" customWidth="1"/>
    <col min="13341" max="13341" width="3.7109375" style="9" customWidth="1"/>
    <col min="13342" max="13342" width="5.42578125" style="9" customWidth="1"/>
    <col min="13343" max="13343" width="4.7109375" style="9" customWidth="1"/>
    <col min="13344" max="13346" width="4.140625" style="9" customWidth="1"/>
    <col min="13347" max="13350" width="3.7109375" style="9" customWidth="1"/>
    <col min="13351" max="13351" width="4.7109375" style="9" customWidth="1"/>
    <col min="13352" max="13352" width="5.140625" style="9" customWidth="1"/>
    <col min="13353" max="13353" width="4.5703125" style="9" customWidth="1"/>
    <col min="13354" max="13546" width="9.140625" style="9"/>
    <col min="13547" max="13548" width="4.140625" style="9" customWidth="1"/>
    <col min="13549" max="13563" width="4.7109375" style="9" customWidth="1"/>
    <col min="13564" max="13566" width="3.7109375" style="9" customWidth="1"/>
    <col min="13567" max="13567" width="4.28515625" style="9" customWidth="1"/>
    <col min="13568" max="13579" width="3.7109375" style="9" customWidth="1"/>
    <col min="13580" max="13580" width="5.42578125" style="9" customWidth="1"/>
    <col min="13581" max="13581" width="4.7109375" style="9" customWidth="1"/>
    <col min="13582" max="13582" width="3.7109375" style="9" customWidth="1"/>
    <col min="13583" max="13583" width="5.42578125" style="9" customWidth="1"/>
    <col min="13584" max="13584" width="4.7109375" style="9" customWidth="1"/>
    <col min="13585" max="13585" width="3.7109375" style="9" customWidth="1"/>
    <col min="13586" max="13586" width="5.42578125" style="9" customWidth="1"/>
    <col min="13587" max="13587" width="4.7109375" style="9" customWidth="1"/>
    <col min="13588" max="13588" width="3.7109375" style="9" customWidth="1"/>
    <col min="13589" max="13589" width="5.42578125" style="9" customWidth="1"/>
    <col min="13590" max="13590" width="4.7109375" style="9" customWidth="1"/>
    <col min="13591" max="13591" width="3.7109375" style="9" customWidth="1"/>
    <col min="13592" max="13592" width="5.42578125" style="9" customWidth="1"/>
    <col min="13593" max="13593" width="4.7109375" style="9" customWidth="1"/>
    <col min="13594" max="13594" width="3.7109375" style="9" customWidth="1"/>
    <col min="13595" max="13595" width="5.42578125" style="9" customWidth="1"/>
    <col min="13596" max="13596" width="4.7109375" style="9" customWidth="1"/>
    <col min="13597" max="13597" width="3.7109375" style="9" customWidth="1"/>
    <col min="13598" max="13598" width="5.42578125" style="9" customWidth="1"/>
    <col min="13599" max="13599" width="4.7109375" style="9" customWidth="1"/>
    <col min="13600" max="13602" width="4.140625" style="9" customWidth="1"/>
    <col min="13603" max="13606" width="3.7109375" style="9" customWidth="1"/>
    <col min="13607" max="13607" width="4.7109375" style="9" customWidth="1"/>
    <col min="13608" max="13608" width="5.140625" style="9" customWidth="1"/>
    <col min="13609" max="13609" width="4.5703125" style="9" customWidth="1"/>
    <col min="13610" max="13802" width="9.140625" style="9"/>
    <col min="13803" max="13804" width="4.140625" style="9" customWidth="1"/>
    <col min="13805" max="13819" width="4.7109375" style="9" customWidth="1"/>
    <col min="13820" max="13822" width="3.7109375" style="9" customWidth="1"/>
    <col min="13823" max="13823" width="4.28515625" style="9" customWidth="1"/>
    <col min="13824" max="13835" width="3.7109375" style="9" customWidth="1"/>
    <col min="13836" max="13836" width="5.42578125" style="9" customWidth="1"/>
    <col min="13837" max="13837" width="4.7109375" style="9" customWidth="1"/>
    <col min="13838" max="13838" width="3.7109375" style="9" customWidth="1"/>
    <col min="13839" max="13839" width="5.42578125" style="9" customWidth="1"/>
    <col min="13840" max="13840" width="4.7109375" style="9" customWidth="1"/>
    <col min="13841" max="13841" width="3.7109375" style="9" customWidth="1"/>
    <col min="13842" max="13842" width="5.42578125" style="9" customWidth="1"/>
    <col min="13843" max="13843" width="4.7109375" style="9" customWidth="1"/>
    <col min="13844" max="13844" width="3.7109375" style="9" customWidth="1"/>
    <col min="13845" max="13845" width="5.42578125" style="9" customWidth="1"/>
    <col min="13846" max="13846" width="4.7109375" style="9" customWidth="1"/>
    <col min="13847" max="13847" width="3.7109375" style="9" customWidth="1"/>
    <col min="13848" max="13848" width="5.42578125" style="9" customWidth="1"/>
    <col min="13849" max="13849" width="4.7109375" style="9" customWidth="1"/>
    <col min="13850" max="13850" width="3.7109375" style="9" customWidth="1"/>
    <col min="13851" max="13851" width="5.42578125" style="9" customWidth="1"/>
    <col min="13852" max="13852" width="4.7109375" style="9" customWidth="1"/>
    <col min="13853" max="13853" width="3.7109375" style="9" customWidth="1"/>
    <col min="13854" max="13854" width="5.42578125" style="9" customWidth="1"/>
    <col min="13855" max="13855" width="4.7109375" style="9" customWidth="1"/>
    <col min="13856" max="13858" width="4.140625" style="9" customWidth="1"/>
    <col min="13859" max="13862" width="3.7109375" style="9" customWidth="1"/>
    <col min="13863" max="13863" width="4.7109375" style="9" customWidth="1"/>
    <col min="13864" max="13864" width="5.140625" style="9" customWidth="1"/>
    <col min="13865" max="13865" width="4.5703125" style="9" customWidth="1"/>
    <col min="13866" max="14058" width="9.140625" style="9"/>
    <col min="14059" max="14060" width="4.140625" style="9" customWidth="1"/>
    <col min="14061" max="14075" width="4.7109375" style="9" customWidth="1"/>
    <col min="14076" max="14078" width="3.7109375" style="9" customWidth="1"/>
    <col min="14079" max="14079" width="4.28515625" style="9" customWidth="1"/>
    <col min="14080" max="14091" width="3.7109375" style="9" customWidth="1"/>
    <col min="14092" max="14092" width="5.42578125" style="9" customWidth="1"/>
    <col min="14093" max="14093" width="4.7109375" style="9" customWidth="1"/>
    <col min="14094" max="14094" width="3.7109375" style="9" customWidth="1"/>
    <col min="14095" max="14095" width="5.42578125" style="9" customWidth="1"/>
    <col min="14096" max="14096" width="4.7109375" style="9" customWidth="1"/>
    <col min="14097" max="14097" width="3.7109375" style="9" customWidth="1"/>
    <col min="14098" max="14098" width="5.42578125" style="9" customWidth="1"/>
    <col min="14099" max="14099" width="4.7109375" style="9" customWidth="1"/>
    <col min="14100" max="14100" width="3.7109375" style="9" customWidth="1"/>
    <col min="14101" max="14101" width="5.42578125" style="9" customWidth="1"/>
    <col min="14102" max="14102" width="4.7109375" style="9" customWidth="1"/>
    <col min="14103" max="14103" width="3.7109375" style="9" customWidth="1"/>
    <col min="14104" max="14104" width="5.42578125" style="9" customWidth="1"/>
    <col min="14105" max="14105" width="4.7109375" style="9" customWidth="1"/>
    <col min="14106" max="14106" width="3.7109375" style="9" customWidth="1"/>
    <col min="14107" max="14107" width="5.42578125" style="9" customWidth="1"/>
    <col min="14108" max="14108" width="4.7109375" style="9" customWidth="1"/>
    <col min="14109" max="14109" width="3.7109375" style="9" customWidth="1"/>
    <col min="14110" max="14110" width="5.42578125" style="9" customWidth="1"/>
    <col min="14111" max="14111" width="4.7109375" style="9" customWidth="1"/>
    <col min="14112" max="14114" width="4.140625" style="9" customWidth="1"/>
    <col min="14115" max="14118" width="3.7109375" style="9" customWidth="1"/>
    <col min="14119" max="14119" width="4.7109375" style="9" customWidth="1"/>
    <col min="14120" max="14120" width="5.140625" style="9" customWidth="1"/>
    <col min="14121" max="14121" width="4.5703125" style="9" customWidth="1"/>
    <col min="14122" max="14314" width="9.140625" style="9"/>
    <col min="14315" max="14316" width="4.140625" style="9" customWidth="1"/>
    <col min="14317" max="14331" width="4.7109375" style="9" customWidth="1"/>
    <col min="14332" max="14334" width="3.7109375" style="9" customWidth="1"/>
    <col min="14335" max="14335" width="4.28515625" style="9" customWidth="1"/>
    <col min="14336" max="14347" width="3.7109375" style="9" customWidth="1"/>
    <col min="14348" max="14348" width="5.42578125" style="9" customWidth="1"/>
    <col min="14349" max="14349" width="4.7109375" style="9" customWidth="1"/>
    <col min="14350" max="14350" width="3.7109375" style="9" customWidth="1"/>
    <col min="14351" max="14351" width="5.42578125" style="9" customWidth="1"/>
    <col min="14352" max="14352" width="4.7109375" style="9" customWidth="1"/>
    <col min="14353" max="14353" width="3.7109375" style="9" customWidth="1"/>
    <col min="14354" max="14354" width="5.42578125" style="9" customWidth="1"/>
    <col min="14355" max="14355" width="4.7109375" style="9" customWidth="1"/>
    <col min="14356" max="14356" width="3.7109375" style="9" customWidth="1"/>
    <col min="14357" max="14357" width="5.42578125" style="9" customWidth="1"/>
    <col min="14358" max="14358" width="4.7109375" style="9" customWidth="1"/>
    <col min="14359" max="14359" width="3.7109375" style="9" customWidth="1"/>
    <col min="14360" max="14360" width="5.42578125" style="9" customWidth="1"/>
    <col min="14361" max="14361" width="4.7109375" style="9" customWidth="1"/>
    <col min="14362" max="14362" width="3.7109375" style="9" customWidth="1"/>
    <col min="14363" max="14363" width="5.42578125" style="9" customWidth="1"/>
    <col min="14364" max="14364" width="4.7109375" style="9" customWidth="1"/>
    <col min="14365" max="14365" width="3.7109375" style="9" customWidth="1"/>
    <col min="14366" max="14366" width="5.42578125" style="9" customWidth="1"/>
    <col min="14367" max="14367" width="4.7109375" style="9" customWidth="1"/>
    <col min="14368" max="14370" width="4.140625" style="9" customWidth="1"/>
    <col min="14371" max="14374" width="3.7109375" style="9" customWidth="1"/>
    <col min="14375" max="14375" width="4.7109375" style="9" customWidth="1"/>
    <col min="14376" max="14376" width="5.140625" style="9" customWidth="1"/>
    <col min="14377" max="14377" width="4.5703125" style="9" customWidth="1"/>
    <col min="14378" max="14570" width="9.140625" style="9"/>
    <col min="14571" max="14572" width="4.140625" style="9" customWidth="1"/>
    <col min="14573" max="14587" width="4.7109375" style="9" customWidth="1"/>
    <col min="14588" max="14590" width="3.7109375" style="9" customWidth="1"/>
    <col min="14591" max="14591" width="4.28515625" style="9" customWidth="1"/>
    <col min="14592" max="14603" width="3.7109375" style="9" customWidth="1"/>
    <col min="14604" max="14604" width="5.42578125" style="9" customWidth="1"/>
    <col min="14605" max="14605" width="4.7109375" style="9" customWidth="1"/>
    <col min="14606" max="14606" width="3.7109375" style="9" customWidth="1"/>
    <col min="14607" max="14607" width="5.42578125" style="9" customWidth="1"/>
    <col min="14608" max="14608" width="4.7109375" style="9" customWidth="1"/>
    <col min="14609" max="14609" width="3.7109375" style="9" customWidth="1"/>
    <col min="14610" max="14610" width="5.42578125" style="9" customWidth="1"/>
    <col min="14611" max="14611" width="4.7109375" style="9" customWidth="1"/>
    <col min="14612" max="14612" width="3.7109375" style="9" customWidth="1"/>
    <col min="14613" max="14613" width="5.42578125" style="9" customWidth="1"/>
    <col min="14614" max="14614" width="4.7109375" style="9" customWidth="1"/>
    <col min="14615" max="14615" width="3.7109375" style="9" customWidth="1"/>
    <col min="14616" max="14616" width="5.42578125" style="9" customWidth="1"/>
    <col min="14617" max="14617" width="4.7109375" style="9" customWidth="1"/>
    <col min="14618" max="14618" width="3.7109375" style="9" customWidth="1"/>
    <col min="14619" max="14619" width="5.42578125" style="9" customWidth="1"/>
    <col min="14620" max="14620" width="4.7109375" style="9" customWidth="1"/>
    <col min="14621" max="14621" width="3.7109375" style="9" customWidth="1"/>
    <col min="14622" max="14622" width="5.42578125" style="9" customWidth="1"/>
    <col min="14623" max="14623" width="4.7109375" style="9" customWidth="1"/>
    <col min="14624" max="14626" width="4.140625" style="9" customWidth="1"/>
    <col min="14627" max="14630" width="3.7109375" style="9" customWidth="1"/>
    <col min="14631" max="14631" width="4.7109375" style="9" customWidth="1"/>
    <col min="14632" max="14632" width="5.140625" style="9" customWidth="1"/>
    <col min="14633" max="14633" width="4.5703125" style="9" customWidth="1"/>
    <col min="14634" max="14826" width="9.140625" style="9"/>
    <col min="14827" max="14828" width="4.140625" style="9" customWidth="1"/>
    <col min="14829" max="14843" width="4.7109375" style="9" customWidth="1"/>
    <col min="14844" max="14846" width="3.7109375" style="9" customWidth="1"/>
    <col min="14847" max="14847" width="4.28515625" style="9" customWidth="1"/>
    <col min="14848" max="14859" width="3.7109375" style="9" customWidth="1"/>
    <col min="14860" max="14860" width="5.42578125" style="9" customWidth="1"/>
    <col min="14861" max="14861" width="4.7109375" style="9" customWidth="1"/>
    <col min="14862" max="14862" width="3.7109375" style="9" customWidth="1"/>
    <col min="14863" max="14863" width="5.42578125" style="9" customWidth="1"/>
    <col min="14864" max="14864" width="4.7109375" style="9" customWidth="1"/>
    <col min="14865" max="14865" width="3.7109375" style="9" customWidth="1"/>
    <col min="14866" max="14866" width="5.42578125" style="9" customWidth="1"/>
    <col min="14867" max="14867" width="4.7109375" style="9" customWidth="1"/>
    <col min="14868" max="14868" width="3.7109375" style="9" customWidth="1"/>
    <col min="14869" max="14869" width="5.42578125" style="9" customWidth="1"/>
    <col min="14870" max="14870" width="4.7109375" style="9" customWidth="1"/>
    <col min="14871" max="14871" width="3.7109375" style="9" customWidth="1"/>
    <col min="14872" max="14872" width="5.42578125" style="9" customWidth="1"/>
    <col min="14873" max="14873" width="4.7109375" style="9" customWidth="1"/>
    <col min="14874" max="14874" width="3.7109375" style="9" customWidth="1"/>
    <col min="14875" max="14875" width="5.42578125" style="9" customWidth="1"/>
    <col min="14876" max="14876" width="4.7109375" style="9" customWidth="1"/>
    <col min="14877" max="14877" width="3.7109375" style="9" customWidth="1"/>
    <col min="14878" max="14878" width="5.42578125" style="9" customWidth="1"/>
    <col min="14879" max="14879" width="4.7109375" style="9" customWidth="1"/>
    <col min="14880" max="14882" width="4.140625" style="9" customWidth="1"/>
    <col min="14883" max="14886" width="3.7109375" style="9" customWidth="1"/>
    <col min="14887" max="14887" width="4.7109375" style="9" customWidth="1"/>
    <col min="14888" max="14888" width="5.140625" style="9" customWidth="1"/>
    <col min="14889" max="14889" width="4.5703125" style="9" customWidth="1"/>
    <col min="14890" max="15082" width="9.140625" style="9"/>
    <col min="15083" max="15084" width="4.140625" style="9" customWidth="1"/>
    <col min="15085" max="15099" width="4.7109375" style="9" customWidth="1"/>
    <col min="15100" max="15102" width="3.7109375" style="9" customWidth="1"/>
    <col min="15103" max="15103" width="4.28515625" style="9" customWidth="1"/>
    <col min="15104" max="15115" width="3.7109375" style="9" customWidth="1"/>
    <col min="15116" max="15116" width="5.42578125" style="9" customWidth="1"/>
    <col min="15117" max="15117" width="4.7109375" style="9" customWidth="1"/>
    <col min="15118" max="15118" width="3.7109375" style="9" customWidth="1"/>
    <col min="15119" max="15119" width="5.42578125" style="9" customWidth="1"/>
    <col min="15120" max="15120" width="4.7109375" style="9" customWidth="1"/>
    <col min="15121" max="15121" width="3.7109375" style="9" customWidth="1"/>
    <col min="15122" max="15122" width="5.42578125" style="9" customWidth="1"/>
    <col min="15123" max="15123" width="4.7109375" style="9" customWidth="1"/>
    <col min="15124" max="15124" width="3.7109375" style="9" customWidth="1"/>
    <col min="15125" max="15125" width="5.42578125" style="9" customWidth="1"/>
    <col min="15126" max="15126" width="4.7109375" style="9" customWidth="1"/>
    <col min="15127" max="15127" width="3.7109375" style="9" customWidth="1"/>
    <col min="15128" max="15128" width="5.42578125" style="9" customWidth="1"/>
    <col min="15129" max="15129" width="4.7109375" style="9" customWidth="1"/>
    <col min="15130" max="15130" width="3.7109375" style="9" customWidth="1"/>
    <col min="15131" max="15131" width="5.42578125" style="9" customWidth="1"/>
    <col min="15132" max="15132" width="4.7109375" style="9" customWidth="1"/>
    <col min="15133" max="15133" width="3.7109375" style="9" customWidth="1"/>
    <col min="15134" max="15134" width="5.42578125" style="9" customWidth="1"/>
    <col min="15135" max="15135" width="4.7109375" style="9" customWidth="1"/>
    <col min="15136" max="15138" width="4.140625" style="9" customWidth="1"/>
    <col min="15139" max="15142" width="3.7109375" style="9" customWidth="1"/>
    <col min="15143" max="15143" width="4.7109375" style="9" customWidth="1"/>
    <col min="15144" max="15144" width="5.140625" style="9" customWidth="1"/>
    <col min="15145" max="15145" width="4.5703125" style="9" customWidth="1"/>
    <col min="15146" max="15338" width="9.140625" style="9"/>
    <col min="15339" max="15340" width="4.140625" style="9" customWidth="1"/>
    <col min="15341" max="15355" width="4.7109375" style="9" customWidth="1"/>
    <col min="15356" max="15358" width="3.7109375" style="9" customWidth="1"/>
    <col min="15359" max="15359" width="4.28515625" style="9" customWidth="1"/>
    <col min="15360" max="15371" width="3.7109375" style="9" customWidth="1"/>
    <col min="15372" max="15372" width="5.42578125" style="9" customWidth="1"/>
    <col min="15373" max="15373" width="4.7109375" style="9" customWidth="1"/>
    <col min="15374" max="15374" width="3.7109375" style="9" customWidth="1"/>
    <col min="15375" max="15375" width="5.42578125" style="9" customWidth="1"/>
    <col min="15376" max="15376" width="4.7109375" style="9" customWidth="1"/>
    <col min="15377" max="15377" width="3.7109375" style="9" customWidth="1"/>
    <col min="15378" max="15378" width="5.42578125" style="9" customWidth="1"/>
    <col min="15379" max="15379" width="4.7109375" style="9" customWidth="1"/>
    <col min="15380" max="15380" width="3.7109375" style="9" customWidth="1"/>
    <col min="15381" max="15381" width="5.42578125" style="9" customWidth="1"/>
    <col min="15382" max="15382" width="4.7109375" style="9" customWidth="1"/>
    <col min="15383" max="15383" width="3.7109375" style="9" customWidth="1"/>
    <col min="15384" max="15384" width="5.42578125" style="9" customWidth="1"/>
    <col min="15385" max="15385" width="4.7109375" style="9" customWidth="1"/>
    <col min="15386" max="15386" width="3.7109375" style="9" customWidth="1"/>
    <col min="15387" max="15387" width="5.42578125" style="9" customWidth="1"/>
    <col min="15388" max="15388" width="4.7109375" style="9" customWidth="1"/>
    <col min="15389" max="15389" width="3.7109375" style="9" customWidth="1"/>
    <col min="15390" max="15390" width="5.42578125" style="9" customWidth="1"/>
    <col min="15391" max="15391" width="4.7109375" style="9" customWidth="1"/>
    <col min="15392" max="15394" width="4.140625" style="9" customWidth="1"/>
    <col min="15395" max="15398" width="3.7109375" style="9" customWidth="1"/>
    <col min="15399" max="15399" width="4.7109375" style="9" customWidth="1"/>
    <col min="15400" max="15400" width="5.140625" style="9" customWidth="1"/>
    <col min="15401" max="15401" width="4.5703125" style="9" customWidth="1"/>
    <col min="15402" max="15594" width="9.140625" style="9"/>
    <col min="15595" max="15596" width="4.140625" style="9" customWidth="1"/>
    <col min="15597" max="15611" width="4.7109375" style="9" customWidth="1"/>
    <col min="15612" max="15614" width="3.7109375" style="9" customWidth="1"/>
    <col min="15615" max="15615" width="4.28515625" style="9" customWidth="1"/>
    <col min="15616" max="15627" width="3.7109375" style="9" customWidth="1"/>
    <col min="15628" max="15628" width="5.42578125" style="9" customWidth="1"/>
    <col min="15629" max="15629" width="4.7109375" style="9" customWidth="1"/>
    <col min="15630" max="15630" width="3.7109375" style="9" customWidth="1"/>
    <col min="15631" max="15631" width="5.42578125" style="9" customWidth="1"/>
    <col min="15632" max="15632" width="4.7109375" style="9" customWidth="1"/>
    <col min="15633" max="15633" width="3.7109375" style="9" customWidth="1"/>
    <col min="15634" max="15634" width="5.42578125" style="9" customWidth="1"/>
    <col min="15635" max="15635" width="4.7109375" style="9" customWidth="1"/>
    <col min="15636" max="15636" width="3.7109375" style="9" customWidth="1"/>
    <col min="15637" max="15637" width="5.42578125" style="9" customWidth="1"/>
    <col min="15638" max="15638" width="4.7109375" style="9" customWidth="1"/>
    <col min="15639" max="15639" width="3.7109375" style="9" customWidth="1"/>
    <col min="15640" max="15640" width="5.42578125" style="9" customWidth="1"/>
    <col min="15641" max="15641" width="4.7109375" style="9" customWidth="1"/>
    <col min="15642" max="15642" width="3.7109375" style="9" customWidth="1"/>
    <col min="15643" max="15643" width="5.42578125" style="9" customWidth="1"/>
    <col min="15644" max="15644" width="4.7109375" style="9" customWidth="1"/>
    <col min="15645" max="15645" width="3.7109375" style="9" customWidth="1"/>
    <col min="15646" max="15646" width="5.42578125" style="9" customWidth="1"/>
    <col min="15647" max="15647" width="4.7109375" style="9" customWidth="1"/>
    <col min="15648" max="15650" width="4.140625" style="9" customWidth="1"/>
    <col min="15651" max="15654" width="3.7109375" style="9" customWidth="1"/>
    <col min="15655" max="15655" width="4.7109375" style="9" customWidth="1"/>
    <col min="15656" max="15656" width="5.140625" style="9" customWidth="1"/>
    <col min="15657" max="15657" width="4.5703125" style="9" customWidth="1"/>
    <col min="15658" max="15850" width="9.140625" style="9"/>
    <col min="15851" max="15852" width="4.140625" style="9" customWidth="1"/>
    <col min="15853" max="15867" width="4.7109375" style="9" customWidth="1"/>
    <col min="15868" max="15870" width="3.7109375" style="9" customWidth="1"/>
    <col min="15871" max="15871" width="4.28515625" style="9" customWidth="1"/>
    <col min="15872" max="15883" width="3.7109375" style="9" customWidth="1"/>
    <col min="15884" max="15884" width="5.42578125" style="9" customWidth="1"/>
    <col min="15885" max="15885" width="4.7109375" style="9" customWidth="1"/>
    <col min="15886" max="15886" width="3.7109375" style="9" customWidth="1"/>
    <col min="15887" max="15887" width="5.42578125" style="9" customWidth="1"/>
    <col min="15888" max="15888" width="4.7109375" style="9" customWidth="1"/>
    <col min="15889" max="15889" width="3.7109375" style="9" customWidth="1"/>
    <col min="15890" max="15890" width="5.42578125" style="9" customWidth="1"/>
    <col min="15891" max="15891" width="4.7109375" style="9" customWidth="1"/>
    <col min="15892" max="15892" width="3.7109375" style="9" customWidth="1"/>
    <col min="15893" max="15893" width="5.42578125" style="9" customWidth="1"/>
    <col min="15894" max="15894" width="4.7109375" style="9" customWidth="1"/>
    <col min="15895" max="15895" width="3.7109375" style="9" customWidth="1"/>
    <col min="15896" max="15896" width="5.42578125" style="9" customWidth="1"/>
    <col min="15897" max="15897" width="4.7109375" style="9" customWidth="1"/>
    <col min="15898" max="15898" width="3.7109375" style="9" customWidth="1"/>
    <col min="15899" max="15899" width="5.42578125" style="9" customWidth="1"/>
    <col min="15900" max="15900" width="4.7109375" style="9" customWidth="1"/>
    <col min="15901" max="15901" width="3.7109375" style="9" customWidth="1"/>
    <col min="15902" max="15902" width="5.42578125" style="9" customWidth="1"/>
    <col min="15903" max="15903" width="4.7109375" style="9" customWidth="1"/>
    <col min="15904" max="15906" width="4.140625" style="9" customWidth="1"/>
    <col min="15907" max="15910" width="3.7109375" style="9" customWidth="1"/>
    <col min="15911" max="15911" width="4.7109375" style="9" customWidth="1"/>
    <col min="15912" max="15912" width="5.140625" style="9" customWidth="1"/>
    <col min="15913" max="15913" width="4.5703125" style="9" customWidth="1"/>
    <col min="15914" max="16106" width="9.140625" style="9"/>
    <col min="16107" max="16108" width="4.140625" style="9" customWidth="1"/>
    <col min="16109" max="16123" width="4.7109375" style="9" customWidth="1"/>
    <col min="16124" max="16126" width="3.7109375" style="9" customWidth="1"/>
    <col min="16127" max="16127" width="4.28515625" style="9" customWidth="1"/>
    <col min="16128" max="16139" width="3.7109375" style="9" customWidth="1"/>
    <col min="16140" max="16140" width="5.42578125" style="9" customWidth="1"/>
    <col min="16141" max="16141" width="4.7109375" style="9" customWidth="1"/>
    <col min="16142" max="16142" width="3.7109375" style="9" customWidth="1"/>
    <col min="16143" max="16143" width="5.42578125" style="9" customWidth="1"/>
    <col min="16144" max="16144" width="4.7109375" style="9" customWidth="1"/>
    <col min="16145" max="16145" width="3.7109375" style="9" customWidth="1"/>
    <col min="16146" max="16146" width="5.42578125" style="9" customWidth="1"/>
    <col min="16147" max="16147" width="4.7109375" style="9" customWidth="1"/>
    <col min="16148" max="16148" width="3.7109375" style="9" customWidth="1"/>
    <col min="16149" max="16149" width="5.42578125" style="9" customWidth="1"/>
    <col min="16150" max="16150" width="4.7109375" style="9" customWidth="1"/>
    <col min="16151" max="16151" width="3.7109375" style="9" customWidth="1"/>
    <col min="16152" max="16152" width="5.42578125" style="9" customWidth="1"/>
    <col min="16153" max="16153" width="4.7109375" style="9" customWidth="1"/>
    <col min="16154" max="16154" width="3.7109375" style="9" customWidth="1"/>
    <col min="16155" max="16155" width="5.42578125" style="9" customWidth="1"/>
    <col min="16156" max="16156" width="4.7109375" style="9" customWidth="1"/>
    <col min="16157" max="16157" width="3.7109375" style="9" customWidth="1"/>
    <col min="16158" max="16158" width="5.42578125" style="9" customWidth="1"/>
    <col min="16159" max="16159" width="4.7109375" style="9" customWidth="1"/>
    <col min="16160" max="16162" width="4.140625" style="9" customWidth="1"/>
    <col min="16163" max="16166" width="3.7109375" style="9" customWidth="1"/>
    <col min="16167" max="16167" width="4.7109375" style="9" customWidth="1"/>
    <col min="16168" max="16168" width="5.140625" style="9" customWidth="1"/>
    <col min="16169" max="16169" width="4.5703125" style="9" customWidth="1"/>
    <col min="16170" max="16384" width="9.140625" style="9"/>
  </cols>
  <sheetData>
    <row r="1" spans="1:75" s="1" customFormat="1" ht="38.25" customHeight="1" x14ac:dyDescent="0.25">
      <c r="A1" s="1115" t="s">
        <v>355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  <c r="M1" s="1116"/>
      <c r="N1" s="1116"/>
      <c r="O1" s="1116"/>
      <c r="P1" s="1116"/>
      <c r="Q1" s="1116"/>
      <c r="R1" s="1116"/>
      <c r="S1" s="1116"/>
      <c r="T1" s="1116"/>
      <c r="U1" s="1116"/>
      <c r="V1" s="1116"/>
      <c r="W1" s="1116"/>
      <c r="X1" s="1116"/>
      <c r="Y1" s="1116"/>
      <c r="Z1" s="1116"/>
      <c r="AA1" s="1116"/>
      <c r="AB1" s="1116"/>
      <c r="AC1" s="1116"/>
      <c r="AD1" s="1116"/>
      <c r="AE1" s="1116"/>
      <c r="AF1" s="1116"/>
      <c r="AG1" s="1116"/>
      <c r="AH1" s="1116"/>
      <c r="AI1" s="1116"/>
      <c r="AJ1" s="1116"/>
      <c r="AK1" s="1116"/>
      <c r="AL1" s="1116"/>
      <c r="AM1" s="1116"/>
      <c r="AN1" s="1116"/>
      <c r="AO1" s="1116"/>
      <c r="AP1" s="1116"/>
      <c r="AQ1" s="1116"/>
      <c r="AR1" s="1116"/>
      <c r="AS1" s="1116"/>
      <c r="AT1" s="1116"/>
      <c r="AU1" s="1116"/>
      <c r="AV1" s="1116"/>
      <c r="AW1" s="1116"/>
      <c r="AX1" s="1116"/>
      <c r="AY1" s="1116"/>
      <c r="AZ1" s="1116"/>
      <c r="BA1" s="1116"/>
      <c r="BB1" s="1116"/>
      <c r="BC1" s="1116"/>
      <c r="BD1" s="1116"/>
      <c r="BE1" s="1116"/>
      <c r="BF1" s="1116"/>
      <c r="BG1" s="1116"/>
      <c r="BH1" s="1116"/>
      <c r="BI1" s="1116"/>
      <c r="BJ1" s="1116"/>
      <c r="BK1" s="1116"/>
      <c r="BL1" s="1116"/>
      <c r="BM1" s="1116"/>
      <c r="BN1" s="1116"/>
      <c r="BO1" s="1116"/>
      <c r="BP1" s="1116"/>
      <c r="BQ1" s="1116"/>
      <c r="BR1" s="1116"/>
    </row>
    <row r="2" spans="1:75" s="1" customFormat="1" ht="47.25" customHeight="1" x14ac:dyDescent="0.4">
      <c r="A2" s="82"/>
      <c r="B2" s="82"/>
      <c r="C2" s="82"/>
      <c r="D2" s="83" t="s">
        <v>368</v>
      </c>
      <c r="E2" s="83"/>
      <c r="F2" s="83"/>
      <c r="G2" s="83"/>
      <c r="H2" s="83"/>
      <c r="I2" s="83"/>
      <c r="J2" s="82"/>
      <c r="K2" s="84"/>
      <c r="L2" s="82"/>
      <c r="M2" s="82"/>
      <c r="N2" s="82"/>
      <c r="O2" s="82"/>
      <c r="Q2" s="85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5"/>
      <c r="BD2" s="87"/>
      <c r="BE2" s="88"/>
      <c r="BF2" s="88"/>
      <c r="BG2" s="84"/>
      <c r="BH2" s="84"/>
      <c r="BI2" s="88"/>
      <c r="BJ2" s="84"/>
      <c r="BK2" s="84"/>
      <c r="BL2" s="84"/>
      <c r="BM2" s="84"/>
      <c r="BN2" s="84"/>
      <c r="BO2" s="84"/>
      <c r="BP2" s="84"/>
      <c r="BQ2" s="84"/>
      <c r="BR2" s="84"/>
    </row>
    <row r="3" spans="1:75" s="1" customFormat="1" ht="33.75" x14ac:dyDescent="0.5">
      <c r="B3" s="82"/>
      <c r="C3" s="82"/>
      <c r="D3" s="89" t="s">
        <v>369</v>
      </c>
      <c r="E3" s="89"/>
      <c r="F3" s="89"/>
      <c r="G3" s="89"/>
      <c r="H3" s="89"/>
      <c r="I3" s="89"/>
      <c r="J3" s="82"/>
      <c r="K3" s="82"/>
      <c r="L3" s="82"/>
      <c r="M3" s="82"/>
      <c r="N3" s="82"/>
      <c r="O3" s="82"/>
      <c r="P3" s="1121" t="s">
        <v>356</v>
      </c>
      <c r="Q3" s="1122"/>
      <c r="R3" s="1122"/>
      <c r="S3" s="1122"/>
      <c r="T3" s="1122"/>
      <c r="U3" s="1122"/>
      <c r="V3" s="1122"/>
      <c r="W3" s="1122"/>
      <c r="X3" s="1122"/>
      <c r="Y3" s="1122"/>
      <c r="Z3" s="1122"/>
      <c r="AA3" s="1122"/>
      <c r="AB3" s="1122"/>
      <c r="AC3" s="1122"/>
      <c r="AD3" s="1122"/>
      <c r="AE3" s="1122"/>
      <c r="AF3" s="1122"/>
      <c r="AG3" s="1122"/>
      <c r="AH3" s="1122"/>
      <c r="AI3" s="1122"/>
      <c r="AJ3" s="1122"/>
      <c r="AK3" s="1122"/>
      <c r="AL3" s="1122"/>
      <c r="AM3" s="1122"/>
      <c r="AN3" s="1122"/>
      <c r="AO3" s="1122"/>
      <c r="AP3" s="1122"/>
      <c r="AQ3" s="1122"/>
      <c r="AR3" s="1122"/>
      <c r="AS3" s="1122"/>
      <c r="AT3" s="1122"/>
      <c r="AU3" s="1122"/>
      <c r="AV3" s="1122"/>
      <c r="AW3" s="1122"/>
      <c r="AX3" s="1122"/>
      <c r="AY3" s="1122"/>
      <c r="AZ3" s="1122"/>
      <c r="BA3" s="1122"/>
      <c r="BB3" s="1122"/>
      <c r="BC3" s="1122"/>
      <c r="BD3" s="1120"/>
      <c r="BE3" s="1120"/>
      <c r="BF3" s="1120"/>
      <c r="BG3" s="1120"/>
      <c r="BH3" s="1120"/>
      <c r="BI3" s="88"/>
      <c r="BJ3" s="84"/>
      <c r="BK3" s="84"/>
      <c r="BL3" s="84"/>
      <c r="BM3" s="84"/>
      <c r="BN3" s="84"/>
      <c r="BO3" s="84"/>
      <c r="BP3" s="84"/>
      <c r="BQ3" s="84"/>
      <c r="BR3" s="84"/>
    </row>
    <row r="4" spans="1:75" s="1" customFormat="1" ht="31.5" customHeight="1" x14ac:dyDescent="0.35">
      <c r="B4" s="82"/>
      <c r="C4" s="82"/>
      <c r="D4" s="89" t="s">
        <v>370</v>
      </c>
      <c r="E4" s="89"/>
      <c r="F4" s="89"/>
      <c r="G4" s="89"/>
      <c r="H4" s="89"/>
      <c r="I4" s="89"/>
      <c r="J4" s="82"/>
      <c r="K4" s="82"/>
      <c r="L4" s="82"/>
      <c r="M4" s="82"/>
      <c r="N4" s="82"/>
      <c r="O4" s="82"/>
      <c r="P4" s="90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0"/>
      <c r="BE4" s="88"/>
      <c r="BF4" s="88"/>
      <c r="BG4" s="92"/>
      <c r="BH4" s="84"/>
      <c r="BI4" s="88"/>
      <c r="BJ4" s="84"/>
      <c r="BK4" s="84"/>
      <c r="BL4" s="84"/>
      <c r="BM4" s="84"/>
      <c r="BN4" s="84"/>
      <c r="BO4" s="84"/>
      <c r="BP4" s="84"/>
      <c r="BQ4" s="84"/>
      <c r="BR4" s="84"/>
    </row>
    <row r="5" spans="1:75" s="1" customFormat="1" ht="30" customHeight="1" x14ac:dyDescent="0.45">
      <c r="B5" s="82"/>
      <c r="C5" s="82"/>
      <c r="D5" s="89" t="s">
        <v>371</v>
      </c>
      <c r="E5" s="89"/>
      <c r="F5" s="89"/>
      <c r="G5" s="89"/>
      <c r="H5" s="89"/>
      <c r="I5" s="89"/>
      <c r="J5" s="82"/>
      <c r="K5" s="84"/>
      <c r="L5" s="82"/>
      <c r="M5" s="82"/>
      <c r="N5" s="82"/>
      <c r="O5" s="82"/>
      <c r="P5" s="90"/>
      <c r="Q5" s="93"/>
      <c r="R5" s="1119" t="s">
        <v>358</v>
      </c>
      <c r="S5" s="1119"/>
      <c r="T5" s="1119"/>
      <c r="U5" s="1119"/>
      <c r="V5" s="1119"/>
      <c r="W5" s="1119"/>
      <c r="X5" s="1119"/>
      <c r="Y5" s="1119"/>
      <c r="Z5" s="1119"/>
      <c r="AA5" s="1119"/>
      <c r="AB5" s="1119"/>
      <c r="AC5" s="1119"/>
      <c r="AD5" s="1119"/>
      <c r="AE5" s="1119"/>
      <c r="AF5" s="1119"/>
      <c r="AG5" s="1119"/>
      <c r="AH5" s="1119"/>
      <c r="AI5" s="1119"/>
      <c r="AJ5" s="1119"/>
      <c r="AK5" s="1119"/>
      <c r="AL5" s="1119"/>
      <c r="AM5" s="1119"/>
      <c r="AN5" s="1119"/>
      <c r="AO5" s="1119"/>
      <c r="AP5" s="1119"/>
      <c r="AQ5" s="1119"/>
      <c r="AR5" s="1119"/>
      <c r="AS5" s="1119"/>
      <c r="AT5" s="1119"/>
      <c r="AU5" s="1119"/>
      <c r="AV5" s="1119"/>
      <c r="AW5" s="1119"/>
      <c r="AX5" s="1119"/>
      <c r="AY5" s="1119"/>
      <c r="AZ5" s="1119"/>
      <c r="BA5" s="1119"/>
      <c r="BB5" s="1119"/>
      <c r="BC5" s="1119"/>
      <c r="BD5" s="1120"/>
      <c r="BE5" s="1120"/>
      <c r="BF5" s="1120"/>
      <c r="BG5" s="1120"/>
      <c r="BH5" s="1120"/>
      <c r="BL5" s="94" t="s">
        <v>85</v>
      </c>
      <c r="BM5" s="95"/>
      <c r="BN5" s="88"/>
      <c r="BO5" s="84"/>
      <c r="BP5" s="84"/>
      <c r="BQ5" s="84"/>
      <c r="BR5" s="84"/>
      <c r="BS5" s="84"/>
      <c r="BT5" s="84"/>
      <c r="BU5" s="84"/>
      <c r="BV5" s="84"/>
      <c r="BW5" s="88"/>
    </row>
    <row r="6" spans="1:75" s="1" customFormat="1" ht="31.5" x14ac:dyDescent="0.35">
      <c r="B6" s="82"/>
      <c r="C6" s="82"/>
      <c r="D6" s="96" t="s">
        <v>372</v>
      </c>
      <c r="E6" s="96"/>
      <c r="F6" s="96"/>
      <c r="G6" s="96"/>
      <c r="H6" s="96"/>
      <c r="I6" s="96"/>
      <c r="J6" s="82"/>
      <c r="K6" s="84"/>
      <c r="L6" s="82"/>
      <c r="M6" s="82"/>
      <c r="N6" s="82"/>
      <c r="O6" s="82"/>
      <c r="P6" s="95"/>
      <c r="Q6" s="97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 t="s">
        <v>357</v>
      </c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5"/>
      <c r="BL6" s="94" t="s">
        <v>224</v>
      </c>
      <c r="BM6" s="99"/>
      <c r="BN6" s="99"/>
      <c r="BO6" s="99"/>
      <c r="BP6" s="99"/>
      <c r="BQ6" s="99"/>
      <c r="BR6" s="99"/>
      <c r="BS6" s="99"/>
      <c r="BT6" s="84"/>
      <c r="BU6" s="84"/>
      <c r="BV6" s="84"/>
      <c r="BW6" s="88"/>
    </row>
    <row r="7" spans="1:75" s="1" customFormat="1" ht="30" customHeight="1" x14ac:dyDescent="0.4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8"/>
      <c r="Q7" s="97"/>
      <c r="R7" s="100"/>
      <c r="S7" s="100"/>
      <c r="T7" s="100"/>
      <c r="W7" s="100"/>
      <c r="X7" s="100"/>
      <c r="Y7" s="100"/>
      <c r="Z7" s="101"/>
      <c r="AA7" s="101"/>
      <c r="AB7" s="101"/>
      <c r="AC7" s="101"/>
      <c r="AD7" s="101"/>
      <c r="AE7" s="100"/>
      <c r="AG7" s="101"/>
      <c r="AH7" s="101"/>
      <c r="AJ7" s="101"/>
      <c r="AK7" s="101"/>
      <c r="AL7" s="101"/>
      <c r="AM7" s="101"/>
      <c r="AN7" s="101"/>
      <c r="AO7" s="101"/>
      <c r="AP7" s="101"/>
      <c r="AQ7" s="101"/>
      <c r="AR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L7" s="102"/>
      <c r="BM7" s="95"/>
      <c r="BN7" s="88"/>
      <c r="BO7" s="82"/>
      <c r="BP7" s="82"/>
      <c r="BQ7" s="82"/>
      <c r="BR7" s="82"/>
      <c r="BS7" s="82"/>
      <c r="BT7" s="82"/>
      <c r="BU7" s="82"/>
      <c r="BV7" s="82"/>
      <c r="BW7" s="82"/>
    </row>
    <row r="8" spans="1:75" s="1" customFormat="1" ht="27" x14ac:dyDescent="0.35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8"/>
      <c r="Q8" s="82"/>
      <c r="R8" s="82"/>
      <c r="S8" s="82"/>
      <c r="T8" s="82"/>
      <c r="BL8" s="103" t="s">
        <v>132</v>
      </c>
      <c r="BM8" s="84"/>
      <c r="BN8" s="88"/>
      <c r="BO8" s="84"/>
      <c r="BP8" s="84"/>
      <c r="BQ8" s="84"/>
      <c r="BR8" s="84"/>
      <c r="BS8" s="84"/>
      <c r="BT8" s="84"/>
      <c r="BU8" s="84"/>
      <c r="BV8" s="84"/>
      <c r="BW8" s="88"/>
    </row>
    <row r="9" spans="1:75" s="108" customFormat="1" ht="27" x14ac:dyDescent="0.35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4"/>
      <c r="O9" s="104"/>
      <c r="P9" s="106"/>
      <c r="Q9" s="104"/>
      <c r="R9" s="104"/>
      <c r="S9" s="104"/>
      <c r="T9" s="1117" t="s">
        <v>339</v>
      </c>
      <c r="U9" s="1122"/>
      <c r="V9" s="1122"/>
      <c r="W9" s="1122"/>
      <c r="X9" s="1122"/>
      <c r="Y9" s="1122"/>
      <c r="Z9" s="1122"/>
      <c r="AA9" s="1122"/>
      <c r="AB9" s="1122"/>
      <c r="AC9" s="1122"/>
      <c r="AD9" s="1122"/>
      <c r="AE9" s="1122"/>
      <c r="AF9" s="1122"/>
      <c r="AG9" s="1122"/>
      <c r="AH9" s="1122"/>
      <c r="AI9" s="1122"/>
      <c r="AJ9" s="1122"/>
      <c r="AK9" s="1122"/>
      <c r="AL9" s="1122"/>
      <c r="AM9" s="1122"/>
      <c r="AN9" s="1122"/>
      <c r="AO9" s="1122"/>
      <c r="AP9" s="1122"/>
      <c r="AQ9" s="1122"/>
      <c r="AR9" s="1122"/>
      <c r="AS9" s="1122"/>
      <c r="AT9" s="1122"/>
      <c r="AU9" s="1122"/>
      <c r="AV9" s="1122"/>
      <c r="AW9" s="1122"/>
      <c r="AX9" s="1122"/>
      <c r="AY9" s="1122"/>
      <c r="AZ9" s="1122"/>
      <c r="BA9" s="1122"/>
      <c r="BB9" s="1122"/>
      <c r="BC9" s="1122"/>
      <c r="BD9" s="1122"/>
      <c r="BE9" s="1122"/>
      <c r="BF9" s="1122"/>
      <c r="BL9" s="109"/>
      <c r="BM9" s="104"/>
      <c r="BN9" s="110"/>
      <c r="BO9" s="111"/>
      <c r="BP9" s="111"/>
      <c r="BQ9" s="111"/>
      <c r="BR9" s="111"/>
      <c r="BS9" s="111"/>
      <c r="BT9" s="111"/>
      <c r="BU9" s="111"/>
      <c r="BV9" s="111"/>
      <c r="BW9" s="111"/>
    </row>
    <row r="10" spans="1:75" s="108" customFormat="1" ht="27" x14ac:dyDescent="0.35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4"/>
      <c r="O10" s="104"/>
      <c r="P10" s="106"/>
      <c r="Q10" s="1117"/>
      <c r="R10" s="1118"/>
      <c r="S10" s="1118"/>
      <c r="T10" s="1118"/>
      <c r="U10" s="1118"/>
      <c r="V10" s="1118"/>
      <c r="W10" s="1118"/>
      <c r="X10" s="1118"/>
      <c r="Y10" s="1118"/>
      <c r="Z10" s="1118"/>
      <c r="AA10" s="1118"/>
      <c r="AB10" s="1118"/>
      <c r="AC10" s="1118"/>
      <c r="AD10" s="1118"/>
      <c r="AE10" s="1118"/>
      <c r="AF10" s="1118"/>
      <c r="AG10" s="1118"/>
      <c r="AH10" s="1118"/>
      <c r="AI10" s="1118"/>
      <c r="AJ10" s="1118"/>
      <c r="AK10" s="1118"/>
      <c r="AL10" s="1118"/>
      <c r="AM10" s="1118"/>
      <c r="AN10" s="1118"/>
      <c r="AO10" s="1118"/>
      <c r="AP10" s="1118"/>
      <c r="AQ10" s="1118"/>
      <c r="AR10" s="1118"/>
      <c r="AS10" s="1118"/>
      <c r="AT10" s="1118"/>
      <c r="AU10" s="1118"/>
      <c r="AV10" s="1118"/>
      <c r="AW10" s="1118"/>
      <c r="AX10" s="1118"/>
      <c r="AY10" s="1118"/>
      <c r="AZ10" s="1118"/>
      <c r="BA10" s="1118"/>
      <c r="BB10" s="1118"/>
      <c r="BC10" s="1118"/>
      <c r="BD10" s="104"/>
      <c r="BL10" s="94" t="s">
        <v>301</v>
      </c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</row>
    <row r="11" spans="1:75" s="108" customFormat="1" ht="27" x14ac:dyDescent="0.35">
      <c r="A11" s="10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4"/>
      <c r="O11" s="104"/>
      <c r="P11" s="106"/>
      <c r="Q11" s="107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04"/>
      <c r="BG11" s="94"/>
      <c r="BH11" s="104"/>
      <c r="BI11" s="110"/>
      <c r="BJ11" s="111"/>
      <c r="BK11" s="111"/>
      <c r="BL11" s="111"/>
      <c r="BM11" s="111"/>
      <c r="BN11" s="111"/>
      <c r="BO11" s="111"/>
      <c r="BP11" s="111"/>
      <c r="BQ11" s="111"/>
      <c r="BR11" s="111"/>
    </row>
    <row r="12" spans="1:75" s="113" customFormat="1" ht="34.5" customHeight="1" thickBot="1" x14ac:dyDescent="0.4">
      <c r="B12" s="114" t="s">
        <v>133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BC12" s="114" t="s">
        <v>134</v>
      </c>
      <c r="BE12" s="117"/>
      <c r="BF12" s="117"/>
      <c r="BG12" s="117"/>
      <c r="BH12" s="117"/>
      <c r="BI12" s="117"/>
      <c r="BJ12" s="117"/>
      <c r="BK12" s="118"/>
      <c r="BL12" s="118"/>
      <c r="BM12" s="118"/>
      <c r="BN12" s="118"/>
      <c r="BO12" s="115"/>
      <c r="BP12" s="119"/>
      <c r="BQ12" s="120"/>
    </row>
    <row r="13" spans="1:75" s="113" customFormat="1" ht="39" customHeight="1" thickTop="1" x14ac:dyDescent="0.25">
      <c r="B13" s="927" t="s">
        <v>43</v>
      </c>
      <c r="C13" s="930" t="s">
        <v>340</v>
      </c>
      <c r="D13" s="931"/>
      <c r="E13" s="931"/>
      <c r="F13" s="931"/>
      <c r="G13" s="121"/>
      <c r="H13" s="931" t="s">
        <v>341</v>
      </c>
      <c r="I13" s="931"/>
      <c r="J13" s="931"/>
      <c r="K13" s="121"/>
      <c r="L13" s="931" t="s">
        <v>342</v>
      </c>
      <c r="M13" s="931"/>
      <c r="N13" s="931"/>
      <c r="O13" s="931"/>
      <c r="P13" s="931" t="s">
        <v>343</v>
      </c>
      <c r="Q13" s="931"/>
      <c r="R13" s="931"/>
      <c r="S13" s="931"/>
      <c r="T13" s="931"/>
      <c r="U13" s="121"/>
      <c r="V13" s="931" t="s">
        <v>344</v>
      </c>
      <c r="W13" s="931"/>
      <c r="X13" s="931"/>
      <c r="Y13" s="121"/>
      <c r="Z13" s="931" t="s">
        <v>345</v>
      </c>
      <c r="AA13" s="931"/>
      <c r="AB13" s="931"/>
      <c r="AC13" s="121"/>
      <c r="AD13" s="931" t="s">
        <v>346</v>
      </c>
      <c r="AE13" s="931"/>
      <c r="AF13" s="931"/>
      <c r="AG13" s="931"/>
      <c r="AH13" s="121"/>
      <c r="AI13" s="931" t="s">
        <v>347</v>
      </c>
      <c r="AJ13" s="931"/>
      <c r="AK13" s="931"/>
      <c r="AL13" s="121"/>
      <c r="AM13" s="931" t="s">
        <v>348</v>
      </c>
      <c r="AN13" s="931"/>
      <c r="AO13" s="931"/>
      <c r="AP13" s="931"/>
      <c r="AQ13" s="931" t="s">
        <v>349</v>
      </c>
      <c r="AR13" s="931"/>
      <c r="AS13" s="931"/>
      <c r="AT13" s="931"/>
      <c r="AU13" s="121"/>
      <c r="AV13" s="931" t="s">
        <v>350</v>
      </c>
      <c r="AW13" s="931"/>
      <c r="AX13" s="931"/>
      <c r="AY13" s="121"/>
      <c r="AZ13" s="931" t="s">
        <v>351</v>
      </c>
      <c r="BA13" s="931"/>
      <c r="BB13" s="931"/>
      <c r="BC13" s="1008"/>
      <c r="BD13" s="1009" t="s">
        <v>308</v>
      </c>
      <c r="BE13" s="1010"/>
      <c r="BF13" s="940"/>
      <c r="BG13" s="939" t="s">
        <v>44</v>
      </c>
      <c r="BH13" s="940"/>
      <c r="BI13" s="939" t="s">
        <v>352</v>
      </c>
      <c r="BJ13" s="940"/>
      <c r="BK13" s="939" t="s">
        <v>45</v>
      </c>
      <c r="BL13" s="940"/>
      <c r="BM13" s="939" t="s">
        <v>46</v>
      </c>
      <c r="BN13" s="940"/>
      <c r="BO13" s="1023" t="s">
        <v>309</v>
      </c>
      <c r="BP13" s="1024"/>
      <c r="BQ13" s="120"/>
    </row>
    <row r="14" spans="1:75" s="113" customFormat="1" ht="39" customHeight="1" x14ac:dyDescent="0.25">
      <c r="B14" s="928"/>
      <c r="C14" s="122">
        <v>1</v>
      </c>
      <c r="D14" s="123">
        <v>8</v>
      </c>
      <c r="E14" s="123">
        <v>15</v>
      </c>
      <c r="F14" s="123">
        <v>22</v>
      </c>
      <c r="G14" s="123">
        <v>29</v>
      </c>
      <c r="H14" s="123">
        <v>6</v>
      </c>
      <c r="I14" s="123">
        <v>13</v>
      </c>
      <c r="J14" s="123">
        <v>20</v>
      </c>
      <c r="K14" s="123">
        <v>27</v>
      </c>
      <c r="L14" s="123">
        <v>3</v>
      </c>
      <c r="M14" s="123">
        <v>10</v>
      </c>
      <c r="N14" s="123">
        <v>17</v>
      </c>
      <c r="O14" s="123">
        <v>24</v>
      </c>
      <c r="P14" s="123">
        <v>1</v>
      </c>
      <c r="Q14" s="123">
        <v>8</v>
      </c>
      <c r="R14" s="123">
        <v>15</v>
      </c>
      <c r="S14" s="123"/>
      <c r="T14" s="123">
        <v>22</v>
      </c>
      <c r="U14" s="123">
        <v>29</v>
      </c>
      <c r="V14" s="123">
        <v>5</v>
      </c>
      <c r="W14" s="123">
        <v>12</v>
      </c>
      <c r="X14" s="123">
        <v>19</v>
      </c>
      <c r="Y14" s="123">
        <v>26</v>
      </c>
      <c r="Z14" s="123">
        <v>2</v>
      </c>
      <c r="AA14" s="123">
        <v>9</v>
      </c>
      <c r="AB14" s="123">
        <v>16</v>
      </c>
      <c r="AC14" s="123">
        <v>23</v>
      </c>
      <c r="AD14" s="123">
        <v>2</v>
      </c>
      <c r="AE14" s="123">
        <v>9</v>
      </c>
      <c r="AF14" s="123">
        <v>16</v>
      </c>
      <c r="AG14" s="123">
        <v>23</v>
      </c>
      <c r="AH14" s="123">
        <v>30</v>
      </c>
      <c r="AI14" s="123">
        <v>6</v>
      </c>
      <c r="AJ14" s="123">
        <v>13</v>
      </c>
      <c r="AK14" s="123">
        <v>20</v>
      </c>
      <c r="AL14" s="123">
        <v>27</v>
      </c>
      <c r="AM14" s="123">
        <v>4</v>
      </c>
      <c r="AN14" s="123">
        <v>11</v>
      </c>
      <c r="AO14" s="123">
        <v>18</v>
      </c>
      <c r="AP14" s="123">
        <v>25</v>
      </c>
      <c r="AQ14" s="123">
        <v>1</v>
      </c>
      <c r="AR14" s="123">
        <v>8</v>
      </c>
      <c r="AS14" s="123">
        <v>15</v>
      </c>
      <c r="AT14" s="123">
        <v>22</v>
      </c>
      <c r="AU14" s="123">
        <v>29</v>
      </c>
      <c r="AV14" s="123">
        <v>6</v>
      </c>
      <c r="AW14" s="123">
        <v>13</v>
      </c>
      <c r="AX14" s="123">
        <v>20</v>
      </c>
      <c r="AY14" s="123">
        <v>27</v>
      </c>
      <c r="AZ14" s="123">
        <v>3</v>
      </c>
      <c r="BA14" s="123">
        <v>10</v>
      </c>
      <c r="BB14" s="123">
        <v>17</v>
      </c>
      <c r="BC14" s="124">
        <v>24</v>
      </c>
      <c r="BD14" s="1011"/>
      <c r="BE14" s="1012"/>
      <c r="BF14" s="942"/>
      <c r="BG14" s="941"/>
      <c r="BH14" s="942"/>
      <c r="BI14" s="941"/>
      <c r="BJ14" s="942"/>
      <c r="BK14" s="941"/>
      <c r="BL14" s="942"/>
      <c r="BM14" s="941"/>
      <c r="BN14" s="942"/>
      <c r="BO14" s="941"/>
      <c r="BP14" s="1025"/>
      <c r="BQ14" s="120"/>
    </row>
    <row r="15" spans="1:75" s="113" customFormat="1" ht="36.75" customHeight="1" x14ac:dyDescent="0.25">
      <c r="B15" s="928"/>
      <c r="C15" s="122">
        <v>7</v>
      </c>
      <c r="D15" s="123">
        <v>14</v>
      </c>
      <c r="E15" s="123">
        <v>21</v>
      </c>
      <c r="F15" s="123">
        <v>28</v>
      </c>
      <c r="G15" s="123">
        <v>5</v>
      </c>
      <c r="H15" s="123">
        <v>12</v>
      </c>
      <c r="I15" s="123">
        <v>19</v>
      </c>
      <c r="J15" s="123">
        <v>26</v>
      </c>
      <c r="K15" s="123">
        <v>2</v>
      </c>
      <c r="L15" s="123">
        <v>9</v>
      </c>
      <c r="M15" s="123">
        <v>16</v>
      </c>
      <c r="N15" s="123">
        <v>23</v>
      </c>
      <c r="O15" s="123">
        <v>30</v>
      </c>
      <c r="P15" s="123">
        <v>7</v>
      </c>
      <c r="Q15" s="123">
        <v>14</v>
      </c>
      <c r="R15" s="123">
        <v>21</v>
      </c>
      <c r="S15" s="123"/>
      <c r="T15" s="123">
        <v>28</v>
      </c>
      <c r="U15" s="123">
        <v>4</v>
      </c>
      <c r="V15" s="123">
        <v>11</v>
      </c>
      <c r="W15" s="123">
        <v>18</v>
      </c>
      <c r="X15" s="123">
        <v>25</v>
      </c>
      <c r="Y15" s="123">
        <v>1</v>
      </c>
      <c r="Z15" s="123">
        <v>8</v>
      </c>
      <c r="AA15" s="123">
        <v>15</v>
      </c>
      <c r="AB15" s="123">
        <v>22</v>
      </c>
      <c r="AC15" s="123">
        <v>1</v>
      </c>
      <c r="AD15" s="123">
        <v>8</v>
      </c>
      <c r="AE15" s="123">
        <v>15</v>
      </c>
      <c r="AF15" s="123">
        <v>22</v>
      </c>
      <c r="AG15" s="123">
        <v>29</v>
      </c>
      <c r="AH15" s="123">
        <v>5</v>
      </c>
      <c r="AI15" s="123">
        <v>12</v>
      </c>
      <c r="AJ15" s="123">
        <v>19</v>
      </c>
      <c r="AK15" s="123">
        <v>26</v>
      </c>
      <c r="AL15" s="123">
        <v>3</v>
      </c>
      <c r="AM15" s="123">
        <v>10</v>
      </c>
      <c r="AN15" s="123">
        <v>17</v>
      </c>
      <c r="AO15" s="123">
        <v>24</v>
      </c>
      <c r="AP15" s="123">
        <v>31</v>
      </c>
      <c r="AQ15" s="123">
        <v>7</v>
      </c>
      <c r="AR15" s="123">
        <v>14</v>
      </c>
      <c r="AS15" s="123">
        <v>21</v>
      </c>
      <c r="AT15" s="123">
        <v>28</v>
      </c>
      <c r="AU15" s="123">
        <v>5</v>
      </c>
      <c r="AV15" s="123">
        <v>12</v>
      </c>
      <c r="AW15" s="123">
        <v>19</v>
      </c>
      <c r="AX15" s="123">
        <v>26</v>
      </c>
      <c r="AY15" s="123">
        <v>2</v>
      </c>
      <c r="AZ15" s="123">
        <v>9</v>
      </c>
      <c r="BA15" s="123">
        <v>16</v>
      </c>
      <c r="BB15" s="123">
        <v>23</v>
      </c>
      <c r="BC15" s="124">
        <v>31</v>
      </c>
      <c r="BD15" s="1011"/>
      <c r="BE15" s="1012"/>
      <c r="BF15" s="942"/>
      <c r="BG15" s="941"/>
      <c r="BH15" s="942"/>
      <c r="BI15" s="941"/>
      <c r="BJ15" s="942"/>
      <c r="BK15" s="941"/>
      <c r="BL15" s="942"/>
      <c r="BM15" s="941"/>
      <c r="BN15" s="942"/>
      <c r="BO15" s="941"/>
      <c r="BP15" s="1025"/>
      <c r="BQ15" s="120"/>
    </row>
    <row r="16" spans="1:75" s="113" customFormat="1" ht="35.25" customHeight="1" thickBot="1" x14ac:dyDescent="0.3">
      <c r="B16" s="929"/>
      <c r="C16" s="125">
        <v>1</v>
      </c>
      <c r="D16" s="126">
        <f t="shared" ref="D16:BC16" si="0">C16+1</f>
        <v>2</v>
      </c>
      <c r="E16" s="126">
        <f t="shared" si="0"/>
        <v>3</v>
      </c>
      <c r="F16" s="126">
        <f t="shared" si="0"/>
        <v>4</v>
      </c>
      <c r="G16" s="126">
        <f t="shared" si="0"/>
        <v>5</v>
      </c>
      <c r="H16" s="126">
        <f t="shared" si="0"/>
        <v>6</v>
      </c>
      <c r="I16" s="126">
        <f t="shared" si="0"/>
        <v>7</v>
      </c>
      <c r="J16" s="126">
        <f t="shared" si="0"/>
        <v>8</v>
      </c>
      <c r="K16" s="126">
        <f t="shared" si="0"/>
        <v>9</v>
      </c>
      <c r="L16" s="126">
        <f t="shared" si="0"/>
        <v>10</v>
      </c>
      <c r="M16" s="126">
        <f t="shared" si="0"/>
        <v>11</v>
      </c>
      <c r="N16" s="126">
        <f t="shared" si="0"/>
        <v>12</v>
      </c>
      <c r="O16" s="126">
        <f t="shared" si="0"/>
        <v>13</v>
      </c>
      <c r="P16" s="126">
        <f t="shared" si="0"/>
        <v>14</v>
      </c>
      <c r="Q16" s="126">
        <f t="shared" si="0"/>
        <v>15</v>
      </c>
      <c r="R16" s="126">
        <f t="shared" si="0"/>
        <v>16</v>
      </c>
      <c r="S16" s="126"/>
      <c r="T16" s="126">
        <f>R16+1</f>
        <v>17</v>
      </c>
      <c r="U16" s="126">
        <f t="shared" si="0"/>
        <v>18</v>
      </c>
      <c r="V16" s="126">
        <f t="shared" si="0"/>
        <v>19</v>
      </c>
      <c r="W16" s="126">
        <f t="shared" si="0"/>
        <v>20</v>
      </c>
      <c r="X16" s="126">
        <f t="shared" si="0"/>
        <v>21</v>
      </c>
      <c r="Y16" s="126">
        <f t="shared" si="0"/>
        <v>22</v>
      </c>
      <c r="Z16" s="126">
        <f t="shared" si="0"/>
        <v>23</v>
      </c>
      <c r="AA16" s="126">
        <f t="shared" si="0"/>
        <v>24</v>
      </c>
      <c r="AB16" s="126">
        <f t="shared" si="0"/>
        <v>25</v>
      </c>
      <c r="AC16" s="126">
        <f t="shared" si="0"/>
        <v>26</v>
      </c>
      <c r="AD16" s="126">
        <f t="shared" si="0"/>
        <v>27</v>
      </c>
      <c r="AE16" s="126">
        <f t="shared" si="0"/>
        <v>28</v>
      </c>
      <c r="AF16" s="126">
        <f t="shared" si="0"/>
        <v>29</v>
      </c>
      <c r="AG16" s="126">
        <f t="shared" si="0"/>
        <v>30</v>
      </c>
      <c r="AH16" s="126">
        <f t="shared" si="0"/>
        <v>31</v>
      </c>
      <c r="AI16" s="126">
        <f t="shared" si="0"/>
        <v>32</v>
      </c>
      <c r="AJ16" s="126">
        <f t="shared" si="0"/>
        <v>33</v>
      </c>
      <c r="AK16" s="126">
        <f t="shared" si="0"/>
        <v>34</v>
      </c>
      <c r="AL16" s="126">
        <f t="shared" si="0"/>
        <v>35</v>
      </c>
      <c r="AM16" s="126">
        <f t="shared" si="0"/>
        <v>36</v>
      </c>
      <c r="AN16" s="126">
        <f t="shared" si="0"/>
        <v>37</v>
      </c>
      <c r="AO16" s="126">
        <f t="shared" si="0"/>
        <v>38</v>
      </c>
      <c r="AP16" s="126">
        <f t="shared" si="0"/>
        <v>39</v>
      </c>
      <c r="AQ16" s="126">
        <f t="shared" si="0"/>
        <v>40</v>
      </c>
      <c r="AR16" s="126">
        <f t="shared" si="0"/>
        <v>41</v>
      </c>
      <c r="AS16" s="126">
        <f t="shared" si="0"/>
        <v>42</v>
      </c>
      <c r="AT16" s="126">
        <f t="shared" si="0"/>
        <v>43</v>
      </c>
      <c r="AU16" s="126">
        <f t="shared" si="0"/>
        <v>44</v>
      </c>
      <c r="AV16" s="126">
        <f t="shared" si="0"/>
        <v>45</v>
      </c>
      <c r="AW16" s="126">
        <f t="shared" si="0"/>
        <v>46</v>
      </c>
      <c r="AX16" s="126">
        <f t="shared" si="0"/>
        <v>47</v>
      </c>
      <c r="AY16" s="126">
        <f t="shared" si="0"/>
        <v>48</v>
      </c>
      <c r="AZ16" s="126">
        <f t="shared" si="0"/>
        <v>49</v>
      </c>
      <c r="BA16" s="126">
        <f t="shared" si="0"/>
        <v>50</v>
      </c>
      <c r="BB16" s="126">
        <f t="shared" si="0"/>
        <v>51</v>
      </c>
      <c r="BC16" s="127">
        <f t="shared" si="0"/>
        <v>52</v>
      </c>
      <c r="BD16" s="1013"/>
      <c r="BE16" s="1014"/>
      <c r="BF16" s="944"/>
      <c r="BG16" s="943"/>
      <c r="BH16" s="944"/>
      <c r="BI16" s="943"/>
      <c r="BJ16" s="944"/>
      <c r="BK16" s="943"/>
      <c r="BL16" s="944"/>
      <c r="BM16" s="943"/>
      <c r="BN16" s="944"/>
      <c r="BO16" s="943"/>
      <c r="BP16" s="1026"/>
      <c r="BQ16" s="120"/>
    </row>
    <row r="17" spans="1:98" s="113" customFormat="1" ht="27" customHeight="1" thickTop="1" x14ac:dyDescent="0.3">
      <c r="B17" s="128" t="s">
        <v>47</v>
      </c>
      <c r="C17" s="129"/>
      <c r="D17" s="1"/>
      <c r="E17" s="130" t="s">
        <v>48</v>
      </c>
      <c r="F17" s="131"/>
      <c r="G17" s="131"/>
      <c r="H17" s="131"/>
      <c r="I17" s="131"/>
      <c r="J17" s="131"/>
      <c r="K17" s="131"/>
      <c r="L17" s="132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0" t="s">
        <v>48</v>
      </c>
      <c r="X17" s="130" t="s">
        <v>48</v>
      </c>
      <c r="Y17" s="131"/>
      <c r="Z17" s="131"/>
      <c r="AA17" s="131"/>
      <c r="AB17" s="131"/>
      <c r="AC17" s="133"/>
      <c r="AD17" s="131"/>
      <c r="AE17" s="131"/>
      <c r="AF17" s="131"/>
      <c r="AG17" s="131"/>
      <c r="AH17" s="131"/>
      <c r="AI17" s="131"/>
      <c r="AJ17" s="132"/>
      <c r="AK17" s="131"/>
      <c r="AL17" s="131"/>
      <c r="AM17" s="131"/>
      <c r="AN17" s="131"/>
      <c r="AO17" s="131"/>
      <c r="AP17" s="130" t="s">
        <v>48</v>
      </c>
      <c r="AQ17" s="130" t="s">
        <v>48</v>
      </c>
      <c r="AR17" s="134"/>
      <c r="AS17" s="134"/>
      <c r="AT17" s="133"/>
      <c r="AU17" s="133"/>
      <c r="AV17" s="133"/>
      <c r="AW17" s="133"/>
      <c r="AX17" s="133"/>
      <c r="AY17" s="135"/>
      <c r="AZ17" s="135"/>
      <c r="BA17" s="135"/>
      <c r="BB17" s="135"/>
      <c r="BC17" s="136"/>
      <c r="BD17" s="1027">
        <v>5</v>
      </c>
      <c r="BE17" s="1028"/>
      <c r="BF17" s="959"/>
      <c r="BG17" s="958"/>
      <c r="BH17" s="959"/>
      <c r="BI17" s="958"/>
      <c r="BJ17" s="959"/>
      <c r="BK17" s="958"/>
      <c r="BL17" s="959"/>
      <c r="BM17" s="958"/>
      <c r="BN17" s="959"/>
      <c r="BO17" s="960">
        <f>SUM(BD17:BN17)</f>
        <v>5</v>
      </c>
      <c r="BP17" s="961"/>
      <c r="BQ17" s="120"/>
    </row>
    <row r="18" spans="1:98" s="113" customFormat="1" ht="24.75" customHeight="1" x14ac:dyDescent="0.25">
      <c r="B18" s="137" t="s">
        <v>50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9"/>
      <c r="M18" s="138"/>
      <c r="N18" s="140" t="s">
        <v>48</v>
      </c>
      <c r="O18" s="141" t="s">
        <v>48</v>
      </c>
      <c r="P18" s="138"/>
      <c r="Q18" s="138"/>
      <c r="R18" s="138"/>
      <c r="S18" s="142"/>
      <c r="T18" s="138"/>
      <c r="U18" s="138"/>
      <c r="V18" s="138"/>
      <c r="W18" s="138"/>
      <c r="X18" s="138"/>
      <c r="Y18" s="138"/>
      <c r="Z18" s="138"/>
      <c r="AA18" s="138"/>
      <c r="AB18" s="138"/>
      <c r="AC18" s="143"/>
      <c r="AD18" s="138"/>
      <c r="AE18" s="140" t="s">
        <v>48</v>
      </c>
      <c r="AF18" s="140" t="s">
        <v>48</v>
      </c>
      <c r="AG18" s="138"/>
      <c r="AH18" s="138"/>
      <c r="AI18" s="138"/>
      <c r="AJ18" s="139"/>
      <c r="AK18" s="138"/>
      <c r="AL18" s="138"/>
      <c r="AM18" s="138"/>
      <c r="AN18" s="138"/>
      <c r="AO18" s="138"/>
      <c r="AP18" s="138"/>
      <c r="AQ18" s="143"/>
      <c r="AR18" s="138"/>
      <c r="AS18" s="138"/>
      <c r="AT18" s="143"/>
      <c r="AU18" s="143"/>
      <c r="AV18" s="143"/>
      <c r="AW18" s="143"/>
      <c r="AX18" s="143"/>
      <c r="AY18" s="144"/>
      <c r="AZ18" s="144"/>
      <c r="BA18" s="143"/>
      <c r="BB18" s="143"/>
      <c r="BC18" s="145"/>
      <c r="BD18" s="962">
        <v>4</v>
      </c>
      <c r="BE18" s="963"/>
      <c r="BF18" s="964"/>
      <c r="BG18" s="991"/>
      <c r="BH18" s="964"/>
      <c r="BI18" s="991"/>
      <c r="BJ18" s="964"/>
      <c r="BK18" s="991"/>
      <c r="BL18" s="964"/>
      <c r="BM18" s="991"/>
      <c r="BN18" s="964"/>
      <c r="BO18" s="997">
        <f>SUM(BD18:BN18)</f>
        <v>4</v>
      </c>
      <c r="BP18" s="998"/>
      <c r="BQ18" s="120"/>
    </row>
    <row r="19" spans="1:98" s="113" customFormat="1" ht="26.25" customHeight="1" x14ac:dyDescent="0.25">
      <c r="B19" s="137" t="s">
        <v>51</v>
      </c>
      <c r="C19" s="146"/>
      <c r="D19" s="138"/>
      <c r="E19" s="138"/>
      <c r="F19" s="138"/>
      <c r="G19" s="138"/>
      <c r="H19" s="138"/>
      <c r="I19" s="138"/>
      <c r="J19" s="138"/>
      <c r="K19" s="138"/>
      <c r="L19" s="139"/>
      <c r="M19" s="138"/>
      <c r="N19" s="138"/>
      <c r="O19" s="138"/>
      <c r="P19" s="138"/>
      <c r="Q19" s="138"/>
      <c r="R19" s="138"/>
      <c r="S19" s="142"/>
      <c r="T19" s="138"/>
      <c r="U19" s="138"/>
      <c r="V19" s="140" t="s">
        <v>48</v>
      </c>
      <c r="W19" s="140" t="s">
        <v>48</v>
      </c>
      <c r="X19" s="140" t="s">
        <v>48</v>
      </c>
      <c r="Y19" s="138"/>
      <c r="Z19" s="138"/>
      <c r="AA19" s="138"/>
      <c r="AB19" s="138"/>
      <c r="AC19" s="147"/>
      <c r="AD19" s="146"/>
      <c r="AE19" s="138"/>
      <c r="AF19" s="138"/>
      <c r="AG19" s="138"/>
      <c r="AH19" s="138"/>
      <c r="AI19" s="138"/>
      <c r="AJ19" s="138"/>
      <c r="AK19" s="138"/>
      <c r="AL19" s="138"/>
      <c r="AM19" s="138"/>
      <c r="AN19" s="140" t="s">
        <v>48</v>
      </c>
      <c r="AO19" s="140" t="s">
        <v>48</v>
      </c>
      <c r="AP19" s="141" t="s">
        <v>48</v>
      </c>
      <c r="AQ19" s="143"/>
      <c r="AR19" s="146"/>
      <c r="AS19" s="138"/>
      <c r="AT19" s="143"/>
      <c r="AU19" s="143"/>
      <c r="AV19" s="143"/>
      <c r="AW19" s="143"/>
      <c r="AX19" s="143"/>
      <c r="AY19" s="143"/>
      <c r="AZ19" s="143"/>
      <c r="BA19" s="144"/>
      <c r="BB19" s="144"/>
      <c r="BC19" s="148"/>
      <c r="BD19" s="962">
        <v>6</v>
      </c>
      <c r="BE19" s="963"/>
      <c r="BF19" s="964"/>
      <c r="BG19" s="991"/>
      <c r="BH19" s="964"/>
      <c r="BI19" s="991"/>
      <c r="BJ19" s="964"/>
      <c r="BK19" s="991"/>
      <c r="BL19" s="964"/>
      <c r="BM19" s="991"/>
      <c r="BN19" s="964"/>
      <c r="BO19" s="997">
        <f>SUM(BD19:BN19)</f>
        <v>6</v>
      </c>
      <c r="BP19" s="998"/>
      <c r="BQ19" s="120"/>
    </row>
    <row r="20" spans="1:98" s="113" customFormat="1" ht="29.25" customHeight="1" x14ac:dyDescent="0.25">
      <c r="B20" s="137" t="s">
        <v>52</v>
      </c>
      <c r="C20" s="146"/>
      <c r="D20" s="138"/>
      <c r="E20" s="138"/>
      <c r="F20" s="138"/>
      <c r="G20" s="138"/>
      <c r="H20" s="138"/>
      <c r="I20" s="138"/>
      <c r="J20" s="138"/>
      <c r="K20" s="138"/>
      <c r="L20" s="139"/>
      <c r="M20" s="138"/>
      <c r="N20" s="138"/>
      <c r="O20" s="138"/>
      <c r="P20" s="138"/>
      <c r="Q20" s="149"/>
      <c r="R20" s="150"/>
      <c r="S20" s="150"/>
      <c r="T20" s="151"/>
      <c r="U20" s="151"/>
      <c r="V20" s="140" t="s">
        <v>48</v>
      </c>
      <c r="W20" s="140" t="s">
        <v>48</v>
      </c>
      <c r="X20" s="140" t="s">
        <v>48</v>
      </c>
      <c r="Y20" s="149"/>
      <c r="Z20" s="149" t="s">
        <v>49</v>
      </c>
      <c r="AA20" s="150" t="s">
        <v>49</v>
      </c>
      <c r="AB20" s="151" t="s">
        <v>49</v>
      </c>
      <c r="AC20" s="151" t="s">
        <v>49</v>
      </c>
      <c r="AD20" s="149" t="s">
        <v>49</v>
      </c>
      <c r="AE20" s="152" t="s">
        <v>49</v>
      </c>
      <c r="AF20" s="152" t="s">
        <v>49</v>
      </c>
      <c r="AG20" s="149" t="s">
        <v>49</v>
      </c>
      <c r="AH20" s="153" t="s">
        <v>53</v>
      </c>
      <c r="AI20" s="154" t="s">
        <v>53</v>
      </c>
      <c r="AJ20" s="153" t="s">
        <v>53</v>
      </c>
      <c r="AK20" s="153" t="s">
        <v>53</v>
      </c>
      <c r="AL20" s="155"/>
      <c r="AM20" s="155"/>
      <c r="AN20" s="154" t="s">
        <v>48</v>
      </c>
      <c r="AO20" s="154" t="s">
        <v>48</v>
      </c>
      <c r="AP20" s="154" t="s">
        <v>48</v>
      </c>
      <c r="AQ20" s="155"/>
      <c r="AR20" s="155"/>
      <c r="AS20" s="155"/>
      <c r="AT20" s="156"/>
      <c r="AU20" s="156"/>
      <c r="AV20" s="156"/>
      <c r="AW20" s="156"/>
      <c r="AX20" s="156"/>
      <c r="AY20" s="156"/>
      <c r="AZ20" s="156"/>
      <c r="BA20" s="157"/>
      <c r="BB20" s="157"/>
      <c r="BC20" s="158"/>
      <c r="BD20" s="962">
        <v>6</v>
      </c>
      <c r="BE20" s="963"/>
      <c r="BF20" s="964"/>
      <c r="BG20" s="991">
        <v>8</v>
      </c>
      <c r="BH20" s="964"/>
      <c r="BI20" s="991">
        <v>4</v>
      </c>
      <c r="BJ20" s="964"/>
      <c r="BK20" s="991"/>
      <c r="BL20" s="964"/>
      <c r="BM20" s="991"/>
      <c r="BN20" s="964"/>
      <c r="BO20" s="997">
        <f>SUM(BD20:BN20)</f>
        <v>18</v>
      </c>
      <c r="BP20" s="998"/>
      <c r="BQ20" s="120"/>
    </row>
    <row r="21" spans="1:98" s="113" customFormat="1" ht="27" customHeight="1" thickBot="1" x14ac:dyDescent="0.3">
      <c r="B21" s="159" t="s">
        <v>307</v>
      </c>
      <c r="C21" s="160"/>
      <c r="D21" s="161"/>
      <c r="E21" s="161"/>
      <c r="F21" s="161"/>
      <c r="G21" s="161"/>
      <c r="H21" s="161"/>
      <c r="I21" s="161"/>
      <c r="J21" s="161"/>
      <c r="K21" s="161"/>
      <c r="L21" s="162"/>
      <c r="M21" s="161" t="s">
        <v>48</v>
      </c>
      <c r="N21" s="161" t="s">
        <v>48</v>
      </c>
      <c r="O21" s="161" t="s">
        <v>48</v>
      </c>
      <c r="P21" s="161"/>
      <c r="Q21" s="161"/>
      <c r="R21" s="161"/>
      <c r="S21" s="161"/>
      <c r="T21" s="161"/>
      <c r="U21" s="161"/>
      <c r="V21" s="161"/>
      <c r="W21" s="161"/>
      <c r="X21" s="163" t="s">
        <v>53</v>
      </c>
      <c r="Y21" s="163" t="s">
        <v>53</v>
      </c>
      <c r="Z21" s="163" t="s">
        <v>53</v>
      </c>
      <c r="AA21" s="164" t="s">
        <v>53</v>
      </c>
      <c r="AB21" s="165" t="s">
        <v>53</v>
      </c>
      <c r="AC21" s="164" t="s">
        <v>53</v>
      </c>
      <c r="AD21" s="164"/>
      <c r="AE21" s="164" t="s">
        <v>48</v>
      </c>
      <c r="AF21" s="161" t="s">
        <v>48</v>
      </c>
      <c r="AG21" s="161" t="s">
        <v>48</v>
      </c>
      <c r="AH21" s="166"/>
      <c r="AI21" s="167" t="s">
        <v>54</v>
      </c>
      <c r="AJ21" s="168" t="s">
        <v>55</v>
      </c>
      <c r="AK21" s="168" t="s">
        <v>55</v>
      </c>
      <c r="AL21" s="168" t="s">
        <v>55</v>
      </c>
      <c r="AM21" s="167" t="s">
        <v>55</v>
      </c>
      <c r="AN21" s="168" t="s">
        <v>55</v>
      </c>
      <c r="AO21" s="168" t="s">
        <v>55</v>
      </c>
      <c r="AP21" s="168" t="s">
        <v>55</v>
      </c>
      <c r="AQ21" s="168" t="s">
        <v>55</v>
      </c>
      <c r="AR21" s="167" t="s">
        <v>55</v>
      </c>
      <c r="AS21" s="167" t="s">
        <v>55</v>
      </c>
      <c r="AT21" s="167" t="s">
        <v>54</v>
      </c>
      <c r="AU21" s="169"/>
      <c r="AV21" s="169"/>
      <c r="AW21" s="169"/>
      <c r="AX21" s="170"/>
      <c r="AY21" s="170"/>
      <c r="AZ21" s="170"/>
      <c r="BA21" s="170"/>
      <c r="BB21" s="170"/>
      <c r="BC21" s="171"/>
      <c r="BD21" s="1029">
        <v>6</v>
      </c>
      <c r="BE21" s="1030"/>
      <c r="BF21" s="1031"/>
      <c r="BG21" s="1032"/>
      <c r="BH21" s="1031"/>
      <c r="BI21" s="1032">
        <v>6</v>
      </c>
      <c r="BJ21" s="1031"/>
      <c r="BK21" s="1032">
        <v>10</v>
      </c>
      <c r="BL21" s="1031"/>
      <c r="BM21" s="1032">
        <v>2</v>
      </c>
      <c r="BN21" s="1031"/>
      <c r="BO21" s="1033">
        <f>SUM(BD21:BN21)</f>
        <v>24</v>
      </c>
      <c r="BP21" s="1034"/>
      <c r="BQ21" s="120"/>
    </row>
    <row r="22" spans="1:98" s="175" customFormat="1" ht="24.75" thickTop="1" thickBot="1" x14ac:dyDescent="0.35">
      <c r="A22" s="172"/>
      <c r="B22" s="172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D22" s="1035">
        <f>SUM(BD17:BE21)</f>
        <v>27</v>
      </c>
      <c r="BE22" s="1036"/>
      <c r="BF22" s="1037"/>
      <c r="BG22" s="1038">
        <f>SUM(BG17:BH21)</f>
        <v>8</v>
      </c>
      <c r="BH22" s="1037"/>
      <c r="BI22" s="1038">
        <f>SUM(BI17:BJ21)</f>
        <v>10</v>
      </c>
      <c r="BJ22" s="1037"/>
      <c r="BK22" s="1038">
        <f>SUM(BK17:BL21)</f>
        <v>10</v>
      </c>
      <c r="BL22" s="1037"/>
      <c r="BM22" s="1038">
        <f>SUM(BM17:BN21)</f>
        <v>2</v>
      </c>
      <c r="BN22" s="1037"/>
      <c r="BO22" s="1038">
        <f>SUM(BO17:BP21)</f>
        <v>57</v>
      </c>
      <c r="BP22" s="1039"/>
      <c r="BQ22" s="120"/>
    </row>
    <row r="23" spans="1:98" s="175" customFormat="1" ht="24" thickTop="1" x14ac:dyDescent="0.35">
      <c r="A23" s="172"/>
      <c r="B23" s="172"/>
      <c r="C23" s="176" t="s">
        <v>56</v>
      </c>
      <c r="D23" s="177"/>
      <c r="E23" s="178"/>
      <c r="F23" s="178"/>
      <c r="G23" s="178"/>
      <c r="H23" s="177"/>
      <c r="I23" s="179"/>
      <c r="J23" s="180" t="s">
        <v>57</v>
      </c>
      <c r="K23" s="176" t="s">
        <v>58</v>
      </c>
      <c r="L23" s="176"/>
      <c r="M23" s="176"/>
      <c r="N23" s="176"/>
      <c r="O23" s="176"/>
      <c r="P23" s="176"/>
      <c r="Q23" s="176"/>
      <c r="R23" s="176"/>
      <c r="S23" s="176"/>
      <c r="T23" s="181"/>
      <c r="U23" s="181"/>
      <c r="V23" s="182"/>
      <c r="W23" s="182"/>
      <c r="X23" s="182"/>
      <c r="Y23" s="182"/>
      <c r="Z23" s="182"/>
      <c r="AA23" s="182"/>
      <c r="AB23" s="182"/>
      <c r="AC23" s="182"/>
      <c r="AD23" s="182"/>
      <c r="AE23" s="183" t="s">
        <v>49</v>
      </c>
      <c r="AF23" s="180" t="s">
        <v>57</v>
      </c>
      <c r="AG23" s="176" t="s">
        <v>59</v>
      </c>
      <c r="AH23" s="181"/>
      <c r="AI23" s="182"/>
      <c r="AJ23" s="182"/>
      <c r="AK23" s="182"/>
      <c r="AL23" s="176"/>
      <c r="AM23" s="176"/>
      <c r="AN23" s="184"/>
      <c r="AO23" s="182"/>
      <c r="AP23" s="182"/>
      <c r="AQ23" s="182"/>
      <c r="AR23" s="181"/>
      <c r="AS23" s="183" t="s">
        <v>55</v>
      </c>
      <c r="AT23" s="180" t="s">
        <v>57</v>
      </c>
      <c r="AU23" s="176" t="s">
        <v>60</v>
      </c>
      <c r="AV23" s="181"/>
      <c r="AW23" s="181"/>
      <c r="AX23" s="181"/>
      <c r="AY23" s="181"/>
      <c r="AZ23" s="181"/>
      <c r="BA23" s="181"/>
      <c r="BB23" s="176"/>
      <c r="BC23" s="176"/>
      <c r="BD23" s="176"/>
      <c r="BE23" s="185"/>
      <c r="BF23" s="178"/>
      <c r="BG23" s="178"/>
      <c r="BH23" s="178"/>
      <c r="BI23" s="172"/>
      <c r="BJ23" s="172"/>
      <c r="BK23" s="172"/>
      <c r="BL23" s="172"/>
      <c r="BM23" s="172"/>
      <c r="BN23" s="172"/>
      <c r="BO23" s="186"/>
      <c r="BP23" s="119"/>
      <c r="BQ23" s="120"/>
    </row>
    <row r="24" spans="1:98" s="113" customFormat="1" ht="23.25" x14ac:dyDescent="0.25">
      <c r="C24" s="187"/>
      <c r="D24" s="188"/>
      <c r="E24" s="187"/>
      <c r="F24" s="187"/>
      <c r="G24" s="187"/>
      <c r="H24" s="187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85"/>
      <c r="BF24" s="187"/>
      <c r="BG24" s="187"/>
      <c r="BH24" s="187"/>
      <c r="BO24" s="188"/>
      <c r="BP24" s="119"/>
      <c r="BQ24" s="120"/>
    </row>
    <row r="25" spans="1:98" s="175" customFormat="1" ht="23.25" x14ac:dyDescent="0.35">
      <c r="A25" s="172"/>
      <c r="B25" s="172"/>
      <c r="C25" s="178"/>
      <c r="D25" s="178"/>
      <c r="E25" s="178"/>
      <c r="F25" s="178"/>
      <c r="G25" s="178"/>
      <c r="H25" s="177"/>
      <c r="I25" s="189" t="s">
        <v>48</v>
      </c>
      <c r="J25" s="180" t="s">
        <v>57</v>
      </c>
      <c r="K25" s="176" t="s">
        <v>353</v>
      </c>
      <c r="L25" s="176"/>
      <c r="M25" s="176"/>
      <c r="N25" s="176"/>
      <c r="O25" s="176"/>
      <c r="P25" s="176"/>
      <c r="Q25" s="176"/>
      <c r="R25" s="176"/>
      <c r="S25" s="176"/>
      <c r="T25" s="181"/>
      <c r="U25" s="181"/>
      <c r="V25" s="182"/>
      <c r="W25" s="182"/>
      <c r="X25" s="182"/>
      <c r="Y25" s="182"/>
      <c r="Z25" s="182"/>
      <c r="AA25" s="182"/>
      <c r="AB25" s="182"/>
      <c r="AC25" s="182"/>
      <c r="AD25" s="182"/>
      <c r="AE25" s="189" t="s">
        <v>53</v>
      </c>
      <c r="AF25" s="180" t="s">
        <v>57</v>
      </c>
      <c r="AG25" s="176" t="s">
        <v>61</v>
      </c>
      <c r="AH25" s="181"/>
      <c r="AI25" s="182"/>
      <c r="AJ25" s="182"/>
      <c r="AK25" s="182"/>
      <c r="AL25" s="176"/>
      <c r="AM25" s="176"/>
      <c r="AN25" s="184"/>
      <c r="AO25" s="182"/>
      <c r="AP25" s="182"/>
      <c r="AQ25" s="182"/>
      <c r="AR25" s="184"/>
      <c r="AS25" s="183" t="s">
        <v>54</v>
      </c>
      <c r="AT25" s="180" t="s">
        <v>57</v>
      </c>
      <c r="AU25" s="176" t="s">
        <v>62</v>
      </c>
      <c r="AV25" s="184"/>
      <c r="AW25" s="184"/>
      <c r="AX25" s="184"/>
      <c r="AY25" s="184"/>
      <c r="AZ25" s="184"/>
      <c r="BA25" s="184"/>
      <c r="BB25" s="176"/>
      <c r="BC25" s="176"/>
      <c r="BD25" s="176"/>
      <c r="BE25" s="185"/>
      <c r="BF25" s="178"/>
      <c r="BG25" s="178"/>
      <c r="BH25" s="178"/>
      <c r="BI25" s="172"/>
      <c r="BJ25" s="172"/>
      <c r="BK25" s="172"/>
      <c r="BL25" s="172"/>
      <c r="BM25" s="172"/>
      <c r="BN25" s="172"/>
      <c r="BO25" s="186"/>
      <c r="BP25" s="119"/>
      <c r="BQ25" s="120"/>
    </row>
    <row r="26" spans="1:98" s="175" customFormat="1" ht="33" customHeight="1" x14ac:dyDescent="0.35">
      <c r="A26" s="172"/>
      <c r="B26" s="172"/>
      <c r="C26" s="178"/>
      <c r="D26" s="178"/>
      <c r="E26" s="178"/>
      <c r="F26" s="178"/>
      <c r="G26" s="178"/>
      <c r="H26" s="177"/>
      <c r="I26" s="190"/>
      <c r="J26" s="180"/>
      <c r="K26" s="176"/>
      <c r="L26" s="176"/>
      <c r="M26" s="176"/>
      <c r="N26" s="176"/>
      <c r="O26" s="176"/>
      <c r="P26" s="176"/>
      <c r="Q26" s="176"/>
      <c r="R26" s="176"/>
      <c r="S26" s="176"/>
      <c r="T26" s="181"/>
      <c r="U26" s="181"/>
      <c r="V26" s="182"/>
      <c r="W26" s="182"/>
      <c r="X26" s="182"/>
      <c r="Y26" s="182"/>
      <c r="Z26" s="182"/>
      <c r="AA26" s="182"/>
      <c r="AB26" s="182"/>
      <c r="AC26" s="182"/>
      <c r="AD26" s="182"/>
      <c r="AE26" s="190"/>
      <c r="AF26" s="180"/>
      <c r="AG26" s="176"/>
      <c r="AH26" s="181"/>
      <c r="AI26" s="182"/>
      <c r="AJ26" s="182"/>
      <c r="AK26" s="182"/>
      <c r="AL26" s="176"/>
      <c r="AM26" s="176"/>
      <c r="AN26" s="184"/>
      <c r="AO26" s="182"/>
      <c r="AP26" s="182"/>
      <c r="AQ26" s="182"/>
      <c r="AR26" s="184"/>
      <c r="AS26" s="191"/>
      <c r="AT26" s="180"/>
      <c r="AU26" s="176"/>
      <c r="AV26" s="184"/>
      <c r="AW26" s="184"/>
      <c r="AX26" s="184"/>
      <c r="AY26" s="184"/>
      <c r="AZ26" s="184"/>
      <c r="BA26" s="184"/>
      <c r="BB26" s="176"/>
      <c r="BC26" s="176"/>
      <c r="BD26" s="176"/>
      <c r="BE26" s="185"/>
      <c r="BF26" s="178"/>
      <c r="BG26" s="178"/>
      <c r="BH26" s="178"/>
      <c r="BI26" s="172"/>
      <c r="BJ26" s="172"/>
      <c r="BK26" s="172"/>
      <c r="BL26" s="172"/>
      <c r="BM26" s="172"/>
      <c r="BN26" s="172"/>
      <c r="BO26" s="186"/>
      <c r="BP26" s="119"/>
      <c r="BQ26" s="120"/>
    </row>
    <row r="27" spans="1:98" s="192" customFormat="1" ht="36" customHeight="1" thickBot="1" x14ac:dyDescent="0.4">
      <c r="A27" s="992" t="s">
        <v>135</v>
      </c>
      <c r="B27" s="992"/>
      <c r="C27" s="992"/>
      <c r="D27" s="992"/>
      <c r="E27" s="992"/>
      <c r="F27" s="992"/>
      <c r="G27" s="992"/>
      <c r="H27" s="992"/>
      <c r="I27" s="992"/>
      <c r="J27" s="992"/>
      <c r="K27" s="992"/>
      <c r="L27" s="992"/>
      <c r="M27" s="992"/>
      <c r="N27" s="992"/>
      <c r="O27" s="992"/>
      <c r="P27" s="992"/>
      <c r="Q27" s="992"/>
      <c r="R27" s="992"/>
      <c r="S27" s="992"/>
      <c r="T27" s="992"/>
      <c r="U27" s="992"/>
      <c r="V27" s="992"/>
      <c r="W27" s="992"/>
      <c r="X27" s="992"/>
      <c r="Y27" s="992"/>
      <c r="Z27" s="992"/>
      <c r="AA27" s="992"/>
      <c r="AB27" s="992"/>
      <c r="AC27" s="992"/>
      <c r="AD27" s="992"/>
      <c r="AE27" s="992"/>
      <c r="AF27" s="992"/>
      <c r="AG27" s="992"/>
      <c r="AH27" s="992"/>
      <c r="AI27" s="992"/>
      <c r="AJ27" s="992"/>
      <c r="AK27" s="992"/>
      <c r="AL27" s="992"/>
      <c r="AM27" s="992"/>
      <c r="AN27" s="992"/>
      <c r="AO27" s="992"/>
      <c r="AP27" s="992"/>
      <c r="AQ27" s="992"/>
      <c r="AR27" s="992"/>
      <c r="AS27" s="992"/>
      <c r="AT27" s="992"/>
      <c r="AU27" s="992"/>
      <c r="AV27" s="992"/>
      <c r="AW27" s="992"/>
      <c r="AX27" s="992"/>
      <c r="AY27" s="992"/>
      <c r="AZ27" s="992"/>
      <c r="BA27" s="992"/>
      <c r="BB27" s="992"/>
      <c r="BC27" s="992"/>
      <c r="BD27" s="992"/>
      <c r="BE27" s="992"/>
      <c r="BF27" s="992"/>
      <c r="BG27" s="992"/>
      <c r="BH27" s="992"/>
      <c r="BI27" s="992"/>
      <c r="BJ27" s="992"/>
      <c r="BK27" s="992"/>
      <c r="BL27" s="992"/>
      <c r="BM27" s="992"/>
      <c r="BN27" s="992"/>
      <c r="BO27" s="992"/>
      <c r="BP27" s="992"/>
      <c r="BQ27" s="992"/>
      <c r="BR27" s="992"/>
      <c r="BS27" s="992"/>
      <c r="BT27" s="992"/>
      <c r="BU27" s="992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s="1" customFormat="1" ht="29.25" customHeight="1" thickTop="1" x14ac:dyDescent="0.25">
      <c r="A28" s="567" t="s">
        <v>8</v>
      </c>
      <c r="B28" s="568"/>
      <c r="C28" s="573" t="s">
        <v>9</v>
      </c>
      <c r="D28" s="574"/>
      <c r="E28" s="574"/>
      <c r="F28" s="574"/>
      <c r="G28" s="574"/>
      <c r="H28" s="574"/>
      <c r="I28" s="574"/>
      <c r="J28" s="574"/>
      <c r="K28" s="574"/>
      <c r="L28" s="574"/>
      <c r="M28" s="574"/>
      <c r="N28" s="574"/>
      <c r="O28" s="574"/>
      <c r="P28" s="574"/>
      <c r="Q28" s="574"/>
      <c r="R28" s="575"/>
      <c r="S28" s="1138" t="s">
        <v>373</v>
      </c>
      <c r="T28" s="580" t="s">
        <v>10</v>
      </c>
      <c r="U28" s="581"/>
      <c r="V28" s="586" t="s">
        <v>11</v>
      </c>
      <c r="W28" s="587"/>
      <c r="X28" s="1040" t="s">
        <v>337</v>
      </c>
      <c r="Y28" s="1041"/>
      <c r="Z28" s="1046" t="s">
        <v>338</v>
      </c>
      <c r="AA28" s="1047"/>
      <c r="AB28" s="417" t="s">
        <v>361</v>
      </c>
      <c r="AC28" s="418"/>
      <c r="AD28" s="418"/>
      <c r="AE28" s="418"/>
      <c r="AF28" s="418"/>
      <c r="AG28" s="418"/>
      <c r="AH28" s="418"/>
      <c r="AI28" s="418"/>
      <c r="AJ28" s="418"/>
      <c r="AK28" s="419"/>
      <c r="AL28" s="936" t="s">
        <v>12</v>
      </c>
      <c r="AM28" s="937"/>
      <c r="AN28" s="937"/>
      <c r="AO28" s="937"/>
      <c r="AP28" s="937"/>
      <c r="AQ28" s="937"/>
      <c r="AR28" s="937"/>
      <c r="AS28" s="937"/>
      <c r="AT28" s="937"/>
      <c r="AU28" s="937"/>
      <c r="AV28" s="937"/>
      <c r="AW28" s="937"/>
      <c r="AX28" s="937"/>
      <c r="AY28" s="937"/>
      <c r="AZ28" s="937"/>
      <c r="BA28" s="937"/>
      <c r="BB28" s="937"/>
      <c r="BC28" s="937"/>
      <c r="BD28" s="937"/>
      <c r="BE28" s="937"/>
      <c r="BF28" s="937"/>
      <c r="BG28" s="937"/>
      <c r="BH28" s="937"/>
      <c r="BI28" s="937"/>
      <c r="BJ28" s="937"/>
      <c r="BK28" s="937"/>
      <c r="BL28" s="937"/>
      <c r="BM28" s="937"/>
      <c r="BN28" s="937"/>
      <c r="BO28" s="937"/>
      <c r="BP28" s="938"/>
      <c r="BQ28" s="875" t="s">
        <v>310</v>
      </c>
      <c r="BR28" s="876"/>
      <c r="BS28" s="1198" t="s">
        <v>377</v>
      </c>
      <c r="BT28" s="1199"/>
      <c r="BU28" s="1200"/>
    </row>
    <row r="29" spans="1:98" s="1" customFormat="1" ht="23.25" customHeight="1" x14ac:dyDescent="0.25">
      <c r="A29" s="569"/>
      <c r="B29" s="570"/>
      <c r="C29" s="576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3"/>
      <c r="S29" s="1139"/>
      <c r="T29" s="582"/>
      <c r="U29" s="583"/>
      <c r="V29" s="588"/>
      <c r="W29" s="589"/>
      <c r="X29" s="1042"/>
      <c r="Y29" s="1043"/>
      <c r="Z29" s="1048"/>
      <c r="AA29" s="1049"/>
      <c r="AB29" s="993" t="s">
        <v>309</v>
      </c>
      <c r="AC29" s="994"/>
      <c r="AD29" s="945" t="s">
        <v>14</v>
      </c>
      <c r="AE29" s="527"/>
      <c r="AF29" s="527"/>
      <c r="AG29" s="527"/>
      <c r="AH29" s="527"/>
      <c r="AI29" s="527"/>
      <c r="AJ29" s="527"/>
      <c r="AK29" s="528"/>
      <c r="AL29" s="518" t="s">
        <v>15</v>
      </c>
      <c r="AM29" s="519"/>
      <c r="AN29" s="519"/>
      <c r="AO29" s="519"/>
      <c r="AP29" s="519"/>
      <c r="AQ29" s="519"/>
      <c r="AR29" s="520"/>
      <c r="AS29" s="946" t="s">
        <v>16</v>
      </c>
      <c r="AT29" s="947"/>
      <c r="AU29" s="947"/>
      <c r="AV29" s="947"/>
      <c r="AW29" s="947"/>
      <c r="AX29" s="948"/>
      <c r="AY29" s="949" t="s">
        <v>17</v>
      </c>
      <c r="AZ29" s="527"/>
      <c r="BA29" s="527"/>
      <c r="BB29" s="527"/>
      <c r="BC29" s="527"/>
      <c r="BD29" s="950"/>
      <c r="BE29" s="526" t="s">
        <v>18</v>
      </c>
      <c r="BF29" s="527"/>
      <c r="BG29" s="527"/>
      <c r="BH29" s="527"/>
      <c r="BI29" s="527"/>
      <c r="BJ29" s="528"/>
      <c r="BK29" s="526" t="s">
        <v>303</v>
      </c>
      <c r="BL29" s="527"/>
      <c r="BM29" s="527"/>
      <c r="BN29" s="527"/>
      <c r="BO29" s="527"/>
      <c r="BP29" s="528"/>
      <c r="BQ29" s="877"/>
      <c r="BR29" s="878"/>
      <c r="BS29" s="1201"/>
      <c r="BT29" s="1202"/>
      <c r="BU29" s="1203"/>
    </row>
    <row r="30" spans="1:98" s="1" customFormat="1" ht="21.75" customHeight="1" x14ac:dyDescent="0.25">
      <c r="A30" s="569"/>
      <c r="B30" s="570"/>
      <c r="C30" s="576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3"/>
      <c r="S30" s="1139"/>
      <c r="T30" s="582"/>
      <c r="U30" s="583"/>
      <c r="V30" s="588"/>
      <c r="W30" s="589"/>
      <c r="X30" s="1042"/>
      <c r="Y30" s="1043"/>
      <c r="Z30" s="1048"/>
      <c r="AA30" s="1049"/>
      <c r="AB30" s="993"/>
      <c r="AC30" s="994"/>
      <c r="AD30" s="951" t="s">
        <v>19</v>
      </c>
      <c r="AE30" s="952"/>
      <c r="AF30" s="918" t="s">
        <v>20</v>
      </c>
      <c r="AG30" s="918"/>
      <c r="AH30" s="918" t="s">
        <v>21</v>
      </c>
      <c r="AI30" s="918"/>
      <c r="AJ30" s="918" t="s">
        <v>22</v>
      </c>
      <c r="AK30" s="921"/>
      <c r="AL30" s="989" t="s">
        <v>306</v>
      </c>
      <c r="AM30" s="916" t="s">
        <v>23</v>
      </c>
      <c r="AN30" s="546"/>
      <c r="AO30" s="547"/>
      <c r="AP30" s="545" t="s">
        <v>24</v>
      </c>
      <c r="AQ30" s="546"/>
      <c r="AR30" s="547"/>
      <c r="AS30" s="548" t="s">
        <v>25</v>
      </c>
      <c r="AT30" s="549"/>
      <c r="AU30" s="550"/>
      <c r="AV30" s="932" t="s">
        <v>26</v>
      </c>
      <c r="AW30" s="549"/>
      <c r="AX30" s="933"/>
      <c r="AY30" s="916" t="s">
        <v>27</v>
      </c>
      <c r="AZ30" s="546"/>
      <c r="BA30" s="547"/>
      <c r="BB30" s="545" t="s">
        <v>28</v>
      </c>
      <c r="BC30" s="546"/>
      <c r="BD30" s="547"/>
      <c r="BE30" s="914" t="s">
        <v>29</v>
      </c>
      <c r="BF30" s="546"/>
      <c r="BG30" s="915"/>
      <c r="BH30" s="916" t="s">
        <v>30</v>
      </c>
      <c r="BI30" s="546"/>
      <c r="BJ30" s="917"/>
      <c r="BK30" s="455" t="s">
        <v>304</v>
      </c>
      <c r="BL30" s="455"/>
      <c r="BM30" s="456"/>
      <c r="BN30" s="455" t="s">
        <v>305</v>
      </c>
      <c r="BO30" s="455"/>
      <c r="BP30" s="955"/>
      <c r="BQ30" s="877"/>
      <c r="BR30" s="878"/>
      <c r="BS30" s="1201"/>
      <c r="BT30" s="1202"/>
      <c r="BU30" s="1203"/>
    </row>
    <row r="31" spans="1:98" s="1" customFormat="1" ht="23.25" x14ac:dyDescent="0.25">
      <c r="A31" s="569"/>
      <c r="B31" s="570"/>
      <c r="C31" s="576"/>
      <c r="D31" s="462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  <c r="P31" s="462"/>
      <c r="Q31" s="462"/>
      <c r="R31" s="463"/>
      <c r="S31" s="1139"/>
      <c r="T31" s="582"/>
      <c r="U31" s="583"/>
      <c r="V31" s="588"/>
      <c r="W31" s="589"/>
      <c r="X31" s="1042"/>
      <c r="Y31" s="1043"/>
      <c r="Z31" s="1048"/>
      <c r="AA31" s="1049"/>
      <c r="AB31" s="993"/>
      <c r="AC31" s="994"/>
      <c r="AD31" s="588"/>
      <c r="AE31" s="953"/>
      <c r="AF31" s="919"/>
      <c r="AG31" s="919"/>
      <c r="AH31" s="919"/>
      <c r="AI31" s="919"/>
      <c r="AJ31" s="919"/>
      <c r="AK31" s="922"/>
      <c r="AL31" s="989"/>
      <c r="AM31" s="39">
        <v>2</v>
      </c>
      <c r="AN31" s="457" t="s">
        <v>302</v>
      </c>
      <c r="AO31" s="458"/>
      <c r="AP31" s="39">
        <v>2</v>
      </c>
      <c r="AQ31" s="457" t="s">
        <v>302</v>
      </c>
      <c r="AR31" s="458"/>
      <c r="AS31" s="68">
        <v>2</v>
      </c>
      <c r="AT31" s="459" t="s">
        <v>302</v>
      </c>
      <c r="AU31" s="460"/>
      <c r="AV31" s="69">
        <v>2</v>
      </c>
      <c r="AW31" s="459" t="s">
        <v>302</v>
      </c>
      <c r="AX31" s="461"/>
      <c r="AY31" s="41">
        <v>3</v>
      </c>
      <c r="AZ31" s="457" t="s">
        <v>302</v>
      </c>
      <c r="BA31" s="458"/>
      <c r="BB31" s="39">
        <v>3</v>
      </c>
      <c r="BC31" s="457" t="s">
        <v>302</v>
      </c>
      <c r="BD31" s="458"/>
      <c r="BE31" s="40">
        <v>3</v>
      </c>
      <c r="BF31" s="457" t="s">
        <v>302</v>
      </c>
      <c r="BG31" s="986"/>
      <c r="BH31" s="42">
        <v>3</v>
      </c>
      <c r="BI31" s="987" t="s">
        <v>302</v>
      </c>
      <c r="BJ31" s="988"/>
      <c r="BK31" s="43">
        <v>3</v>
      </c>
      <c r="BL31" s="956" t="s">
        <v>302</v>
      </c>
      <c r="BM31" s="957"/>
      <c r="BN31" s="44">
        <v>3</v>
      </c>
      <c r="BO31" s="956" t="s">
        <v>302</v>
      </c>
      <c r="BP31" s="985"/>
      <c r="BQ31" s="877"/>
      <c r="BR31" s="878"/>
      <c r="BS31" s="1201"/>
      <c r="BT31" s="1202"/>
      <c r="BU31" s="1203"/>
    </row>
    <row r="32" spans="1:98" s="1" customFormat="1" ht="105.75" customHeight="1" thickBot="1" x14ac:dyDescent="0.3">
      <c r="A32" s="571"/>
      <c r="B32" s="572"/>
      <c r="C32" s="577"/>
      <c r="D32" s="578"/>
      <c r="E32" s="578"/>
      <c r="F32" s="578"/>
      <c r="G32" s="578"/>
      <c r="H32" s="578"/>
      <c r="I32" s="578"/>
      <c r="J32" s="578"/>
      <c r="K32" s="578"/>
      <c r="L32" s="578"/>
      <c r="M32" s="578"/>
      <c r="N32" s="578"/>
      <c r="O32" s="578"/>
      <c r="P32" s="578"/>
      <c r="Q32" s="578"/>
      <c r="R32" s="579"/>
      <c r="S32" s="1140"/>
      <c r="T32" s="584"/>
      <c r="U32" s="585"/>
      <c r="V32" s="590"/>
      <c r="W32" s="591"/>
      <c r="X32" s="1044"/>
      <c r="Y32" s="1045"/>
      <c r="Z32" s="1050"/>
      <c r="AA32" s="1051"/>
      <c r="AB32" s="995"/>
      <c r="AC32" s="996"/>
      <c r="AD32" s="590"/>
      <c r="AE32" s="954"/>
      <c r="AF32" s="920"/>
      <c r="AG32" s="920"/>
      <c r="AH32" s="920"/>
      <c r="AI32" s="920"/>
      <c r="AJ32" s="920"/>
      <c r="AK32" s="923"/>
      <c r="AL32" s="990"/>
      <c r="AM32" s="31" t="s">
        <v>31</v>
      </c>
      <c r="AN32" s="32" t="s">
        <v>84</v>
      </c>
      <c r="AO32" s="33" t="s">
        <v>83</v>
      </c>
      <c r="AP32" s="34" t="s">
        <v>31</v>
      </c>
      <c r="AQ32" s="32" t="s">
        <v>84</v>
      </c>
      <c r="AR32" s="33" t="s">
        <v>83</v>
      </c>
      <c r="AS32" s="70" t="s">
        <v>31</v>
      </c>
      <c r="AT32" s="71" t="s">
        <v>84</v>
      </c>
      <c r="AU32" s="72" t="s">
        <v>83</v>
      </c>
      <c r="AV32" s="73" t="s">
        <v>31</v>
      </c>
      <c r="AW32" s="71" t="s">
        <v>84</v>
      </c>
      <c r="AX32" s="74" t="s">
        <v>83</v>
      </c>
      <c r="AY32" s="31" t="s">
        <v>31</v>
      </c>
      <c r="AZ32" s="32" t="s">
        <v>84</v>
      </c>
      <c r="BA32" s="33" t="s">
        <v>83</v>
      </c>
      <c r="BB32" s="34" t="s">
        <v>31</v>
      </c>
      <c r="BC32" s="32" t="s">
        <v>84</v>
      </c>
      <c r="BD32" s="33" t="s">
        <v>83</v>
      </c>
      <c r="BE32" s="35" t="s">
        <v>31</v>
      </c>
      <c r="BF32" s="32" t="s">
        <v>84</v>
      </c>
      <c r="BG32" s="36" t="s">
        <v>83</v>
      </c>
      <c r="BH32" s="31" t="s">
        <v>31</v>
      </c>
      <c r="BI32" s="32" t="s">
        <v>84</v>
      </c>
      <c r="BJ32" s="37" t="s">
        <v>83</v>
      </c>
      <c r="BK32" s="35" t="s">
        <v>31</v>
      </c>
      <c r="BL32" s="32" t="s">
        <v>84</v>
      </c>
      <c r="BM32" s="36" t="s">
        <v>83</v>
      </c>
      <c r="BN32" s="31" t="s">
        <v>31</v>
      </c>
      <c r="BO32" s="32" t="s">
        <v>84</v>
      </c>
      <c r="BP32" s="38" t="s">
        <v>83</v>
      </c>
      <c r="BQ32" s="879"/>
      <c r="BR32" s="880"/>
      <c r="BS32" s="1204"/>
      <c r="BT32" s="1205"/>
      <c r="BU32" s="1206"/>
    </row>
    <row r="33" spans="1:74" s="204" customFormat="1" ht="30" customHeight="1" thickTop="1" thickBot="1" x14ac:dyDescent="0.3">
      <c r="A33" s="650">
        <v>1</v>
      </c>
      <c r="B33" s="651"/>
      <c r="C33" s="652" t="s">
        <v>359</v>
      </c>
      <c r="D33" s="653"/>
      <c r="E33" s="653"/>
      <c r="F33" s="653"/>
      <c r="G33" s="653"/>
      <c r="H33" s="653"/>
      <c r="I33" s="653"/>
      <c r="J33" s="653"/>
      <c r="K33" s="653"/>
      <c r="L33" s="653"/>
      <c r="M33" s="653"/>
      <c r="N33" s="653"/>
      <c r="O33" s="653"/>
      <c r="P33" s="653"/>
      <c r="Q33" s="653"/>
      <c r="R33" s="654"/>
      <c r="S33" s="193"/>
      <c r="T33" s="934"/>
      <c r="U33" s="935"/>
      <c r="V33" s="934"/>
      <c r="W33" s="935"/>
      <c r="X33" s="657">
        <f>SUM(X35:Y61)</f>
        <v>3988</v>
      </c>
      <c r="Y33" s="658"/>
      <c r="Z33" s="603">
        <f>SUM(Z35:AA61)</f>
        <v>2286</v>
      </c>
      <c r="AA33" s="597"/>
      <c r="AB33" s="481">
        <f>SUM(AB35:AC61)</f>
        <v>558</v>
      </c>
      <c r="AC33" s="482"/>
      <c r="AD33" s="604">
        <f>SUM(AD35:AE61)</f>
        <v>250</v>
      </c>
      <c r="AE33" s="596"/>
      <c r="AF33" s="596">
        <f>SUM(AF35:AG61)</f>
        <v>100</v>
      </c>
      <c r="AG33" s="596"/>
      <c r="AH33" s="596">
        <f>SUM(AH35:AI61)</f>
        <v>196</v>
      </c>
      <c r="AI33" s="596"/>
      <c r="AJ33" s="596">
        <f>SUM(AJ35:AK61)</f>
        <v>12</v>
      </c>
      <c r="AK33" s="597"/>
      <c r="AL33" s="194">
        <f t="shared" ref="AL33:BJ33" si="1">SUM(AL35:AL61)</f>
        <v>38</v>
      </c>
      <c r="AM33" s="195">
        <f t="shared" si="1"/>
        <v>684</v>
      </c>
      <c r="AN33" s="196">
        <f t="shared" si="1"/>
        <v>74</v>
      </c>
      <c r="AO33" s="197">
        <f t="shared" si="1"/>
        <v>19</v>
      </c>
      <c r="AP33" s="198">
        <f t="shared" si="1"/>
        <v>540</v>
      </c>
      <c r="AQ33" s="196">
        <f t="shared" si="1"/>
        <v>76</v>
      </c>
      <c r="AR33" s="197">
        <f t="shared" si="1"/>
        <v>15</v>
      </c>
      <c r="AS33" s="199">
        <f t="shared" si="1"/>
        <v>540</v>
      </c>
      <c r="AT33" s="196">
        <f t="shared" si="1"/>
        <v>68</v>
      </c>
      <c r="AU33" s="200">
        <f t="shared" si="1"/>
        <v>15</v>
      </c>
      <c r="AV33" s="195">
        <f t="shared" si="1"/>
        <v>432</v>
      </c>
      <c r="AW33" s="196">
        <f t="shared" si="1"/>
        <v>64</v>
      </c>
      <c r="AX33" s="201">
        <f t="shared" si="1"/>
        <v>12</v>
      </c>
      <c r="AY33" s="195">
        <f t="shared" si="1"/>
        <v>540</v>
      </c>
      <c r="AZ33" s="196">
        <f t="shared" si="1"/>
        <v>86</v>
      </c>
      <c r="BA33" s="197">
        <f t="shared" si="1"/>
        <v>15</v>
      </c>
      <c r="BB33" s="198">
        <f t="shared" si="1"/>
        <v>564</v>
      </c>
      <c r="BC33" s="196">
        <f t="shared" si="1"/>
        <v>72</v>
      </c>
      <c r="BD33" s="197">
        <f t="shared" si="1"/>
        <v>15</v>
      </c>
      <c r="BE33" s="199">
        <f t="shared" si="1"/>
        <v>322</v>
      </c>
      <c r="BF33" s="196">
        <f t="shared" si="1"/>
        <v>42</v>
      </c>
      <c r="BG33" s="200">
        <f t="shared" si="1"/>
        <v>9</v>
      </c>
      <c r="BH33" s="195">
        <f t="shared" si="1"/>
        <v>150</v>
      </c>
      <c r="BI33" s="196">
        <f t="shared" si="1"/>
        <v>18</v>
      </c>
      <c r="BJ33" s="201">
        <f t="shared" si="1"/>
        <v>4</v>
      </c>
      <c r="BK33" s="199">
        <f t="shared" ref="BK33" si="2">SUM(BK35:BK61)</f>
        <v>108</v>
      </c>
      <c r="BL33" s="196">
        <f>SUM(BL35:BL61)</f>
        <v>10</v>
      </c>
      <c r="BM33" s="202">
        <f>SUM(BM35:BM61)</f>
        <v>3</v>
      </c>
      <c r="BN33" s="198">
        <f>SUM(BN35:BN61)</f>
        <v>108</v>
      </c>
      <c r="BO33" s="196">
        <f>SUM(BO35:BO61)</f>
        <v>10</v>
      </c>
      <c r="BP33" s="203">
        <f>SUM(BP35:BP61)</f>
        <v>3</v>
      </c>
      <c r="BQ33" s="881">
        <f>SUM(BQ35:BR61)</f>
        <v>110</v>
      </c>
      <c r="BR33" s="882"/>
      <c r="BS33" s="598"/>
      <c r="BT33" s="599"/>
      <c r="BU33" s="600"/>
    </row>
    <row r="34" spans="1:74" s="204" customFormat="1" ht="25.5" customHeight="1" thickTop="1" x14ac:dyDescent="0.25">
      <c r="A34" s="601" t="s">
        <v>72</v>
      </c>
      <c r="B34" s="602"/>
      <c r="C34" s="643" t="s">
        <v>0</v>
      </c>
      <c r="D34" s="644"/>
      <c r="E34" s="644"/>
      <c r="F34" s="644"/>
      <c r="G34" s="644"/>
      <c r="H34" s="644"/>
      <c r="I34" s="644"/>
      <c r="J34" s="644"/>
      <c r="K34" s="644"/>
      <c r="L34" s="644"/>
      <c r="M34" s="644"/>
      <c r="N34" s="644"/>
      <c r="O34" s="644"/>
      <c r="P34" s="644"/>
      <c r="Q34" s="644"/>
      <c r="R34" s="645"/>
      <c r="S34" s="205"/>
      <c r="T34" s="1082"/>
      <c r="U34" s="1083"/>
      <c r="V34" s="1082"/>
      <c r="W34" s="1083"/>
      <c r="X34" s="701">
        <f t="shared" ref="X34" si="3">AM34+AP34+AS34+AV34+AY34+BB34+BE34+BH34</f>
        <v>0</v>
      </c>
      <c r="Y34" s="702"/>
      <c r="Z34" s="609">
        <f t="shared" ref="Z34:Z53" si="4">SUM(AD34:AK34)</f>
        <v>0</v>
      </c>
      <c r="AA34" s="610"/>
      <c r="AB34" s="483"/>
      <c r="AC34" s="484"/>
      <c r="AD34" s="592">
        <f>SUM(AF34:AN34)</f>
        <v>0</v>
      </c>
      <c r="AE34" s="489"/>
      <c r="AF34" s="489">
        <f>SUM(AH34:AP34)</f>
        <v>0</v>
      </c>
      <c r="AG34" s="489"/>
      <c r="AH34" s="489">
        <f>SUM(AJ34:AR34)</f>
        <v>0</v>
      </c>
      <c r="AI34" s="489"/>
      <c r="AJ34" s="489">
        <f>SUM(AM34:AT34)</f>
        <v>0</v>
      </c>
      <c r="AK34" s="490"/>
      <c r="AL34" s="206"/>
      <c r="AM34" s="207">
        <f>AO34*36</f>
        <v>0</v>
      </c>
      <c r="AN34" s="208"/>
      <c r="AO34" s="209"/>
      <c r="AP34" s="210">
        <f>AR34*36</f>
        <v>0</v>
      </c>
      <c r="AQ34" s="208"/>
      <c r="AR34" s="209"/>
      <c r="AS34" s="211">
        <f>AU34*36</f>
        <v>0</v>
      </c>
      <c r="AT34" s="208"/>
      <c r="AU34" s="212"/>
      <c r="AV34" s="213">
        <f>AX34*36</f>
        <v>0</v>
      </c>
      <c r="AW34" s="208"/>
      <c r="AX34" s="214"/>
      <c r="AY34" s="213">
        <f>BA34*36</f>
        <v>0</v>
      </c>
      <c r="AZ34" s="208"/>
      <c r="BA34" s="209"/>
      <c r="BB34" s="210">
        <f t="shared" ref="BB34:BB51" si="5">BD34*36</f>
        <v>0</v>
      </c>
      <c r="BC34" s="208"/>
      <c r="BD34" s="209"/>
      <c r="BE34" s="211">
        <f t="shared" ref="BE34:BE53" si="6">BG34*36</f>
        <v>0</v>
      </c>
      <c r="BF34" s="208"/>
      <c r="BG34" s="212"/>
      <c r="BH34" s="213">
        <f>BJ34*36</f>
        <v>0</v>
      </c>
      <c r="BI34" s="208"/>
      <c r="BJ34" s="214"/>
      <c r="BK34" s="215"/>
      <c r="BL34" s="208"/>
      <c r="BM34" s="216"/>
      <c r="BN34" s="217"/>
      <c r="BO34" s="208"/>
      <c r="BP34" s="218"/>
      <c r="BQ34" s="924"/>
      <c r="BR34" s="925"/>
      <c r="BS34" s="593"/>
      <c r="BT34" s="594"/>
      <c r="BU34" s="595"/>
    </row>
    <row r="35" spans="1:74" s="2" customFormat="1" ht="24.75" customHeight="1" x14ac:dyDescent="0.25">
      <c r="A35" s="501" t="s">
        <v>71</v>
      </c>
      <c r="B35" s="502"/>
      <c r="C35" s="492" t="s">
        <v>122</v>
      </c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4"/>
      <c r="S35" s="54"/>
      <c r="T35" s="495">
        <v>2</v>
      </c>
      <c r="U35" s="496"/>
      <c r="V35" s="497"/>
      <c r="W35" s="498"/>
      <c r="X35" s="499">
        <f>AM35+AP35+AS35+AV35+AY35+BB35+BE35+BH35+BK35+BN35</f>
        <v>108</v>
      </c>
      <c r="Y35" s="500"/>
      <c r="Z35" s="503">
        <v>54</v>
      </c>
      <c r="AA35" s="504"/>
      <c r="AB35" s="479">
        <f>AL35+AN35+AQ35+AT35+AW35+AZ35+BC35+BF35+BI35+BL35+BO35</f>
        <v>12</v>
      </c>
      <c r="AC35" s="480"/>
      <c r="AD35" s="564">
        <v>8</v>
      </c>
      <c r="AE35" s="462"/>
      <c r="AF35" s="462"/>
      <c r="AG35" s="462"/>
      <c r="AH35" s="462"/>
      <c r="AI35" s="462"/>
      <c r="AJ35" s="462">
        <v>4</v>
      </c>
      <c r="AK35" s="463"/>
      <c r="AL35" s="48"/>
      <c r="AM35" s="49"/>
      <c r="AN35" s="25">
        <v>2</v>
      </c>
      <c r="AO35" s="26"/>
      <c r="AP35" s="50">
        <v>108</v>
      </c>
      <c r="AQ35" s="25">
        <v>10</v>
      </c>
      <c r="AR35" s="26">
        <v>3</v>
      </c>
      <c r="AS35" s="75">
        <f>AU35*36</f>
        <v>0</v>
      </c>
      <c r="AT35" s="76"/>
      <c r="AU35" s="77"/>
      <c r="AV35" s="78">
        <f>AX35*36</f>
        <v>0</v>
      </c>
      <c r="AW35" s="76"/>
      <c r="AX35" s="79"/>
      <c r="AY35" s="47">
        <f>BA35*36</f>
        <v>0</v>
      </c>
      <c r="AZ35" s="51"/>
      <c r="BA35" s="52"/>
      <c r="BB35" s="53">
        <f t="shared" si="5"/>
        <v>0</v>
      </c>
      <c r="BC35" s="51"/>
      <c r="BD35" s="52"/>
      <c r="BE35" s="46">
        <f t="shared" si="6"/>
        <v>0</v>
      </c>
      <c r="BF35" s="25"/>
      <c r="BG35" s="28"/>
      <c r="BH35" s="47">
        <f>BJ35*36</f>
        <v>0</v>
      </c>
      <c r="BI35" s="25"/>
      <c r="BJ35" s="29"/>
      <c r="BK35" s="27"/>
      <c r="BL35" s="25"/>
      <c r="BM35" s="30"/>
      <c r="BN35" s="3"/>
      <c r="BO35" s="4"/>
      <c r="BP35" s="14"/>
      <c r="BQ35" s="513">
        <f>AO35+AR35+AU35+AX35+BA35+BD35+BG35+BJ35+BM35+BP35</f>
        <v>3</v>
      </c>
      <c r="BR35" s="514"/>
      <c r="BS35" s="529" t="s">
        <v>379</v>
      </c>
      <c r="BT35" s="530"/>
      <c r="BU35" s="531"/>
      <c r="BV35" s="2">
        <f>Z35*0.22</f>
        <v>11.88</v>
      </c>
    </row>
    <row r="36" spans="1:74" s="2" customFormat="1" ht="25.5" customHeight="1" x14ac:dyDescent="0.25">
      <c r="A36" s="501" t="s">
        <v>73</v>
      </c>
      <c r="B36" s="502"/>
      <c r="C36" s="492" t="s">
        <v>123</v>
      </c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4"/>
      <c r="S36" s="54"/>
      <c r="T36" s="495">
        <v>5</v>
      </c>
      <c r="U36" s="496"/>
      <c r="V36" s="497"/>
      <c r="W36" s="498"/>
      <c r="X36" s="499">
        <f t="shared" ref="X36:X61" si="7">AM36+AP36+AS36+AV36+AY36+BB36+BE36+BH36+BK36+BN36</f>
        <v>108</v>
      </c>
      <c r="Y36" s="500"/>
      <c r="Z36" s="503">
        <v>54</v>
      </c>
      <c r="AA36" s="504"/>
      <c r="AB36" s="479">
        <f t="shared" ref="AB36:AB61" si="8">AL36+AN36+AQ36+AT36+AW36+AZ36+BC36+BF36+BI36+BL36+BO36</f>
        <v>12</v>
      </c>
      <c r="AC36" s="480"/>
      <c r="AD36" s="564">
        <v>8</v>
      </c>
      <c r="AE36" s="462"/>
      <c r="AF36" s="462"/>
      <c r="AG36" s="462"/>
      <c r="AH36" s="462"/>
      <c r="AI36" s="462"/>
      <c r="AJ36" s="462">
        <v>4</v>
      </c>
      <c r="AK36" s="463"/>
      <c r="AL36" s="48"/>
      <c r="AM36" s="49">
        <f t="shared" ref="AM36:AM53" si="9">AO36*36</f>
        <v>0</v>
      </c>
      <c r="AN36" s="25"/>
      <c r="AO36" s="26"/>
      <c r="AP36" s="50"/>
      <c r="AQ36" s="25"/>
      <c r="AR36" s="26"/>
      <c r="AS36" s="75">
        <f t="shared" ref="AS36:AS53" si="10">AU36*36</f>
        <v>0</v>
      </c>
      <c r="AT36" s="76"/>
      <c r="AU36" s="77"/>
      <c r="AV36" s="78">
        <f t="shared" ref="AV36:AV53" si="11">AX36*36</f>
        <v>0</v>
      </c>
      <c r="AW36" s="76">
        <v>2</v>
      </c>
      <c r="AX36" s="79"/>
      <c r="AY36" s="47">
        <v>108</v>
      </c>
      <c r="AZ36" s="51">
        <v>10</v>
      </c>
      <c r="BA36" s="52">
        <v>3</v>
      </c>
      <c r="BB36" s="53">
        <f t="shared" si="5"/>
        <v>0</v>
      </c>
      <c r="BC36" s="51"/>
      <c r="BD36" s="52"/>
      <c r="BE36" s="46">
        <f t="shared" si="6"/>
        <v>0</v>
      </c>
      <c r="BF36" s="25"/>
      <c r="BG36" s="28"/>
      <c r="BH36" s="47">
        <f t="shared" ref="BH36:BH51" si="12">BJ36*36</f>
        <v>0</v>
      </c>
      <c r="BI36" s="25"/>
      <c r="BJ36" s="29"/>
      <c r="BK36" s="27"/>
      <c r="BL36" s="25"/>
      <c r="BM36" s="30"/>
      <c r="BN36" s="3"/>
      <c r="BO36" s="4"/>
      <c r="BP36" s="14"/>
      <c r="BQ36" s="513">
        <f t="shared" ref="BQ36:BQ61" si="13">AO36+AR36+AU36+AX36+BA36+BD36+BG36+BJ36+BM36+BP36</f>
        <v>3</v>
      </c>
      <c r="BR36" s="514"/>
      <c r="BS36" s="529" t="s">
        <v>380</v>
      </c>
      <c r="BT36" s="530"/>
      <c r="BU36" s="531"/>
      <c r="BV36" s="2">
        <f t="shared" ref="BV36:BV103" si="14">Z36*0.22</f>
        <v>11.88</v>
      </c>
    </row>
    <row r="37" spans="1:74" s="2" customFormat="1" ht="25.5" x14ac:dyDescent="0.25">
      <c r="A37" s="501" t="s">
        <v>74</v>
      </c>
      <c r="B37" s="502"/>
      <c r="C37" s="492" t="s">
        <v>1</v>
      </c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4"/>
      <c r="S37" s="54"/>
      <c r="T37" s="495">
        <v>4</v>
      </c>
      <c r="U37" s="496"/>
      <c r="V37" s="497"/>
      <c r="W37" s="498"/>
      <c r="X37" s="499">
        <f t="shared" si="7"/>
        <v>108</v>
      </c>
      <c r="Y37" s="500"/>
      <c r="Z37" s="503">
        <v>54</v>
      </c>
      <c r="AA37" s="504"/>
      <c r="AB37" s="479">
        <f t="shared" si="8"/>
        <v>12</v>
      </c>
      <c r="AC37" s="480"/>
      <c r="AD37" s="564">
        <v>8</v>
      </c>
      <c r="AE37" s="462"/>
      <c r="AF37" s="462"/>
      <c r="AG37" s="462"/>
      <c r="AH37" s="462"/>
      <c r="AI37" s="462"/>
      <c r="AJ37" s="462">
        <v>4</v>
      </c>
      <c r="AK37" s="463"/>
      <c r="AL37" s="48"/>
      <c r="AM37" s="49">
        <f t="shared" si="9"/>
        <v>0</v>
      </c>
      <c r="AN37" s="25"/>
      <c r="AO37" s="26"/>
      <c r="AP37" s="50">
        <f t="shared" ref="AP37:AP53" si="15">AR37*36</f>
        <v>0</v>
      </c>
      <c r="AQ37" s="25"/>
      <c r="AR37" s="26"/>
      <c r="AS37" s="75"/>
      <c r="AT37" s="76">
        <v>4</v>
      </c>
      <c r="AU37" s="77"/>
      <c r="AV37" s="78">
        <v>108</v>
      </c>
      <c r="AW37" s="76">
        <v>8</v>
      </c>
      <c r="AX37" s="79">
        <v>3</v>
      </c>
      <c r="AY37" s="47">
        <f t="shared" ref="AY37:AY53" si="16">BA37*36</f>
        <v>0</v>
      </c>
      <c r="AZ37" s="51"/>
      <c r="BA37" s="52"/>
      <c r="BB37" s="53">
        <f t="shared" si="5"/>
        <v>0</v>
      </c>
      <c r="BC37" s="51"/>
      <c r="BD37" s="52"/>
      <c r="BE37" s="46">
        <f t="shared" si="6"/>
        <v>0</v>
      </c>
      <c r="BF37" s="25"/>
      <c r="BG37" s="28"/>
      <c r="BH37" s="47">
        <f t="shared" si="12"/>
        <v>0</v>
      </c>
      <c r="BI37" s="25"/>
      <c r="BJ37" s="29"/>
      <c r="BK37" s="27"/>
      <c r="BL37" s="25"/>
      <c r="BM37" s="30"/>
      <c r="BN37" s="3"/>
      <c r="BO37" s="4"/>
      <c r="BP37" s="14"/>
      <c r="BQ37" s="513">
        <f t="shared" si="13"/>
        <v>3</v>
      </c>
      <c r="BR37" s="514"/>
      <c r="BS37" s="529" t="s">
        <v>381</v>
      </c>
      <c r="BT37" s="530"/>
      <c r="BU37" s="531"/>
      <c r="BV37" s="2">
        <f t="shared" si="14"/>
        <v>11.88</v>
      </c>
    </row>
    <row r="38" spans="1:74" s="21" customFormat="1" ht="27" customHeight="1" x14ac:dyDescent="0.25">
      <c r="A38" s="622" t="s">
        <v>162</v>
      </c>
      <c r="B38" s="623"/>
      <c r="C38" s="611" t="s">
        <v>157</v>
      </c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3"/>
      <c r="S38" s="60" t="s">
        <v>376</v>
      </c>
      <c r="T38" s="554">
        <v>1</v>
      </c>
      <c r="U38" s="555"/>
      <c r="V38" s="554">
        <v>2</v>
      </c>
      <c r="W38" s="555"/>
      <c r="X38" s="556">
        <f t="shared" si="7"/>
        <v>216</v>
      </c>
      <c r="Y38" s="557"/>
      <c r="Z38" s="558">
        <v>144</v>
      </c>
      <c r="AA38" s="559"/>
      <c r="AB38" s="477">
        <f t="shared" si="8"/>
        <v>32</v>
      </c>
      <c r="AC38" s="478"/>
      <c r="AD38" s="512"/>
      <c r="AE38" s="476"/>
      <c r="AF38" s="476"/>
      <c r="AG38" s="476"/>
      <c r="AH38" s="476">
        <v>32</v>
      </c>
      <c r="AI38" s="476"/>
      <c r="AJ38" s="476"/>
      <c r="AK38" s="926"/>
      <c r="AL38" s="61">
        <v>4</v>
      </c>
      <c r="AM38" s="62">
        <f t="shared" si="9"/>
        <v>108</v>
      </c>
      <c r="AN38" s="63">
        <v>14</v>
      </c>
      <c r="AO38" s="64">
        <v>3</v>
      </c>
      <c r="AP38" s="65">
        <f t="shared" si="15"/>
        <v>108</v>
      </c>
      <c r="AQ38" s="63">
        <v>14</v>
      </c>
      <c r="AR38" s="64">
        <v>3</v>
      </c>
      <c r="AS38" s="211">
        <f t="shared" si="10"/>
        <v>0</v>
      </c>
      <c r="AT38" s="208"/>
      <c r="AU38" s="212"/>
      <c r="AV38" s="213">
        <f t="shared" si="11"/>
        <v>0</v>
      </c>
      <c r="AW38" s="208"/>
      <c r="AX38" s="214"/>
      <c r="AY38" s="213">
        <f t="shared" si="16"/>
        <v>0</v>
      </c>
      <c r="AZ38" s="208"/>
      <c r="BA38" s="209"/>
      <c r="BB38" s="210">
        <f t="shared" si="5"/>
        <v>0</v>
      </c>
      <c r="BC38" s="208"/>
      <c r="BD38" s="209"/>
      <c r="BE38" s="211">
        <f t="shared" si="6"/>
        <v>0</v>
      </c>
      <c r="BF38" s="312"/>
      <c r="BG38" s="315"/>
      <c r="BH38" s="213">
        <f t="shared" si="12"/>
        <v>0</v>
      </c>
      <c r="BI38" s="312"/>
      <c r="BJ38" s="316"/>
      <c r="BK38" s="317"/>
      <c r="BL38" s="312"/>
      <c r="BM38" s="318"/>
      <c r="BN38" s="319"/>
      <c r="BO38" s="312"/>
      <c r="BP38" s="320"/>
      <c r="BQ38" s="471">
        <f t="shared" si="13"/>
        <v>6</v>
      </c>
      <c r="BR38" s="430"/>
      <c r="BS38" s="515" t="s">
        <v>382</v>
      </c>
      <c r="BT38" s="516"/>
      <c r="BU38" s="517"/>
      <c r="BV38" s="2">
        <f t="shared" si="14"/>
        <v>31.68</v>
      </c>
    </row>
    <row r="39" spans="1:74" s="306" customFormat="1" ht="26.25" x14ac:dyDescent="0.25">
      <c r="A39" s="560" t="s">
        <v>163</v>
      </c>
      <c r="B39" s="561"/>
      <c r="C39" s="438" t="s">
        <v>159</v>
      </c>
      <c r="D39" s="439"/>
      <c r="E39" s="439"/>
      <c r="F39" s="439"/>
      <c r="G39" s="439"/>
      <c r="H39" s="439"/>
      <c r="I39" s="439"/>
      <c r="J39" s="439"/>
      <c r="K39" s="439"/>
      <c r="L39" s="439"/>
      <c r="M39" s="439"/>
      <c r="N39" s="439"/>
      <c r="O39" s="439"/>
      <c r="P39" s="439"/>
      <c r="Q39" s="439"/>
      <c r="R39" s="440"/>
      <c r="S39" s="285"/>
      <c r="T39" s="441"/>
      <c r="U39" s="442"/>
      <c r="V39" s="441"/>
      <c r="W39" s="442"/>
      <c r="X39" s="431">
        <f t="shared" si="7"/>
        <v>0</v>
      </c>
      <c r="Y39" s="432"/>
      <c r="Z39" s="505">
        <f t="shared" si="4"/>
        <v>0</v>
      </c>
      <c r="AA39" s="506"/>
      <c r="AB39" s="449">
        <f t="shared" si="8"/>
        <v>0</v>
      </c>
      <c r="AC39" s="450"/>
      <c r="AD39" s="434"/>
      <c r="AE39" s="507"/>
      <c r="AF39" s="507"/>
      <c r="AG39" s="507"/>
      <c r="AH39" s="507"/>
      <c r="AI39" s="507"/>
      <c r="AJ39" s="507"/>
      <c r="AK39" s="508"/>
      <c r="AL39" s="287"/>
      <c r="AM39" s="288">
        <f t="shared" si="9"/>
        <v>0</v>
      </c>
      <c r="AN39" s="289"/>
      <c r="AO39" s="290"/>
      <c r="AP39" s="291">
        <f t="shared" si="15"/>
        <v>0</v>
      </c>
      <c r="AQ39" s="289"/>
      <c r="AR39" s="290"/>
      <c r="AS39" s="292">
        <f t="shared" si="10"/>
        <v>0</v>
      </c>
      <c r="AT39" s="293"/>
      <c r="AU39" s="294"/>
      <c r="AV39" s="295">
        <f t="shared" si="11"/>
        <v>0</v>
      </c>
      <c r="AW39" s="293"/>
      <c r="AX39" s="296"/>
      <c r="AY39" s="295">
        <f t="shared" si="16"/>
        <v>0</v>
      </c>
      <c r="AZ39" s="293"/>
      <c r="BA39" s="297"/>
      <c r="BB39" s="298">
        <f t="shared" si="5"/>
        <v>0</v>
      </c>
      <c r="BC39" s="293"/>
      <c r="BD39" s="297"/>
      <c r="BE39" s="292">
        <f t="shared" si="6"/>
        <v>0</v>
      </c>
      <c r="BF39" s="289"/>
      <c r="BG39" s="299"/>
      <c r="BH39" s="295">
        <f t="shared" si="12"/>
        <v>0</v>
      </c>
      <c r="BI39" s="289"/>
      <c r="BJ39" s="300"/>
      <c r="BK39" s="301"/>
      <c r="BL39" s="289"/>
      <c r="BM39" s="302"/>
      <c r="BN39" s="303"/>
      <c r="BO39" s="289"/>
      <c r="BP39" s="304"/>
      <c r="BQ39" s="471">
        <f t="shared" si="13"/>
        <v>0</v>
      </c>
      <c r="BR39" s="430"/>
      <c r="BS39" s="509"/>
      <c r="BT39" s="510"/>
      <c r="BU39" s="511"/>
      <c r="BV39" s="204">
        <f t="shared" si="14"/>
        <v>0</v>
      </c>
    </row>
    <row r="40" spans="1:74" s="386" customFormat="1" ht="26.25" customHeight="1" x14ac:dyDescent="0.25">
      <c r="A40" s="614" t="s">
        <v>164</v>
      </c>
      <c r="B40" s="615"/>
      <c r="C40" s="1052" t="s">
        <v>93</v>
      </c>
      <c r="D40" s="1053"/>
      <c r="E40" s="1053"/>
      <c r="F40" s="1053"/>
      <c r="G40" s="1053"/>
      <c r="H40" s="1053"/>
      <c r="I40" s="1053"/>
      <c r="J40" s="1053"/>
      <c r="K40" s="1053"/>
      <c r="L40" s="1053"/>
      <c r="M40" s="1053"/>
      <c r="N40" s="1053"/>
      <c r="O40" s="1053"/>
      <c r="P40" s="1053"/>
      <c r="Q40" s="1053"/>
      <c r="R40" s="1054"/>
      <c r="S40" s="1141" t="s">
        <v>378</v>
      </c>
      <c r="T40" s="57">
        <v>1</v>
      </c>
      <c r="U40" s="58">
        <v>2</v>
      </c>
      <c r="V40" s="1058"/>
      <c r="W40" s="1059"/>
      <c r="X40" s="1060">
        <f t="shared" si="7"/>
        <v>648</v>
      </c>
      <c r="Y40" s="1061"/>
      <c r="Z40" s="618">
        <v>324</v>
      </c>
      <c r="AA40" s="619"/>
      <c r="AB40" s="1064">
        <f>AL40+AN40+AQ40+AT40+AW40+AZ40+BC40+BF40+BI40+BL40+BO40</f>
        <v>76</v>
      </c>
      <c r="AC40" s="1065"/>
      <c r="AD40" s="1080">
        <v>38</v>
      </c>
      <c r="AE40" s="966"/>
      <c r="AF40" s="965"/>
      <c r="AG40" s="966"/>
      <c r="AH40" s="965">
        <v>38</v>
      </c>
      <c r="AI40" s="966"/>
      <c r="AJ40" s="965"/>
      <c r="AK40" s="884"/>
      <c r="AL40" s="969">
        <v>18</v>
      </c>
      <c r="AM40" s="971">
        <f t="shared" si="9"/>
        <v>216</v>
      </c>
      <c r="AN40" s="973">
        <v>18</v>
      </c>
      <c r="AO40" s="975">
        <v>6</v>
      </c>
      <c r="AP40" s="971">
        <f t="shared" si="15"/>
        <v>216</v>
      </c>
      <c r="AQ40" s="973">
        <v>20</v>
      </c>
      <c r="AR40" s="977">
        <v>6</v>
      </c>
      <c r="AS40" s="979">
        <f t="shared" si="10"/>
        <v>216</v>
      </c>
      <c r="AT40" s="973">
        <v>20</v>
      </c>
      <c r="AU40" s="975">
        <v>6</v>
      </c>
      <c r="AV40" s="971">
        <f t="shared" si="11"/>
        <v>0</v>
      </c>
      <c r="AW40" s="973"/>
      <c r="AX40" s="977"/>
      <c r="AY40" s="979">
        <f t="shared" si="16"/>
        <v>0</v>
      </c>
      <c r="AZ40" s="973"/>
      <c r="BA40" s="975"/>
      <c r="BB40" s="971">
        <f t="shared" si="5"/>
        <v>0</v>
      </c>
      <c r="BC40" s="973"/>
      <c r="BD40" s="977"/>
      <c r="BE40" s="979">
        <f t="shared" si="6"/>
        <v>0</v>
      </c>
      <c r="BF40" s="973"/>
      <c r="BG40" s="975"/>
      <c r="BH40" s="971">
        <f t="shared" si="12"/>
        <v>0</v>
      </c>
      <c r="BI40" s="973"/>
      <c r="BJ40" s="977"/>
      <c r="BK40" s="981"/>
      <c r="BL40" s="973"/>
      <c r="BM40" s="975"/>
      <c r="BN40" s="983"/>
      <c r="BO40" s="973"/>
      <c r="BP40" s="977"/>
      <c r="BQ40" s="883">
        <f>AO40+AR40+AU40+AX40+BA40+BD40+BG40+BJ40+BM40+BP40</f>
        <v>18</v>
      </c>
      <c r="BR40" s="884"/>
      <c r="BS40" s="1015" t="s">
        <v>383</v>
      </c>
      <c r="BT40" s="1016"/>
      <c r="BU40" s="1017"/>
      <c r="BV40" s="386">
        <f t="shared" si="14"/>
        <v>71.28</v>
      </c>
    </row>
    <row r="41" spans="1:74" s="386" customFormat="1" ht="24" customHeight="1" x14ac:dyDescent="0.25">
      <c r="A41" s="616"/>
      <c r="B41" s="617"/>
      <c r="C41" s="1055"/>
      <c r="D41" s="1056"/>
      <c r="E41" s="1056"/>
      <c r="F41" s="1056"/>
      <c r="G41" s="1056"/>
      <c r="H41" s="1056"/>
      <c r="I41" s="1056"/>
      <c r="J41" s="1056"/>
      <c r="K41" s="1056"/>
      <c r="L41" s="1056"/>
      <c r="M41" s="1056"/>
      <c r="N41" s="1056"/>
      <c r="O41" s="1056"/>
      <c r="P41" s="1056"/>
      <c r="Q41" s="1056"/>
      <c r="R41" s="1057"/>
      <c r="S41" s="1142"/>
      <c r="T41" s="1021">
        <v>3</v>
      </c>
      <c r="U41" s="1022"/>
      <c r="V41" s="1021"/>
      <c r="W41" s="1022"/>
      <c r="X41" s="1062"/>
      <c r="Y41" s="1063"/>
      <c r="Z41" s="620"/>
      <c r="AA41" s="621"/>
      <c r="AB41" s="1066"/>
      <c r="AC41" s="1067"/>
      <c r="AD41" s="1081"/>
      <c r="AE41" s="968"/>
      <c r="AF41" s="967"/>
      <c r="AG41" s="968"/>
      <c r="AH41" s="967"/>
      <c r="AI41" s="968"/>
      <c r="AJ41" s="967"/>
      <c r="AK41" s="886"/>
      <c r="AL41" s="970"/>
      <c r="AM41" s="972"/>
      <c r="AN41" s="974"/>
      <c r="AO41" s="976"/>
      <c r="AP41" s="972"/>
      <c r="AQ41" s="974"/>
      <c r="AR41" s="978"/>
      <c r="AS41" s="980"/>
      <c r="AT41" s="974"/>
      <c r="AU41" s="976"/>
      <c r="AV41" s="972"/>
      <c r="AW41" s="974"/>
      <c r="AX41" s="978"/>
      <c r="AY41" s="980"/>
      <c r="AZ41" s="974"/>
      <c r="BA41" s="976"/>
      <c r="BB41" s="972"/>
      <c r="BC41" s="974"/>
      <c r="BD41" s="978"/>
      <c r="BE41" s="980"/>
      <c r="BF41" s="974"/>
      <c r="BG41" s="976"/>
      <c r="BH41" s="972"/>
      <c r="BI41" s="974"/>
      <c r="BJ41" s="978"/>
      <c r="BK41" s="982"/>
      <c r="BL41" s="974"/>
      <c r="BM41" s="976"/>
      <c r="BN41" s="984"/>
      <c r="BO41" s="974"/>
      <c r="BP41" s="978"/>
      <c r="BQ41" s="885"/>
      <c r="BR41" s="886"/>
      <c r="BS41" s="1018"/>
      <c r="BT41" s="1019"/>
      <c r="BU41" s="1020"/>
      <c r="BV41" s="386">
        <f t="shared" si="14"/>
        <v>0</v>
      </c>
    </row>
    <row r="42" spans="1:74" s="204" customFormat="1" ht="25.5" x14ac:dyDescent="0.25">
      <c r="A42" s="605" t="s">
        <v>165</v>
      </c>
      <c r="B42" s="606"/>
      <c r="C42" s="422" t="s">
        <v>158</v>
      </c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4"/>
      <c r="S42" s="307"/>
      <c r="T42" s="445">
        <v>1</v>
      </c>
      <c r="U42" s="446"/>
      <c r="V42" s="445"/>
      <c r="W42" s="446"/>
      <c r="X42" s="431">
        <v>108</v>
      </c>
      <c r="Y42" s="432"/>
      <c r="Z42" s="447">
        <v>72</v>
      </c>
      <c r="AA42" s="448"/>
      <c r="AB42" s="449">
        <f t="shared" si="8"/>
        <v>20</v>
      </c>
      <c r="AC42" s="450"/>
      <c r="AD42" s="426">
        <v>8</v>
      </c>
      <c r="AE42" s="443"/>
      <c r="AF42" s="443">
        <v>6</v>
      </c>
      <c r="AG42" s="443"/>
      <c r="AH42" s="443">
        <v>6</v>
      </c>
      <c r="AI42" s="443"/>
      <c r="AJ42" s="443"/>
      <c r="AK42" s="444"/>
      <c r="AL42" s="311">
        <v>4</v>
      </c>
      <c r="AM42" s="207">
        <v>108</v>
      </c>
      <c r="AN42" s="312">
        <v>16</v>
      </c>
      <c r="AO42" s="313">
        <v>3</v>
      </c>
      <c r="AP42" s="314">
        <f t="shared" si="15"/>
        <v>0</v>
      </c>
      <c r="AQ42" s="312"/>
      <c r="AR42" s="313"/>
      <c r="AS42" s="211">
        <f t="shared" si="10"/>
        <v>0</v>
      </c>
      <c r="AT42" s="208"/>
      <c r="AU42" s="212"/>
      <c r="AV42" s="213">
        <f t="shared" si="11"/>
        <v>0</v>
      </c>
      <c r="AW42" s="208"/>
      <c r="AX42" s="214"/>
      <c r="AY42" s="213">
        <f t="shared" si="16"/>
        <v>0</v>
      </c>
      <c r="AZ42" s="208"/>
      <c r="BA42" s="209"/>
      <c r="BB42" s="210">
        <f t="shared" si="5"/>
        <v>0</v>
      </c>
      <c r="BC42" s="208"/>
      <c r="BD42" s="209"/>
      <c r="BE42" s="211">
        <f t="shared" si="6"/>
        <v>0</v>
      </c>
      <c r="BF42" s="312"/>
      <c r="BG42" s="315"/>
      <c r="BH42" s="213">
        <f t="shared" si="12"/>
        <v>0</v>
      </c>
      <c r="BI42" s="312"/>
      <c r="BJ42" s="316"/>
      <c r="BK42" s="317"/>
      <c r="BL42" s="312"/>
      <c r="BM42" s="318"/>
      <c r="BN42" s="319"/>
      <c r="BO42" s="312"/>
      <c r="BP42" s="320"/>
      <c r="BQ42" s="471">
        <f t="shared" si="13"/>
        <v>3</v>
      </c>
      <c r="BR42" s="430"/>
      <c r="BS42" s="515"/>
      <c r="BT42" s="516"/>
      <c r="BU42" s="517"/>
      <c r="BV42" s="204">
        <f t="shared" si="14"/>
        <v>15.84</v>
      </c>
    </row>
    <row r="43" spans="1:74" s="2" customFormat="1" ht="25.5" x14ac:dyDescent="0.25">
      <c r="A43" s="607" t="s">
        <v>166</v>
      </c>
      <c r="B43" s="608"/>
      <c r="C43" s="551" t="s">
        <v>149</v>
      </c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552"/>
      <c r="Q43" s="552"/>
      <c r="R43" s="553"/>
      <c r="S43" s="60" t="s">
        <v>374</v>
      </c>
      <c r="T43" s="554">
        <v>1</v>
      </c>
      <c r="U43" s="555"/>
      <c r="V43" s="554"/>
      <c r="W43" s="555"/>
      <c r="X43" s="556">
        <f t="shared" si="7"/>
        <v>108</v>
      </c>
      <c r="Y43" s="557"/>
      <c r="Z43" s="558">
        <v>72</v>
      </c>
      <c r="AA43" s="559"/>
      <c r="AB43" s="477">
        <f t="shared" si="8"/>
        <v>18</v>
      </c>
      <c r="AC43" s="478"/>
      <c r="AD43" s="512">
        <v>10</v>
      </c>
      <c r="AE43" s="476"/>
      <c r="AF43" s="476">
        <v>8</v>
      </c>
      <c r="AG43" s="476"/>
      <c r="AH43" s="476"/>
      <c r="AI43" s="476"/>
      <c r="AJ43" s="476"/>
      <c r="AK43" s="926"/>
      <c r="AL43" s="61">
        <v>6</v>
      </c>
      <c r="AM43" s="62">
        <f t="shared" si="9"/>
        <v>108</v>
      </c>
      <c r="AN43" s="63">
        <v>12</v>
      </c>
      <c r="AO43" s="64">
        <v>3</v>
      </c>
      <c r="AP43" s="65">
        <f t="shared" si="15"/>
        <v>0</v>
      </c>
      <c r="AQ43" s="63"/>
      <c r="AR43" s="64"/>
      <c r="AS43" s="211">
        <f t="shared" si="10"/>
        <v>0</v>
      </c>
      <c r="AT43" s="208"/>
      <c r="AU43" s="212"/>
      <c r="AV43" s="213">
        <f t="shared" si="11"/>
        <v>0</v>
      </c>
      <c r="AW43" s="208"/>
      <c r="AX43" s="214"/>
      <c r="AY43" s="213">
        <f t="shared" si="16"/>
        <v>0</v>
      </c>
      <c r="AZ43" s="208"/>
      <c r="BA43" s="209"/>
      <c r="BB43" s="210">
        <f t="shared" si="5"/>
        <v>0</v>
      </c>
      <c r="BC43" s="208"/>
      <c r="BD43" s="209"/>
      <c r="BE43" s="211">
        <f t="shared" si="6"/>
        <v>0</v>
      </c>
      <c r="BF43" s="312"/>
      <c r="BG43" s="315"/>
      <c r="BH43" s="213">
        <f t="shared" si="12"/>
        <v>0</v>
      </c>
      <c r="BI43" s="312"/>
      <c r="BJ43" s="316"/>
      <c r="BK43" s="317"/>
      <c r="BL43" s="312"/>
      <c r="BM43" s="318"/>
      <c r="BN43" s="319"/>
      <c r="BO43" s="312"/>
      <c r="BP43" s="320"/>
      <c r="BQ43" s="471">
        <f t="shared" si="13"/>
        <v>3</v>
      </c>
      <c r="BR43" s="430"/>
      <c r="BS43" s="515" t="s">
        <v>384</v>
      </c>
      <c r="BT43" s="516"/>
      <c r="BU43" s="517"/>
      <c r="BV43" s="2">
        <f t="shared" si="14"/>
        <v>15.84</v>
      </c>
    </row>
    <row r="44" spans="1:74" s="2" customFormat="1" ht="25.5" x14ac:dyDescent="0.25">
      <c r="A44" s="501" t="s">
        <v>167</v>
      </c>
      <c r="B44" s="502"/>
      <c r="C44" s="624" t="s">
        <v>94</v>
      </c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5"/>
      <c r="O44" s="625"/>
      <c r="P44" s="625"/>
      <c r="Q44" s="625"/>
      <c r="R44" s="626"/>
      <c r="S44" s="54"/>
      <c r="T44" s="12">
        <v>3</v>
      </c>
      <c r="U44" s="13">
        <v>4</v>
      </c>
      <c r="V44" s="497"/>
      <c r="W44" s="498"/>
      <c r="X44" s="499">
        <f t="shared" si="7"/>
        <v>432</v>
      </c>
      <c r="Y44" s="500"/>
      <c r="Z44" s="503">
        <v>216</v>
      </c>
      <c r="AA44" s="504"/>
      <c r="AB44" s="479">
        <f>AL44+AN44+AQ44+AT44+AW44+AZ44+BC44+BF44+BI44+BL44+BO44</f>
        <v>60</v>
      </c>
      <c r="AC44" s="480"/>
      <c r="AD44" s="564">
        <v>20</v>
      </c>
      <c r="AE44" s="462"/>
      <c r="AF44" s="462">
        <v>20</v>
      </c>
      <c r="AG44" s="462"/>
      <c r="AH44" s="462">
        <v>20</v>
      </c>
      <c r="AI44" s="462"/>
      <c r="AJ44" s="462"/>
      <c r="AK44" s="463"/>
      <c r="AL44" s="48"/>
      <c r="AM44" s="49">
        <f t="shared" si="9"/>
        <v>0</v>
      </c>
      <c r="AN44" s="25"/>
      <c r="AO44" s="26"/>
      <c r="AP44" s="50"/>
      <c r="AQ44" s="25">
        <v>4</v>
      </c>
      <c r="AR44" s="26"/>
      <c r="AS44" s="75">
        <f t="shared" si="10"/>
        <v>216</v>
      </c>
      <c r="AT44" s="76">
        <v>28</v>
      </c>
      <c r="AU44" s="77">
        <v>6</v>
      </c>
      <c r="AV44" s="78">
        <v>216</v>
      </c>
      <c r="AW44" s="76">
        <v>28</v>
      </c>
      <c r="AX44" s="79">
        <v>6</v>
      </c>
      <c r="AY44" s="47">
        <f t="shared" si="16"/>
        <v>0</v>
      </c>
      <c r="AZ44" s="51"/>
      <c r="BA44" s="52"/>
      <c r="BB44" s="53">
        <f t="shared" si="5"/>
        <v>0</v>
      </c>
      <c r="BC44" s="51"/>
      <c r="BD44" s="52"/>
      <c r="BE44" s="46">
        <f t="shared" si="6"/>
        <v>0</v>
      </c>
      <c r="BF44" s="25"/>
      <c r="BG44" s="28"/>
      <c r="BH44" s="47">
        <f t="shared" si="12"/>
        <v>0</v>
      </c>
      <c r="BI44" s="25"/>
      <c r="BJ44" s="29"/>
      <c r="BK44" s="27"/>
      <c r="BL44" s="25"/>
      <c r="BM44" s="30"/>
      <c r="BN44" s="3"/>
      <c r="BO44" s="4"/>
      <c r="BP44" s="14"/>
      <c r="BQ44" s="513">
        <f t="shared" si="13"/>
        <v>12</v>
      </c>
      <c r="BR44" s="514"/>
      <c r="BS44" s="529" t="s">
        <v>385</v>
      </c>
      <c r="BT44" s="530"/>
      <c r="BU44" s="531"/>
      <c r="BV44" s="2">
        <f t="shared" si="14"/>
        <v>47.52</v>
      </c>
    </row>
    <row r="45" spans="1:74" s="306" customFormat="1" ht="26.25" x14ac:dyDescent="0.25">
      <c r="A45" s="560" t="s">
        <v>168</v>
      </c>
      <c r="B45" s="561"/>
      <c r="C45" s="438" t="s">
        <v>161</v>
      </c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40"/>
      <c r="S45" s="285"/>
      <c r="T45" s="441"/>
      <c r="U45" s="442"/>
      <c r="V45" s="441"/>
      <c r="W45" s="442"/>
      <c r="X45" s="431">
        <f t="shared" si="7"/>
        <v>0</v>
      </c>
      <c r="Y45" s="432"/>
      <c r="Z45" s="447">
        <f t="shared" si="4"/>
        <v>0</v>
      </c>
      <c r="AA45" s="448"/>
      <c r="AB45" s="449">
        <f t="shared" si="8"/>
        <v>0</v>
      </c>
      <c r="AC45" s="450"/>
      <c r="AD45" s="426"/>
      <c r="AE45" s="443"/>
      <c r="AF45" s="443"/>
      <c r="AG45" s="443"/>
      <c r="AH45" s="443"/>
      <c r="AI45" s="443"/>
      <c r="AJ45" s="443"/>
      <c r="AK45" s="444"/>
      <c r="AL45" s="311"/>
      <c r="AM45" s="207">
        <f t="shared" si="9"/>
        <v>0</v>
      </c>
      <c r="AN45" s="312"/>
      <c r="AO45" s="313"/>
      <c r="AP45" s="314">
        <f t="shared" si="15"/>
        <v>0</v>
      </c>
      <c r="AQ45" s="312"/>
      <c r="AR45" s="313"/>
      <c r="AS45" s="211">
        <f t="shared" si="10"/>
        <v>0</v>
      </c>
      <c r="AT45" s="208"/>
      <c r="AU45" s="212"/>
      <c r="AV45" s="213">
        <f t="shared" si="11"/>
        <v>0</v>
      </c>
      <c r="AW45" s="208"/>
      <c r="AX45" s="214"/>
      <c r="AY45" s="213">
        <f t="shared" si="16"/>
        <v>0</v>
      </c>
      <c r="AZ45" s="208"/>
      <c r="BA45" s="209"/>
      <c r="BB45" s="210">
        <f t="shared" si="5"/>
        <v>0</v>
      </c>
      <c r="BC45" s="208"/>
      <c r="BD45" s="209"/>
      <c r="BE45" s="211">
        <f t="shared" si="6"/>
        <v>0</v>
      </c>
      <c r="BF45" s="312"/>
      <c r="BG45" s="315"/>
      <c r="BH45" s="213">
        <f t="shared" si="12"/>
        <v>0</v>
      </c>
      <c r="BI45" s="312"/>
      <c r="BJ45" s="300"/>
      <c r="BK45" s="301"/>
      <c r="BL45" s="289"/>
      <c r="BM45" s="302"/>
      <c r="BN45" s="303"/>
      <c r="BO45" s="289"/>
      <c r="BP45" s="304"/>
      <c r="BQ45" s="471">
        <f t="shared" si="13"/>
        <v>0</v>
      </c>
      <c r="BR45" s="430"/>
      <c r="BS45" s="509"/>
      <c r="BT45" s="510"/>
      <c r="BU45" s="511"/>
      <c r="BV45" s="204">
        <f t="shared" si="14"/>
        <v>0</v>
      </c>
    </row>
    <row r="46" spans="1:74" s="2" customFormat="1" ht="27.75" x14ac:dyDescent="0.25">
      <c r="A46" s="607" t="s">
        <v>169</v>
      </c>
      <c r="B46" s="608"/>
      <c r="C46" s="551" t="s">
        <v>100</v>
      </c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552"/>
      <c r="Q46" s="552"/>
      <c r="R46" s="553"/>
      <c r="S46" s="60" t="s">
        <v>375</v>
      </c>
      <c r="T46" s="554">
        <v>1</v>
      </c>
      <c r="U46" s="555"/>
      <c r="V46" s="66">
        <v>2</v>
      </c>
      <c r="W46" s="67" t="s">
        <v>124</v>
      </c>
      <c r="X46" s="556">
        <v>252</v>
      </c>
      <c r="Y46" s="557"/>
      <c r="Z46" s="558">
        <v>144</v>
      </c>
      <c r="AA46" s="559"/>
      <c r="AB46" s="477">
        <f t="shared" si="8"/>
        <v>36</v>
      </c>
      <c r="AC46" s="478"/>
      <c r="AD46" s="512">
        <v>8</v>
      </c>
      <c r="AE46" s="476"/>
      <c r="AF46" s="476"/>
      <c r="AG46" s="476"/>
      <c r="AH46" s="476">
        <v>28</v>
      </c>
      <c r="AI46" s="476"/>
      <c r="AJ46" s="476"/>
      <c r="AK46" s="926"/>
      <c r="AL46" s="61">
        <v>6</v>
      </c>
      <c r="AM46" s="62">
        <v>144</v>
      </c>
      <c r="AN46" s="63">
        <v>12</v>
      </c>
      <c r="AO46" s="64">
        <v>4</v>
      </c>
      <c r="AP46" s="65">
        <f t="shared" si="15"/>
        <v>108</v>
      </c>
      <c r="AQ46" s="63">
        <v>18</v>
      </c>
      <c r="AR46" s="64">
        <v>3</v>
      </c>
      <c r="AS46" s="211">
        <f t="shared" si="10"/>
        <v>0</v>
      </c>
      <c r="AT46" s="208"/>
      <c r="AU46" s="212"/>
      <c r="AV46" s="213">
        <f t="shared" si="11"/>
        <v>0</v>
      </c>
      <c r="AW46" s="208"/>
      <c r="AX46" s="214"/>
      <c r="AY46" s="213">
        <f t="shared" si="16"/>
        <v>0</v>
      </c>
      <c r="AZ46" s="208"/>
      <c r="BA46" s="209"/>
      <c r="BB46" s="210">
        <f t="shared" si="5"/>
        <v>0</v>
      </c>
      <c r="BC46" s="208"/>
      <c r="BD46" s="209"/>
      <c r="BE46" s="211">
        <f t="shared" si="6"/>
        <v>0</v>
      </c>
      <c r="BF46" s="312"/>
      <c r="BG46" s="315"/>
      <c r="BH46" s="213">
        <f t="shared" si="12"/>
        <v>0</v>
      </c>
      <c r="BI46" s="312"/>
      <c r="BJ46" s="316"/>
      <c r="BK46" s="317"/>
      <c r="BL46" s="312"/>
      <c r="BM46" s="318"/>
      <c r="BN46" s="319"/>
      <c r="BO46" s="312"/>
      <c r="BP46" s="320"/>
      <c r="BQ46" s="471">
        <f t="shared" si="13"/>
        <v>7</v>
      </c>
      <c r="BR46" s="430"/>
      <c r="BS46" s="515" t="s">
        <v>386</v>
      </c>
      <c r="BT46" s="516"/>
      <c r="BU46" s="517"/>
      <c r="BV46" s="2">
        <f t="shared" si="14"/>
        <v>31.68</v>
      </c>
    </row>
    <row r="47" spans="1:74" s="2" customFormat="1" ht="25.5" x14ac:dyDescent="0.25">
      <c r="A47" s="501" t="s">
        <v>170</v>
      </c>
      <c r="B47" s="502"/>
      <c r="C47" s="624" t="s">
        <v>189</v>
      </c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  <c r="O47" s="625"/>
      <c r="P47" s="625"/>
      <c r="Q47" s="625"/>
      <c r="R47" s="626"/>
      <c r="S47" s="54"/>
      <c r="T47" s="12">
        <v>3</v>
      </c>
      <c r="U47" s="13">
        <v>4</v>
      </c>
      <c r="V47" s="497">
        <v>5</v>
      </c>
      <c r="W47" s="498"/>
      <c r="X47" s="499">
        <v>324</v>
      </c>
      <c r="Y47" s="500"/>
      <c r="Z47" s="503">
        <v>216</v>
      </c>
      <c r="AA47" s="504"/>
      <c r="AB47" s="479">
        <f t="shared" si="8"/>
        <v>52</v>
      </c>
      <c r="AC47" s="480"/>
      <c r="AD47" s="564">
        <v>20</v>
      </c>
      <c r="AE47" s="462"/>
      <c r="AF47" s="462">
        <v>6</v>
      </c>
      <c r="AG47" s="462"/>
      <c r="AH47" s="462">
        <v>26</v>
      </c>
      <c r="AI47" s="462"/>
      <c r="AJ47" s="462"/>
      <c r="AK47" s="463"/>
      <c r="AL47" s="48"/>
      <c r="AM47" s="49">
        <f t="shared" si="9"/>
        <v>0</v>
      </c>
      <c r="AN47" s="25"/>
      <c r="AO47" s="26"/>
      <c r="AP47" s="50"/>
      <c r="AQ47" s="25">
        <v>10</v>
      </c>
      <c r="AR47" s="26"/>
      <c r="AS47" s="75">
        <f t="shared" si="10"/>
        <v>108</v>
      </c>
      <c r="AT47" s="76">
        <v>16</v>
      </c>
      <c r="AU47" s="77">
        <v>3</v>
      </c>
      <c r="AV47" s="78">
        <f t="shared" si="11"/>
        <v>108</v>
      </c>
      <c r="AW47" s="76">
        <v>10</v>
      </c>
      <c r="AX47" s="79">
        <v>3</v>
      </c>
      <c r="AY47" s="47">
        <v>108</v>
      </c>
      <c r="AZ47" s="51">
        <v>16</v>
      </c>
      <c r="BA47" s="52">
        <v>3</v>
      </c>
      <c r="BB47" s="53">
        <f t="shared" si="5"/>
        <v>0</v>
      </c>
      <c r="BC47" s="51"/>
      <c r="BD47" s="52"/>
      <c r="BE47" s="46">
        <f t="shared" si="6"/>
        <v>0</v>
      </c>
      <c r="BF47" s="25"/>
      <c r="BG47" s="28"/>
      <c r="BH47" s="47">
        <f t="shared" si="12"/>
        <v>0</v>
      </c>
      <c r="BI47" s="25"/>
      <c r="BJ47" s="29"/>
      <c r="BK47" s="27"/>
      <c r="BL47" s="25"/>
      <c r="BM47" s="30"/>
      <c r="BN47" s="3"/>
      <c r="BO47" s="4"/>
      <c r="BP47" s="14"/>
      <c r="BQ47" s="513">
        <f t="shared" si="13"/>
        <v>9</v>
      </c>
      <c r="BR47" s="514"/>
      <c r="BS47" s="529" t="s">
        <v>387</v>
      </c>
      <c r="BT47" s="530"/>
      <c r="BU47" s="531"/>
      <c r="BV47" s="2">
        <f t="shared" si="14"/>
        <v>47.52</v>
      </c>
    </row>
    <row r="48" spans="1:74" s="2" customFormat="1" ht="25.5" x14ac:dyDescent="0.25">
      <c r="A48" s="501" t="s">
        <v>171</v>
      </c>
      <c r="B48" s="502"/>
      <c r="C48" s="624" t="s">
        <v>160</v>
      </c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25"/>
      <c r="R48" s="626"/>
      <c r="S48" s="54"/>
      <c r="T48" s="495">
        <v>6</v>
      </c>
      <c r="U48" s="496"/>
      <c r="V48" s="497">
        <v>5</v>
      </c>
      <c r="W48" s="498"/>
      <c r="X48" s="499">
        <f t="shared" si="7"/>
        <v>216</v>
      </c>
      <c r="Y48" s="500"/>
      <c r="Z48" s="503">
        <v>144</v>
      </c>
      <c r="AA48" s="504"/>
      <c r="AB48" s="479">
        <f t="shared" si="8"/>
        <v>32</v>
      </c>
      <c r="AC48" s="480"/>
      <c r="AD48" s="564">
        <v>14</v>
      </c>
      <c r="AE48" s="462"/>
      <c r="AF48" s="462">
        <v>6</v>
      </c>
      <c r="AG48" s="462"/>
      <c r="AH48" s="462">
        <v>12</v>
      </c>
      <c r="AI48" s="462"/>
      <c r="AJ48" s="462"/>
      <c r="AK48" s="463"/>
      <c r="AL48" s="48"/>
      <c r="AM48" s="49">
        <f t="shared" si="9"/>
        <v>0</v>
      </c>
      <c r="AN48" s="25"/>
      <c r="AO48" s="26"/>
      <c r="AP48" s="50">
        <f t="shared" si="15"/>
        <v>0</v>
      </c>
      <c r="AQ48" s="25"/>
      <c r="AR48" s="26"/>
      <c r="AS48" s="75"/>
      <c r="AT48" s="76"/>
      <c r="AU48" s="77"/>
      <c r="AV48" s="78"/>
      <c r="AW48" s="76">
        <v>4</v>
      </c>
      <c r="AX48" s="79"/>
      <c r="AY48" s="47">
        <v>108</v>
      </c>
      <c r="AZ48" s="51">
        <v>14</v>
      </c>
      <c r="BA48" s="52">
        <v>3</v>
      </c>
      <c r="BB48" s="53">
        <v>108</v>
      </c>
      <c r="BC48" s="51">
        <v>14</v>
      </c>
      <c r="BD48" s="52">
        <v>3</v>
      </c>
      <c r="BE48" s="46">
        <f t="shared" si="6"/>
        <v>0</v>
      </c>
      <c r="BF48" s="25"/>
      <c r="BG48" s="28"/>
      <c r="BH48" s="47">
        <f t="shared" si="12"/>
        <v>0</v>
      </c>
      <c r="BI48" s="25"/>
      <c r="BJ48" s="29"/>
      <c r="BK48" s="27"/>
      <c r="BL48" s="25"/>
      <c r="BM48" s="30"/>
      <c r="BN48" s="3"/>
      <c r="BO48" s="4"/>
      <c r="BP48" s="14"/>
      <c r="BQ48" s="513">
        <f t="shared" si="13"/>
        <v>6</v>
      </c>
      <c r="BR48" s="514"/>
      <c r="BS48" s="529" t="s">
        <v>387</v>
      </c>
      <c r="BT48" s="530"/>
      <c r="BU48" s="531"/>
      <c r="BV48" s="2">
        <f t="shared" si="14"/>
        <v>31.68</v>
      </c>
    </row>
    <row r="49" spans="1:98" s="2" customFormat="1" ht="25.5" x14ac:dyDescent="0.25">
      <c r="A49" s="501" t="s">
        <v>172</v>
      </c>
      <c r="B49" s="502"/>
      <c r="C49" s="624" t="s">
        <v>190</v>
      </c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  <c r="O49" s="625"/>
      <c r="P49" s="625"/>
      <c r="Q49" s="625"/>
      <c r="R49" s="626"/>
      <c r="S49" s="54"/>
      <c r="T49" s="495">
        <v>5</v>
      </c>
      <c r="U49" s="496"/>
      <c r="V49" s="497"/>
      <c r="W49" s="498"/>
      <c r="X49" s="499">
        <f t="shared" si="7"/>
        <v>108</v>
      </c>
      <c r="Y49" s="500"/>
      <c r="Z49" s="503">
        <v>54</v>
      </c>
      <c r="AA49" s="504"/>
      <c r="AB49" s="479">
        <f t="shared" si="8"/>
        <v>20</v>
      </c>
      <c r="AC49" s="480"/>
      <c r="AD49" s="564">
        <v>14</v>
      </c>
      <c r="AE49" s="462"/>
      <c r="AF49" s="462">
        <v>6</v>
      </c>
      <c r="AG49" s="462"/>
      <c r="AH49" s="462"/>
      <c r="AI49" s="462"/>
      <c r="AJ49" s="462"/>
      <c r="AK49" s="463"/>
      <c r="AL49" s="48"/>
      <c r="AM49" s="49">
        <f t="shared" si="9"/>
        <v>0</v>
      </c>
      <c r="AN49" s="25"/>
      <c r="AO49" s="26"/>
      <c r="AP49" s="50">
        <f t="shared" si="15"/>
        <v>0</v>
      </c>
      <c r="AQ49" s="25"/>
      <c r="AR49" s="26"/>
      <c r="AS49" s="75">
        <f t="shared" si="10"/>
        <v>0</v>
      </c>
      <c r="AT49" s="76"/>
      <c r="AU49" s="77"/>
      <c r="AV49" s="78"/>
      <c r="AW49" s="76">
        <v>4</v>
      </c>
      <c r="AX49" s="79"/>
      <c r="AY49" s="47">
        <v>108</v>
      </c>
      <c r="AZ49" s="51">
        <v>16</v>
      </c>
      <c r="BA49" s="52">
        <v>3</v>
      </c>
      <c r="BB49" s="53">
        <f t="shared" si="5"/>
        <v>0</v>
      </c>
      <c r="BC49" s="51"/>
      <c r="BD49" s="52"/>
      <c r="BE49" s="46">
        <f t="shared" si="6"/>
        <v>0</v>
      </c>
      <c r="BF49" s="25"/>
      <c r="BG49" s="28"/>
      <c r="BH49" s="47">
        <f t="shared" si="12"/>
        <v>0</v>
      </c>
      <c r="BI49" s="25"/>
      <c r="BJ49" s="29"/>
      <c r="BK49" s="27"/>
      <c r="BL49" s="25"/>
      <c r="BM49" s="30"/>
      <c r="BN49" s="3"/>
      <c r="BO49" s="4"/>
      <c r="BP49" s="14"/>
      <c r="BQ49" s="513">
        <f t="shared" si="13"/>
        <v>3</v>
      </c>
      <c r="BR49" s="514"/>
      <c r="BS49" s="529" t="s">
        <v>387</v>
      </c>
      <c r="BT49" s="530"/>
      <c r="BU49" s="531"/>
      <c r="BV49" s="2">
        <f t="shared" si="14"/>
        <v>11.88</v>
      </c>
    </row>
    <row r="50" spans="1:98" s="321" customFormat="1" ht="25.5" customHeight="1" x14ac:dyDescent="0.25">
      <c r="A50" s="605" t="s">
        <v>173</v>
      </c>
      <c r="B50" s="606"/>
      <c r="C50" s="627" t="s">
        <v>191</v>
      </c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9"/>
      <c r="S50" s="307"/>
      <c r="T50" s="445">
        <v>7</v>
      </c>
      <c r="U50" s="446"/>
      <c r="V50" s="445">
        <v>6</v>
      </c>
      <c r="W50" s="446"/>
      <c r="X50" s="431">
        <v>300</v>
      </c>
      <c r="Y50" s="432"/>
      <c r="Z50" s="447">
        <v>198</v>
      </c>
      <c r="AA50" s="448"/>
      <c r="AB50" s="449">
        <f t="shared" si="8"/>
        <v>50</v>
      </c>
      <c r="AC50" s="450"/>
      <c r="AD50" s="426">
        <v>22</v>
      </c>
      <c r="AE50" s="443"/>
      <c r="AF50" s="443">
        <v>14</v>
      </c>
      <c r="AG50" s="443"/>
      <c r="AH50" s="443">
        <v>14</v>
      </c>
      <c r="AI50" s="443"/>
      <c r="AJ50" s="443"/>
      <c r="AK50" s="444"/>
      <c r="AL50" s="311"/>
      <c r="AM50" s="207">
        <f t="shared" si="9"/>
        <v>0</v>
      </c>
      <c r="AN50" s="312"/>
      <c r="AO50" s="313"/>
      <c r="AP50" s="314">
        <f t="shared" si="15"/>
        <v>0</v>
      </c>
      <c r="AQ50" s="312"/>
      <c r="AR50" s="313"/>
      <c r="AS50" s="211">
        <f t="shared" si="10"/>
        <v>0</v>
      </c>
      <c r="AT50" s="208"/>
      <c r="AU50" s="212"/>
      <c r="AV50" s="213"/>
      <c r="AW50" s="208"/>
      <c r="AX50" s="214"/>
      <c r="AY50" s="213"/>
      <c r="AZ50" s="208">
        <v>8</v>
      </c>
      <c r="BA50" s="209"/>
      <c r="BB50" s="210">
        <v>120</v>
      </c>
      <c r="BC50" s="208">
        <v>20</v>
      </c>
      <c r="BD50" s="209">
        <v>3</v>
      </c>
      <c r="BE50" s="211">
        <v>180</v>
      </c>
      <c r="BF50" s="312">
        <v>22</v>
      </c>
      <c r="BG50" s="315">
        <v>5</v>
      </c>
      <c r="BH50" s="213">
        <f t="shared" si="12"/>
        <v>0</v>
      </c>
      <c r="BI50" s="312"/>
      <c r="BJ50" s="316"/>
      <c r="BK50" s="317"/>
      <c r="BL50" s="312"/>
      <c r="BM50" s="318"/>
      <c r="BN50" s="319"/>
      <c r="BO50" s="312"/>
      <c r="BP50" s="320"/>
      <c r="BQ50" s="471">
        <f t="shared" si="13"/>
        <v>8</v>
      </c>
      <c r="BR50" s="430"/>
      <c r="BS50" s="468"/>
      <c r="BT50" s="469"/>
      <c r="BU50" s="470"/>
      <c r="BV50" s="204">
        <f t="shared" si="14"/>
        <v>43.56</v>
      </c>
      <c r="BW50" s="204"/>
      <c r="BX50" s="204"/>
      <c r="BY50" s="204"/>
      <c r="BZ50" s="204"/>
      <c r="CA50" s="204"/>
      <c r="CB50" s="204"/>
      <c r="CC50" s="204"/>
      <c r="CD50" s="204"/>
      <c r="CE50" s="204"/>
      <c r="CF50" s="204"/>
      <c r="CG50" s="204"/>
      <c r="CH50" s="204"/>
      <c r="CI50" s="204"/>
      <c r="CJ50" s="204"/>
      <c r="CK50" s="204"/>
      <c r="CL50" s="204"/>
      <c r="CM50" s="204"/>
      <c r="CN50" s="204"/>
      <c r="CO50" s="204"/>
      <c r="CP50" s="204"/>
      <c r="CQ50" s="204"/>
      <c r="CR50" s="204"/>
      <c r="CS50" s="204"/>
      <c r="CT50" s="204"/>
    </row>
    <row r="51" spans="1:98" s="204" customFormat="1" ht="51.95" customHeight="1" x14ac:dyDescent="0.25">
      <c r="A51" s="605" t="s">
        <v>193</v>
      </c>
      <c r="B51" s="606"/>
      <c r="C51" s="627" t="s">
        <v>192</v>
      </c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9"/>
      <c r="S51" s="307"/>
      <c r="T51" s="445"/>
      <c r="U51" s="446"/>
      <c r="V51" s="445"/>
      <c r="W51" s="446"/>
      <c r="X51" s="431">
        <f t="shared" si="7"/>
        <v>40</v>
      </c>
      <c r="Y51" s="432"/>
      <c r="Z51" s="447">
        <f t="shared" si="4"/>
        <v>0</v>
      </c>
      <c r="AA51" s="448"/>
      <c r="AB51" s="449">
        <f t="shared" si="8"/>
        <v>0</v>
      </c>
      <c r="AC51" s="450"/>
      <c r="AD51" s="426"/>
      <c r="AE51" s="443"/>
      <c r="AF51" s="443"/>
      <c r="AG51" s="443"/>
      <c r="AH51" s="443"/>
      <c r="AI51" s="443"/>
      <c r="AJ51" s="443"/>
      <c r="AK51" s="444"/>
      <c r="AL51" s="311"/>
      <c r="AM51" s="207">
        <f t="shared" si="9"/>
        <v>0</v>
      </c>
      <c r="AN51" s="312"/>
      <c r="AO51" s="313"/>
      <c r="AP51" s="314">
        <f t="shared" si="15"/>
        <v>0</v>
      </c>
      <c r="AQ51" s="312"/>
      <c r="AR51" s="313"/>
      <c r="AS51" s="211">
        <f t="shared" si="10"/>
        <v>0</v>
      </c>
      <c r="AT51" s="208"/>
      <c r="AU51" s="212"/>
      <c r="AV51" s="213">
        <f t="shared" si="11"/>
        <v>0</v>
      </c>
      <c r="AW51" s="208"/>
      <c r="AX51" s="214"/>
      <c r="AY51" s="213"/>
      <c r="AZ51" s="208"/>
      <c r="BA51" s="209"/>
      <c r="BB51" s="210">
        <f t="shared" si="5"/>
        <v>0</v>
      </c>
      <c r="BC51" s="208"/>
      <c r="BD51" s="209"/>
      <c r="BE51" s="211">
        <v>40</v>
      </c>
      <c r="BF51" s="312"/>
      <c r="BG51" s="315">
        <v>1</v>
      </c>
      <c r="BH51" s="213">
        <f t="shared" si="12"/>
        <v>0</v>
      </c>
      <c r="BI51" s="312"/>
      <c r="BJ51" s="316"/>
      <c r="BK51" s="317"/>
      <c r="BL51" s="312"/>
      <c r="BM51" s="318"/>
      <c r="BN51" s="319"/>
      <c r="BO51" s="312"/>
      <c r="BP51" s="320"/>
      <c r="BQ51" s="471">
        <f t="shared" si="13"/>
        <v>1</v>
      </c>
      <c r="BR51" s="430"/>
      <c r="BS51" s="468"/>
      <c r="BT51" s="469"/>
      <c r="BU51" s="470"/>
      <c r="BV51" s="204">
        <f t="shared" si="14"/>
        <v>0</v>
      </c>
    </row>
    <row r="52" spans="1:98" s="204" customFormat="1" ht="25.5" customHeight="1" x14ac:dyDescent="0.25">
      <c r="A52" s="605" t="s">
        <v>258</v>
      </c>
      <c r="B52" s="606"/>
      <c r="C52" s="627" t="s">
        <v>194</v>
      </c>
      <c r="D52" s="628"/>
      <c r="E52" s="628"/>
      <c r="F52" s="628"/>
      <c r="G52" s="628"/>
      <c r="H52" s="628"/>
      <c r="I52" s="628"/>
      <c r="J52" s="628"/>
      <c r="K52" s="628"/>
      <c r="L52" s="628"/>
      <c r="M52" s="628"/>
      <c r="N52" s="628"/>
      <c r="O52" s="628"/>
      <c r="P52" s="628"/>
      <c r="Q52" s="628"/>
      <c r="R52" s="629"/>
      <c r="S52" s="307"/>
      <c r="T52" s="445">
        <v>8</v>
      </c>
      <c r="U52" s="446"/>
      <c r="V52" s="445"/>
      <c r="W52" s="446"/>
      <c r="X52" s="431">
        <v>120</v>
      </c>
      <c r="Y52" s="432"/>
      <c r="Z52" s="447">
        <v>90</v>
      </c>
      <c r="AA52" s="448"/>
      <c r="AB52" s="449">
        <f t="shared" si="8"/>
        <v>22</v>
      </c>
      <c r="AC52" s="450"/>
      <c r="AD52" s="426">
        <v>14</v>
      </c>
      <c r="AE52" s="443"/>
      <c r="AF52" s="443">
        <v>8</v>
      </c>
      <c r="AG52" s="443"/>
      <c r="AH52" s="443"/>
      <c r="AI52" s="443"/>
      <c r="AJ52" s="443"/>
      <c r="AK52" s="444"/>
      <c r="AL52" s="311"/>
      <c r="AM52" s="207">
        <f t="shared" si="9"/>
        <v>0</v>
      </c>
      <c r="AN52" s="312"/>
      <c r="AO52" s="313"/>
      <c r="AP52" s="314">
        <f t="shared" si="15"/>
        <v>0</v>
      </c>
      <c r="AQ52" s="312"/>
      <c r="AR52" s="313"/>
      <c r="AS52" s="211">
        <f t="shared" si="10"/>
        <v>0</v>
      </c>
      <c r="AT52" s="208"/>
      <c r="AU52" s="212"/>
      <c r="AV52" s="213">
        <f t="shared" si="11"/>
        <v>0</v>
      </c>
      <c r="AW52" s="208"/>
      <c r="AX52" s="214"/>
      <c r="AY52" s="213">
        <f t="shared" si="16"/>
        <v>0</v>
      </c>
      <c r="AZ52" s="208"/>
      <c r="BA52" s="209"/>
      <c r="BB52" s="210"/>
      <c r="BC52" s="208"/>
      <c r="BD52" s="209"/>
      <c r="BE52" s="211">
        <f t="shared" si="6"/>
        <v>0</v>
      </c>
      <c r="BF52" s="312">
        <v>8</v>
      </c>
      <c r="BG52" s="315"/>
      <c r="BH52" s="213">
        <v>120</v>
      </c>
      <c r="BI52" s="312">
        <v>14</v>
      </c>
      <c r="BJ52" s="316">
        <v>3</v>
      </c>
      <c r="BK52" s="317"/>
      <c r="BL52" s="312"/>
      <c r="BM52" s="318"/>
      <c r="BN52" s="319"/>
      <c r="BO52" s="312"/>
      <c r="BP52" s="320"/>
      <c r="BQ52" s="471">
        <f t="shared" si="13"/>
        <v>3</v>
      </c>
      <c r="BR52" s="430"/>
      <c r="BS52" s="468"/>
      <c r="BT52" s="469"/>
      <c r="BU52" s="470"/>
      <c r="BV52" s="204">
        <f t="shared" si="14"/>
        <v>19.8</v>
      </c>
    </row>
    <row r="53" spans="1:98" s="204" customFormat="1" ht="51.95" customHeight="1" x14ac:dyDescent="0.25">
      <c r="A53" s="605" t="s">
        <v>259</v>
      </c>
      <c r="B53" s="606"/>
      <c r="C53" s="627" t="s">
        <v>195</v>
      </c>
      <c r="D53" s="628"/>
      <c r="E53" s="628"/>
      <c r="F53" s="628"/>
      <c r="G53" s="628"/>
      <c r="H53" s="628"/>
      <c r="I53" s="628"/>
      <c r="J53" s="628"/>
      <c r="K53" s="628"/>
      <c r="L53" s="628"/>
      <c r="M53" s="628"/>
      <c r="N53" s="628"/>
      <c r="O53" s="628"/>
      <c r="P53" s="628"/>
      <c r="Q53" s="628"/>
      <c r="R53" s="629"/>
      <c r="S53" s="307"/>
      <c r="T53" s="445"/>
      <c r="U53" s="446"/>
      <c r="V53" s="445"/>
      <c r="W53" s="446"/>
      <c r="X53" s="431">
        <f t="shared" si="7"/>
        <v>30</v>
      </c>
      <c r="Y53" s="432"/>
      <c r="Z53" s="427">
        <f t="shared" si="4"/>
        <v>0</v>
      </c>
      <c r="AA53" s="428"/>
      <c r="AB53" s="449">
        <f t="shared" si="8"/>
        <v>0</v>
      </c>
      <c r="AC53" s="450"/>
      <c r="AD53" s="464"/>
      <c r="AE53" s="426"/>
      <c r="AF53" s="429"/>
      <c r="AG53" s="426"/>
      <c r="AH53" s="429"/>
      <c r="AI53" s="426"/>
      <c r="AJ53" s="429"/>
      <c r="AK53" s="430"/>
      <c r="AL53" s="311"/>
      <c r="AM53" s="207">
        <f t="shared" si="9"/>
        <v>0</v>
      </c>
      <c r="AN53" s="312"/>
      <c r="AO53" s="313"/>
      <c r="AP53" s="314">
        <f t="shared" si="15"/>
        <v>0</v>
      </c>
      <c r="AQ53" s="312"/>
      <c r="AR53" s="313"/>
      <c r="AS53" s="211">
        <f t="shared" si="10"/>
        <v>0</v>
      </c>
      <c r="AT53" s="208"/>
      <c r="AU53" s="212"/>
      <c r="AV53" s="213">
        <f t="shared" si="11"/>
        <v>0</v>
      </c>
      <c r="AW53" s="208"/>
      <c r="AX53" s="214"/>
      <c r="AY53" s="213">
        <f t="shared" si="16"/>
        <v>0</v>
      </c>
      <c r="AZ53" s="208"/>
      <c r="BA53" s="209"/>
      <c r="BB53" s="210"/>
      <c r="BC53" s="208"/>
      <c r="BD53" s="209"/>
      <c r="BE53" s="211">
        <f t="shared" si="6"/>
        <v>0</v>
      </c>
      <c r="BF53" s="312"/>
      <c r="BG53" s="315"/>
      <c r="BH53" s="213">
        <v>30</v>
      </c>
      <c r="BI53" s="312"/>
      <c r="BJ53" s="316">
        <v>1</v>
      </c>
      <c r="BK53" s="317"/>
      <c r="BL53" s="312"/>
      <c r="BM53" s="318"/>
      <c r="BN53" s="319"/>
      <c r="BO53" s="312"/>
      <c r="BP53" s="320"/>
      <c r="BQ53" s="471">
        <f t="shared" si="13"/>
        <v>1</v>
      </c>
      <c r="BR53" s="430"/>
      <c r="BS53" s="468"/>
      <c r="BT53" s="469"/>
      <c r="BU53" s="470"/>
      <c r="BV53" s="204">
        <f t="shared" si="14"/>
        <v>0</v>
      </c>
    </row>
    <row r="54" spans="1:98" s="204" customFormat="1" ht="51.95" customHeight="1" x14ac:dyDescent="0.25">
      <c r="A54" s="436" t="s">
        <v>174</v>
      </c>
      <c r="B54" s="437"/>
      <c r="C54" s="640" t="s">
        <v>223</v>
      </c>
      <c r="D54" s="641"/>
      <c r="E54" s="641"/>
      <c r="F54" s="641"/>
      <c r="G54" s="641"/>
      <c r="H54" s="641"/>
      <c r="I54" s="641"/>
      <c r="J54" s="641"/>
      <c r="K54" s="641"/>
      <c r="L54" s="641"/>
      <c r="M54" s="641"/>
      <c r="N54" s="641"/>
      <c r="O54" s="641"/>
      <c r="P54" s="641"/>
      <c r="Q54" s="641"/>
      <c r="R54" s="642"/>
      <c r="S54" s="325"/>
      <c r="T54" s="445"/>
      <c r="U54" s="446"/>
      <c r="V54" s="445"/>
      <c r="W54" s="446"/>
      <c r="X54" s="431">
        <f t="shared" si="7"/>
        <v>0</v>
      </c>
      <c r="Y54" s="432"/>
      <c r="Z54" s="427">
        <f t="shared" ref="Z54:Z58" si="17">SUM(AD54:AK54)</f>
        <v>0</v>
      </c>
      <c r="AA54" s="428"/>
      <c r="AB54" s="449">
        <f t="shared" si="8"/>
        <v>0</v>
      </c>
      <c r="AC54" s="450"/>
      <c r="AD54" s="464"/>
      <c r="AE54" s="426"/>
      <c r="AF54" s="429"/>
      <c r="AG54" s="426"/>
      <c r="AH54" s="429"/>
      <c r="AI54" s="426"/>
      <c r="AJ54" s="429"/>
      <c r="AK54" s="430"/>
      <c r="AL54" s="311"/>
      <c r="AM54" s="207">
        <f t="shared" ref="AM54:AM60" si="18">AO54*36</f>
        <v>0</v>
      </c>
      <c r="AN54" s="312"/>
      <c r="AO54" s="313"/>
      <c r="AP54" s="314">
        <f t="shared" ref="AP54:AP61" si="19">AR54*36</f>
        <v>0</v>
      </c>
      <c r="AQ54" s="312"/>
      <c r="AR54" s="313"/>
      <c r="AS54" s="211">
        <f t="shared" ref="AS54:AS61" si="20">AU54*36</f>
        <v>0</v>
      </c>
      <c r="AT54" s="208"/>
      <c r="AU54" s="212"/>
      <c r="AV54" s="213">
        <f t="shared" ref="AV54:AV61" si="21">AX54*36</f>
        <v>0</v>
      </c>
      <c r="AW54" s="208"/>
      <c r="AX54" s="214"/>
      <c r="AY54" s="213">
        <f t="shared" ref="AY54:AY61" si="22">BA54*36</f>
        <v>0</v>
      </c>
      <c r="AZ54" s="208"/>
      <c r="BA54" s="209"/>
      <c r="BB54" s="210">
        <f>BD54*36</f>
        <v>0</v>
      </c>
      <c r="BC54" s="208"/>
      <c r="BD54" s="209"/>
      <c r="BE54" s="211">
        <f t="shared" ref="BE54:BE60" si="23">BG54*36</f>
        <v>0</v>
      </c>
      <c r="BF54" s="312"/>
      <c r="BG54" s="315"/>
      <c r="BH54" s="213">
        <f t="shared" ref="BH54:BH61" si="24">BJ54*36</f>
        <v>0</v>
      </c>
      <c r="BI54" s="312"/>
      <c r="BJ54" s="316"/>
      <c r="BK54" s="317"/>
      <c r="BL54" s="312"/>
      <c r="BM54" s="318"/>
      <c r="BN54" s="319"/>
      <c r="BO54" s="312"/>
      <c r="BP54" s="320"/>
      <c r="BQ54" s="471">
        <f t="shared" si="13"/>
        <v>0</v>
      </c>
      <c r="BR54" s="430"/>
      <c r="BS54" s="468"/>
      <c r="BT54" s="469"/>
      <c r="BU54" s="470"/>
      <c r="BV54" s="204">
        <f t="shared" si="14"/>
        <v>0</v>
      </c>
    </row>
    <row r="55" spans="1:98" s="2" customFormat="1" ht="25.5" x14ac:dyDescent="0.25">
      <c r="A55" s="501" t="s">
        <v>175</v>
      </c>
      <c r="B55" s="502"/>
      <c r="C55" s="635" t="s">
        <v>222</v>
      </c>
      <c r="D55" s="636"/>
      <c r="E55" s="636"/>
      <c r="F55" s="636"/>
      <c r="G55" s="636"/>
      <c r="H55" s="636"/>
      <c r="I55" s="636"/>
      <c r="J55" s="636"/>
      <c r="K55" s="636"/>
      <c r="L55" s="636"/>
      <c r="M55" s="636"/>
      <c r="N55" s="636"/>
      <c r="O55" s="636"/>
      <c r="P55" s="636"/>
      <c r="Q55" s="636"/>
      <c r="R55" s="637"/>
      <c r="S55" s="59"/>
      <c r="T55" s="495">
        <v>5</v>
      </c>
      <c r="U55" s="496"/>
      <c r="V55" s="495">
        <v>6</v>
      </c>
      <c r="W55" s="496"/>
      <c r="X55" s="638">
        <f t="shared" si="7"/>
        <v>216</v>
      </c>
      <c r="Y55" s="639"/>
      <c r="Z55" s="630">
        <v>144</v>
      </c>
      <c r="AA55" s="631"/>
      <c r="AB55" s="485">
        <f t="shared" si="8"/>
        <v>32</v>
      </c>
      <c r="AC55" s="486"/>
      <c r="AD55" s="632">
        <v>16</v>
      </c>
      <c r="AE55" s="633"/>
      <c r="AF55" s="633">
        <v>8</v>
      </c>
      <c r="AG55" s="633"/>
      <c r="AH55" s="633">
        <v>8</v>
      </c>
      <c r="AI55" s="633"/>
      <c r="AJ55" s="633"/>
      <c r="AK55" s="634"/>
      <c r="AL55" s="45"/>
      <c r="AM55" s="15">
        <f t="shared" si="18"/>
        <v>0</v>
      </c>
      <c r="AN55" s="4"/>
      <c r="AO55" s="5"/>
      <c r="AP55" s="20">
        <f t="shared" si="19"/>
        <v>0</v>
      </c>
      <c r="AQ55" s="4"/>
      <c r="AR55" s="5"/>
      <c r="AS55" s="75">
        <f t="shared" si="20"/>
        <v>0</v>
      </c>
      <c r="AT55" s="76"/>
      <c r="AU55" s="77"/>
      <c r="AV55" s="78"/>
      <c r="AW55" s="76">
        <v>8</v>
      </c>
      <c r="AX55" s="79"/>
      <c r="AY55" s="19">
        <v>108</v>
      </c>
      <c r="AZ55" s="16">
        <v>12</v>
      </c>
      <c r="BA55" s="17">
        <v>3</v>
      </c>
      <c r="BB55" s="11">
        <v>108</v>
      </c>
      <c r="BC55" s="16">
        <v>12</v>
      </c>
      <c r="BD55" s="17">
        <v>3</v>
      </c>
      <c r="BE55" s="18">
        <f t="shared" si="23"/>
        <v>0</v>
      </c>
      <c r="BF55" s="4"/>
      <c r="BG55" s="7"/>
      <c r="BH55" s="19">
        <f t="shared" si="24"/>
        <v>0</v>
      </c>
      <c r="BI55" s="4"/>
      <c r="BJ55" s="8"/>
      <c r="BK55" s="6"/>
      <c r="BL55" s="4"/>
      <c r="BM55" s="10"/>
      <c r="BN55" s="3"/>
      <c r="BO55" s="4"/>
      <c r="BP55" s="14"/>
      <c r="BQ55" s="513">
        <f t="shared" si="13"/>
        <v>6</v>
      </c>
      <c r="BR55" s="514"/>
      <c r="BS55" s="529" t="s">
        <v>388</v>
      </c>
      <c r="BT55" s="530"/>
      <c r="BU55" s="531"/>
      <c r="BV55" s="2">
        <f t="shared" si="14"/>
        <v>31.68</v>
      </c>
    </row>
    <row r="56" spans="1:98" s="204" customFormat="1" ht="25.5" customHeight="1" x14ac:dyDescent="0.25">
      <c r="A56" s="605" t="s">
        <v>176</v>
      </c>
      <c r="B56" s="606"/>
      <c r="C56" s="465" t="s">
        <v>221</v>
      </c>
      <c r="D56" s="466"/>
      <c r="E56" s="466"/>
      <c r="F56" s="466"/>
      <c r="G56" s="466"/>
      <c r="H56" s="466"/>
      <c r="I56" s="466"/>
      <c r="J56" s="466"/>
      <c r="K56" s="466"/>
      <c r="L56" s="466"/>
      <c r="M56" s="466"/>
      <c r="N56" s="466"/>
      <c r="O56" s="466"/>
      <c r="P56" s="466"/>
      <c r="Q56" s="466"/>
      <c r="R56" s="467"/>
      <c r="S56" s="326"/>
      <c r="T56" s="445">
        <v>6</v>
      </c>
      <c r="U56" s="446"/>
      <c r="V56" s="445">
        <v>7</v>
      </c>
      <c r="W56" s="446"/>
      <c r="X56" s="431">
        <v>192</v>
      </c>
      <c r="Y56" s="432"/>
      <c r="Z56" s="447">
        <v>126</v>
      </c>
      <c r="AA56" s="448"/>
      <c r="AB56" s="449">
        <f t="shared" si="8"/>
        <v>32</v>
      </c>
      <c r="AC56" s="450"/>
      <c r="AD56" s="426">
        <v>18</v>
      </c>
      <c r="AE56" s="443"/>
      <c r="AF56" s="443">
        <v>10</v>
      </c>
      <c r="AG56" s="443"/>
      <c r="AH56" s="443">
        <v>4</v>
      </c>
      <c r="AI56" s="443"/>
      <c r="AJ56" s="443"/>
      <c r="AK56" s="444"/>
      <c r="AL56" s="311"/>
      <c r="AM56" s="207">
        <f t="shared" si="18"/>
        <v>0</v>
      </c>
      <c r="AN56" s="312"/>
      <c r="AO56" s="313"/>
      <c r="AP56" s="314">
        <f t="shared" si="19"/>
        <v>0</v>
      </c>
      <c r="AQ56" s="312"/>
      <c r="AR56" s="313"/>
      <c r="AS56" s="327">
        <f t="shared" si="20"/>
        <v>0</v>
      </c>
      <c r="AT56" s="312"/>
      <c r="AU56" s="315"/>
      <c r="AV56" s="207">
        <f t="shared" si="21"/>
        <v>0</v>
      </c>
      <c r="AW56" s="312"/>
      <c r="AX56" s="316"/>
      <c r="AY56" s="207"/>
      <c r="AZ56" s="312">
        <v>6</v>
      </c>
      <c r="BA56" s="313"/>
      <c r="BB56" s="314">
        <v>120</v>
      </c>
      <c r="BC56" s="312">
        <v>14</v>
      </c>
      <c r="BD56" s="313">
        <v>3</v>
      </c>
      <c r="BE56" s="327">
        <v>72</v>
      </c>
      <c r="BF56" s="312">
        <v>12</v>
      </c>
      <c r="BG56" s="315">
        <v>2</v>
      </c>
      <c r="BH56" s="207">
        <f t="shared" si="24"/>
        <v>0</v>
      </c>
      <c r="BI56" s="312"/>
      <c r="BJ56" s="316"/>
      <c r="BK56" s="317"/>
      <c r="BL56" s="312"/>
      <c r="BM56" s="318"/>
      <c r="BN56" s="319"/>
      <c r="BO56" s="312"/>
      <c r="BP56" s="320"/>
      <c r="BQ56" s="471">
        <f t="shared" si="13"/>
        <v>5</v>
      </c>
      <c r="BR56" s="430"/>
      <c r="BS56" s="515"/>
      <c r="BT56" s="516"/>
      <c r="BU56" s="517"/>
      <c r="BV56" s="204">
        <f t="shared" si="14"/>
        <v>27.72</v>
      </c>
    </row>
    <row r="57" spans="1:98" s="204" customFormat="1" ht="51.95" customHeight="1" x14ac:dyDescent="0.25">
      <c r="A57" s="605" t="s">
        <v>260</v>
      </c>
      <c r="B57" s="606"/>
      <c r="C57" s="660" t="s">
        <v>354</v>
      </c>
      <c r="D57" s="661"/>
      <c r="E57" s="661"/>
      <c r="F57" s="661"/>
      <c r="G57" s="661"/>
      <c r="H57" s="661"/>
      <c r="I57" s="661"/>
      <c r="J57" s="661"/>
      <c r="K57" s="661"/>
      <c r="L57" s="661"/>
      <c r="M57" s="661"/>
      <c r="N57" s="661"/>
      <c r="O57" s="661"/>
      <c r="P57" s="661"/>
      <c r="Q57" s="661"/>
      <c r="R57" s="662"/>
      <c r="S57" s="328"/>
      <c r="T57" s="445"/>
      <c r="U57" s="446"/>
      <c r="V57" s="445"/>
      <c r="W57" s="446"/>
      <c r="X57" s="431">
        <f t="shared" si="7"/>
        <v>30</v>
      </c>
      <c r="Y57" s="432"/>
      <c r="Z57" s="447">
        <f t="shared" si="17"/>
        <v>0</v>
      </c>
      <c r="AA57" s="448"/>
      <c r="AB57" s="449">
        <f t="shared" si="8"/>
        <v>0</v>
      </c>
      <c r="AC57" s="450"/>
      <c r="AD57" s="426"/>
      <c r="AE57" s="443"/>
      <c r="AF57" s="443"/>
      <c r="AG57" s="443"/>
      <c r="AH57" s="443"/>
      <c r="AI57" s="443"/>
      <c r="AJ57" s="443"/>
      <c r="AK57" s="444"/>
      <c r="AL57" s="311"/>
      <c r="AM57" s="207">
        <f t="shared" si="18"/>
        <v>0</v>
      </c>
      <c r="AN57" s="312"/>
      <c r="AO57" s="313"/>
      <c r="AP57" s="314">
        <f t="shared" si="19"/>
        <v>0</v>
      </c>
      <c r="AQ57" s="312"/>
      <c r="AR57" s="313"/>
      <c r="AS57" s="211">
        <f t="shared" si="20"/>
        <v>0</v>
      </c>
      <c r="AT57" s="208"/>
      <c r="AU57" s="212"/>
      <c r="AV57" s="213">
        <f t="shared" si="21"/>
        <v>0</v>
      </c>
      <c r="AW57" s="208"/>
      <c r="AX57" s="214"/>
      <c r="AY57" s="213">
        <f t="shared" si="22"/>
        <v>0</v>
      </c>
      <c r="AZ57" s="208"/>
      <c r="BA57" s="209"/>
      <c r="BB57" s="210"/>
      <c r="BC57" s="208"/>
      <c r="BD57" s="209"/>
      <c r="BE57" s="211">
        <v>30</v>
      </c>
      <c r="BF57" s="312"/>
      <c r="BG57" s="315">
        <v>1</v>
      </c>
      <c r="BH57" s="213">
        <f t="shared" si="24"/>
        <v>0</v>
      </c>
      <c r="BI57" s="312"/>
      <c r="BJ57" s="316"/>
      <c r="BK57" s="317"/>
      <c r="BL57" s="312"/>
      <c r="BM57" s="318"/>
      <c r="BN57" s="319"/>
      <c r="BO57" s="312"/>
      <c r="BP57" s="320"/>
      <c r="BQ57" s="471">
        <f t="shared" si="13"/>
        <v>1</v>
      </c>
      <c r="BR57" s="430"/>
      <c r="BS57" s="468"/>
      <c r="BT57" s="469"/>
      <c r="BU57" s="470"/>
      <c r="BV57" s="204">
        <f t="shared" si="14"/>
        <v>0</v>
      </c>
    </row>
    <row r="58" spans="1:98" s="204" customFormat="1" ht="26.25" x14ac:dyDescent="0.25">
      <c r="A58" s="601" t="s">
        <v>249</v>
      </c>
      <c r="B58" s="602"/>
      <c r="C58" s="670" t="s">
        <v>150</v>
      </c>
      <c r="D58" s="671"/>
      <c r="E58" s="671"/>
      <c r="F58" s="671"/>
      <c r="G58" s="671"/>
      <c r="H58" s="671"/>
      <c r="I58" s="671"/>
      <c r="J58" s="671"/>
      <c r="K58" s="671"/>
      <c r="L58" s="671"/>
      <c r="M58" s="671"/>
      <c r="N58" s="671"/>
      <c r="O58" s="671"/>
      <c r="P58" s="671"/>
      <c r="Q58" s="671"/>
      <c r="R58" s="672"/>
      <c r="S58" s="329"/>
      <c r="T58" s="673"/>
      <c r="U58" s="674"/>
      <c r="V58" s="673"/>
      <c r="W58" s="674"/>
      <c r="X58" s="431">
        <f t="shared" si="7"/>
        <v>0</v>
      </c>
      <c r="Y58" s="432"/>
      <c r="Z58" s="609">
        <f t="shared" si="17"/>
        <v>0</v>
      </c>
      <c r="AA58" s="610"/>
      <c r="AB58" s="449">
        <f t="shared" si="8"/>
        <v>0</v>
      </c>
      <c r="AC58" s="450"/>
      <c r="AD58" s="592"/>
      <c r="AE58" s="489"/>
      <c r="AF58" s="489"/>
      <c r="AG58" s="489"/>
      <c r="AH58" s="489"/>
      <c r="AI58" s="489"/>
      <c r="AJ58" s="489"/>
      <c r="AK58" s="490"/>
      <c r="AL58" s="206"/>
      <c r="AM58" s="213">
        <f t="shared" si="18"/>
        <v>0</v>
      </c>
      <c r="AN58" s="208"/>
      <c r="AO58" s="209"/>
      <c r="AP58" s="210">
        <f t="shared" si="19"/>
        <v>0</v>
      </c>
      <c r="AQ58" s="208"/>
      <c r="AR58" s="209"/>
      <c r="AS58" s="211">
        <f t="shared" si="20"/>
        <v>0</v>
      </c>
      <c r="AT58" s="208"/>
      <c r="AU58" s="212"/>
      <c r="AV58" s="213">
        <f t="shared" si="21"/>
        <v>0</v>
      </c>
      <c r="AW58" s="208"/>
      <c r="AX58" s="214"/>
      <c r="AY58" s="213">
        <f t="shared" si="22"/>
        <v>0</v>
      </c>
      <c r="AZ58" s="208"/>
      <c r="BA58" s="209"/>
      <c r="BB58" s="210">
        <f>BD58*36</f>
        <v>0</v>
      </c>
      <c r="BC58" s="208"/>
      <c r="BD58" s="209"/>
      <c r="BE58" s="211">
        <f t="shared" si="23"/>
        <v>0</v>
      </c>
      <c r="BF58" s="208"/>
      <c r="BG58" s="212"/>
      <c r="BH58" s="213">
        <f t="shared" si="24"/>
        <v>0</v>
      </c>
      <c r="BI58" s="208"/>
      <c r="BJ58" s="214"/>
      <c r="BK58" s="215"/>
      <c r="BL58" s="208"/>
      <c r="BM58" s="216"/>
      <c r="BN58" s="217"/>
      <c r="BO58" s="208"/>
      <c r="BP58" s="218"/>
      <c r="BQ58" s="471">
        <f t="shared" si="13"/>
        <v>0</v>
      </c>
      <c r="BR58" s="430"/>
      <c r="BS58" s="515"/>
      <c r="BT58" s="516"/>
      <c r="BU58" s="517"/>
      <c r="BV58" s="204">
        <f t="shared" si="14"/>
        <v>0</v>
      </c>
    </row>
    <row r="59" spans="1:98" s="204" customFormat="1" ht="25.5" x14ac:dyDescent="0.25">
      <c r="A59" s="605" t="s">
        <v>250</v>
      </c>
      <c r="B59" s="606"/>
      <c r="C59" s="422" t="s">
        <v>225</v>
      </c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3"/>
      <c r="P59" s="423"/>
      <c r="Q59" s="423"/>
      <c r="R59" s="424"/>
      <c r="S59" s="307"/>
      <c r="T59" s="445"/>
      <c r="U59" s="446"/>
      <c r="V59" s="445">
        <v>6</v>
      </c>
      <c r="W59" s="446"/>
      <c r="X59" s="431">
        <f t="shared" si="7"/>
        <v>108</v>
      </c>
      <c r="Y59" s="432"/>
      <c r="Z59" s="447">
        <v>72</v>
      </c>
      <c r="AA59" s="448"/>
      <c r="AB59" s="449">
        <f t="shared" si="8"/>
        <v>16</v>
      </c>
      <c r="AC59" s="450"/>
      <c r="AD59" s="426">
        <v>8</v>
      </c>
      <c r="AE59" s="443"/>
      <c r="AF59" s="443">
        <v>4</v>
      </c>
      <c r="AG59" s="443"/>
      <c r="AH59" s="443">
        <v>4</v>
      </c>
      <c r="AI59" s="443"/>
      <c r="AJ59" s="443"/>
      <c r="AK59" s="444"/>
      <c r="AL59" s="311"/>
      <c r="AM59" s="207">
        <f t="shared" si="18"/>
        <v>0</v>
      </c>
      <c r="AN59" s="312"/>
      <c r="AO59" s="313"/>
      <c r="AP59" s="314">
        <f t="shared" si="19"/>
        <v>0</v>
      </c>
      <c r="AQ59" s="312"/>
      <c r="AR59" s="313"/>
      <c r="AS59" s="211"/>
      <c r="AT59" s="208"/>
      <c r="AU59" s="212"/>
      <c r="AV59" s="213">
        <f t="shared" si="21"/>
        <v>0</v>
      </c>
      <c r="AW59" s="208"/>
      <c r="AX59" s="214"/>
      <c r="AY59" s="213">
        <f t="shared" si="22"/>
        <v>0</v>
      </c>
      <c r="AZ59" s="208">
        <v>4</v>
      </c>
      <c r="BA59" s="209"/>
      <c r="BB59" s="210">
        <v>108</v>
      </c>
      <c r="BC59" s="208">
        <v>12</v>
      </c>
      <c r="BD59" s="209">
        <v>3</v>
      </c>
      <c r="BE59" s="211">
        <f t="shared" si="23"/>
        <v>0</v>
      </c>
      <c r="BF59" s="312"/>
      <c r="BG59" s="315"/>
      <c r="BH59" s="213">
        <f t="shared" si="24"/>
        <v>0</v>
      </c>
      <c r="BI59" s="312"/>
      <c r="BJ59" s="316"/>
      <c r="BK59" s="317"/>
      <c r="BL59" s="312"/>
      <c r="BM59" s="318"/>
      <c r="BN59" s="319"/>
      <c r="BO59" s="312"/>
      <c r="BP59" s="320"/>
      <c r="BQ59" s="471">
        <f t="shared" si="13"/>
        <v>3</v>
      </c>
      <c r="BR59" s="430"/>
      <c r="BS59" s="515"/>
      <c r="BT59" s="516"/>
      <c r="BU59" s="517"/>
      <c r="BV59" s="204">
        <f t="shared" si="14"/>
        <v>15.84</v>
      </c>
    </row>
    <row r="60" spans="1:98" s="204" customFormat="1" ht="25.5" x14ac:dyDescent="0.25">
      <c r="A60" s="605" t="s">
        <v>251</v>
      </c>
      <c r="B60" s="606"/>
      <c r="C60" s="422" t="s">
        <v>188</v>
      </c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3"/>
      <c r="P60" s="423"/>
      <c r="Q60" s="423"/>
      <c r="R60" s="424"/>
      <c r="S60" s="307"/>
      <c r="T60" s="445"/>
      <c r="U60" s="446"/>
      <c r="V60" s="445">
        <v>9</v>
      </c>
      <c r="W60" s="446"/>
      <c r="X60" s="431">
        <f t="shared" si="7"/>
        <v>108</v>
      </c>
      <c r="Y60" s="432"/>
      <c r="Z60" s="447">
        <v>54</v>
      </c>
      <c r="AA60" s="448"/>
      <c r="AB60" s="449">
        <f t="shared" si="8"/>
        <v>12</v>
      </c>
      <c r="AC60" s="450"/>
      <c r="AD60" s="426">
        <v>8</v>
      </c>
      <c r="AE60" s="443"/>
      <c r="AF60" s="443"/>
      <c r="AG60" s="443"/>
      <c r="AH60" s="443">
        <v>4</v>
      </c>
      <c r="AI60" s="443"/>
      <c r="AJ60" s="443"/>
      <c r="AK60" s="444"/>
      <c r="AL60" s="311"/>
      <c r="AM60" s="207">
        <f t="shared" si="18"/>
        <v>0</v>
      </c>
      <c r="AN60" s="312"/>
      <c r="AO60" s="313"/>
      <c r="AP60" s="314">
        <f t="shared" si="19"/>
        <v>0</v>
      </c>
      <c r="AQ60" s="312"/>
      <c r="AR60" s="313"/>
      <c r="AS60" s="211">
        <f t="shared" si="20"/>
        <v>0</v>
      </c>
      <c r="AT60" s="208"/>
      <c r="AU60" s="212"/>
      <c r="AV60" s="213">
        <f t="shared" si="21"/>
        <v>0</v>
      </c>
      <c r="AW60" s="208"/>
      <c r="AX60" s="214"/>
      <c r="AY60" s="213"/>
      <c r="AZ60" s="208"/>
      <c r="BA60" s="209"/>
      <c r="BB60" s="210">
        <f>BD60*36</f>
        <v>0</v>
      </c>
      <c r="BC60" s="208"/>
      <c r="BD60" s="209"/>
      <c r="BE60" s="211">
        <f t="shared" si="23"/>
        <v>0</v>
      </c>
      <c r="BF60" s="312"/>
      <c r="BG60" s="315"/>
      <c r="BH60" s="213"/>
      <c r="BI60" s="312">
        <v>4</v>
      </c>
      <c r="BJ60" s="316"/>
      <c r="BK60" s="317">
        <v>108</v>
      </c>
      <c r="BL60" s="312">
        <v>8</v>
      </c>
      <c r="BM60" s="318">
        <v>3</v>
      </c>
      <c r="BN60" s="319"/>
      <c r="BO60" s="312"/>
      <c r="BP60" s="320"/>
      <c r="BQ60" s="471">
        <f t="shared" si="13"/>
        <v>3</v>
      </c>
      <c r="BR60" s="430"/>
      <c r="BS60" s="515"/>
      <c r="BT60" s="516"/>
      <c r="BU60" s="517"/>
      <c r="BV60" s="204">
        <f t="shared" si="14"/>
        <v>11.88</v>
      </c>
    </row>
    <row r="61" spans="1:98" s="204" customFormat="1" ht="26.25" thickBot="1" x14ac:dyDescent="0.3">
      <c r="A61" s="605" t="s">
        <v>252</v>
      </c>
      <c r="B61" s="606"/>
      <c r="C61" s="422" t="s">
        <v>117</v>
      </c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4"/>
      <c r="S61" s="307"/>
      <c r="T61" s="445"/>
      <c r="U61" s="446"/>
      <c r="V61" s="445">
        <v>10</v>
      </c>
      <c r="W61" s="446"/>
      <c r="X61" s="431">
        <f t="shared" si="7"/>
        <v>108</v>
      </c>
      <c r="Y61" s="432"/>
      <c r="Z61" s="447">
        <v>54</v>
      </c>
      <c r="AA61" s="448"/>
      <c r="AB61" s="449">
        <f t="shared" si="8"/>
        <v>12</v>
      </c>
      <c r="AC61" s="450"/>
      <c r="AD61" s="426">
        <v>8</v>
      </c>
      <c r="AE61" s="443"/>
      <c r="AF61" s="443">
        <v>4</v>
      </c>
      <c r="AG61" s="443"/>
      <c r="AH61" s="443"/>
      <c r="AI61" s="443"/>
      <c r="AJ61" s="443"/>
      <c r="AK61" s="444"/>
      <c r="AL61" s="311"/>
      <c r="AM61" s="207">
        <v>0</v>
      </c>
      <c r="AN61" s="312">
        <v>0</v>
      </c>
      <c r="AO61" s="313">
        <v>0</v>
      </c>
      <c r="AP61" s="314">
        <f t="shared" si="19"/>
        <v>0</v>
      </c>
      <c r="AQ61" s="312"/>
      <c r="AR61" s="313"/>
      <c r="AS61" s="211">
        <f t="shared" si="20"/>
        <v>0</v>
      </c>
      <c r="AT61" s="208"/>
      <c r="AU61" s="212"/>
      <c r="AV61" s="213">
        <f t="shared" si="21"/>
        <v>0</v>
      </c>
      <c r="AW61" s="208"/>
      <c r="AX61" s="214"/>
      <c r="AY61" s="213">
        <f t="shared" si="22"/>
        <v>0</v>
      </c>
      <c r="AZ61" s="208"/>
      <c r="BA61" s="209"/>
      <c r="BB61" s="210">
        <f>BD61*36</f>
        <v>0</v>
      </c>
      <c r="BC61" s="208"/>
      <c r="BD61" s="209"/>
      <c r="BE61" s="211"/>
      <c r="BF61" s="312"/>
      <c r="BG61" s="315"/>
      <c r="BH61" s="213">
        <f t="shared" si="24"/>
        <v>0</v>
      </c>
      <c r="BI61" s="312"/>
      <c r="BJ61" s="316"/>
      <c r="BK61" s="317"/>
      <c r="BL61" s="312">
        <v>2</v>
      </c>
      <c r="BM61" s="318"/>
      <c r="BN61" s="319">
        <v>108</v>
      </c>
      <c r="BO61" s="312">
        <v>10</v>
      </c>
      <c r="BP61" s="320">
        <v>3</v>
      </c>
      <c r="BQ61" s="471">
        <f t="shared" si="13"/>
        <v>3</v>
      </c>
      <c r="BR61" s="430"/>
      <c r="BS61" s="515"/>
      <c r="BT61" s="516"/>
      <c r="BU61" s="517"/>
      <c r="BV61" s="204">
        <f t="shared" si="14"/>
        <v>11.88</v>
      </c>
    </row>
    <row r="62" spans="1:98" s="204" customFormat="1" ht="30.75" customHeight="1" thickTop="1" thickBot="1" x14ac:dyDescent="0.3">
      <c r="A62" s="650" t="s">
        <v>75</v>
      </c>
      <c r="B62" s="651"/>
      <c r="C62" s="652" t="s">
        <v>360</v>
      </c>
      <c r="D62" s="653"/>
      <c r="E62" s="653"/>
      <c r="F62" s="653"/>
      <c r="G62" s="653"/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4"/>
      <c r="S62" s="193"/>
      <c r="T62" s="655"/>
      <c r="U62" s="656"/>
      <c r="V62" s="655"/>
      <c r="W62" s="656"/>
      <c r="X62" s="657">
        <f>SUM(X63:Y91)</f>
        <v>3132</v>
      </c>
      <c r="Y62" s="658"/>
      <c r="Z62" s="659">
        <f>SUM(Z63:AA91)</f>
        <v>1656</v>
      </c>
      <c r="AA62" s="597"/>
      <c r="AB62" s="481">
        <f>SUM(AB64:AC91)</f>
        <v>400</v>
      </c>
      <c r="AC62" s="482"/>
      <c r="AD62" s="664">
        <f>SUM(AD64:AE91)</f>
        <v>204</v>
      </c>
      <c r="AE62" s="596"/>
      <c r="AF62" s="665">
        <f>SUM(AF64:AG91)</f>
        <v>86</v>
      </c>
      <c r="AG62" s="596"/>
      <c r="AH62" s="665">
        <f>SUM(AH64:AI91)</f>
        <v>104</v>
      </c>
      <c r="AI62" s="596"/>
      <c r="AJ62" s="665">
        <f>SUM(AJ64:AK91)</f>
        <v>6</v>
      </c>
      <c r="AK62" s="597"/>
      <c r="AL62" s="387">
        <f>SUM(AL64:AL91)</f>
        <v>2</v>
      </c>
      <c r="AM62" s="195">
        <f t="shared" ref="AM62:BJ62" si="25">SUM(AM63:AM91)</f>
        <v>72</v>
      </c>
      <c r="AN62" s="196">
        <f t="shared" si="25"/>
        <v>6</v>
      </c>
      <c r="AO62" s="197">
        <f t="shared" si="25"/>
        <v>2</v>
      </c>
      <c r="AP62" s="198">
        <f t="shared" si="25"/>
        <v>0</v>
      </c>
      <c r="AQ62" s="196">
        <f t="shared" si="25"/>
        <v>0</v>
      </c>
      <c r="AR62" s="197">
        <f t="shared" si="25"/>
        <v>0</v>
      </c>
      <c r="AS62" s="199">
        <f t="shared" si="25"/>
        <v>0</v>
      </c>
      <c r="AT62" s="196">
        <f t="shared" si="25"/>
        <v>0</v>
      </c>
      <c r="AU62" s="200">
        <f t="shared" si="25"/>
        <v>0</v>
      </c>
      <c r="AV62" s="195">
        <f t="shared" si="25"/>
        <v>0</v>
      </c>
      <c r="AW62" s="196">
        <f t="shared" si="25"/>
        <v>4</v>
      </c>
      <c r="AX62" s="201">
        <f t="shared" si="25"/>
        <v>0</v>
      </c>
      <c r="AY62" s="195">
        <f t="shared" si="25"/>
        <v>216</v>
      </c>
      <c r="AZ62" s="196">
        <f t="shared" si="25"/>
        <v>32</v>
      </c>
      <c r="BA62" s="197">
        <f t="shared" si="25"/>
        <v>6</v>
      </c>
      <c r="BB62" s="198">
        <f t="shared" si="25"/>
        <v>216</v>
      </c>
      <c r="BC62" s="196">
        <f t="shared" si="25"/>
        <v>42</v>
      </c>
      <c r="BD62" s="197">
        <f t="shared" si="25"/>
        <v>6</v>
      </c>
      <c r="BE62" s="199">
        <f t="shared" si="25"/>
        <v>324</v>
      </c>
      <c r="BF62" s="196">
        <f t="shared" si="25"/>
        <v>60</v>
      </c>
      <c r="BG62" s="200">
        <f t="shared" si="25"/>
        <v>9</v>
      </c>
      <c r="BH62" s="195">
        <f t="shared" si="25"/>
        <v>608</v>
      </c>
      <c r="BI62" s="196">
        <f t="shared" si="25"/>
        <v>84</v>
      </c>
      <c r="BJ62" s="201">
        <f t="shared" si="25"/>
        <v>17</v>
      </c>
      <c r="BK62" s="199">
        <f t="shared" ref="BK62:BP62" si="26">SUM(BK64:BK91)</f>
        <v>772</v>
      </c>
      <c r="BL62" s="196">
        <f t="shared" si="26"/>
        <v>88</v>
      </c>
      <c r="BM62" s="202">
        <f t="shared" si="26"/>
        <v>21</v>
      </c>
      <c r="BN62" s="198">
        <f t="shared" si="26"/>
        <v>924</v>
      </c>
      <c r="BO62" s="196">
        <f t="shared" si="26"/>
        <v>82</v>
      </c>
      <c r="BP62" s="203">
        <f t="shared" si="26"/>
        <v>28</v>
      </c>
      <c r="BQ62" s="666">
        <f>SUM(BQ64:BR91)</f>
        <v>89</v>
      </c>
      <c r="BR62" s="667"/>
      <c r="BS62" s="598"/>
      <c r="BT62" s="599"/>
      <c r="BU62" s="600"/>
      <c r="BV62" s="204">
        <f t="shared" si="14"/>
        <v>364.32</v>
      </c>
    </row>
    <row r="63" spans="1:98" s="204" customFormat="1" ht="27" thickTop="1" x14ac:dyDescent="0.25">
      <c r="A63" s="601" t="s">
        <v>76</v>
      </c>
      <c r="B63" s="602"/>
      <c r="C63" s="643" t="s">
        <v>2</v>
      </c>
      <c r="D63" s="644"/>
      <c r="E63" s="644"/>
      <c r="F63" s="644"/>
      <c r="G63" s="644"/>
      <c r="H63" s="644"/>
      <c r="I63" s="644"/>
      <c r="J63" s="644"/>
      <c r="K63" s="644"/>
      <c r="L63" s="644"/>
      <c r="M63" s="644"/>
      <c r="N63" s="644"/>
      <c r="O63" s="644"/>
      <c r="P63" s="644"/>
      <c r="Q63" s="644"/>
      <c r="R63" s="645"/>
      <c r="S63" s="205"/>
      <c r="T63" s="646"/>
      <c r="U63" s="647"/>
      <c r="V63" s="646"/>
      <c r="W63" s="647"/>
      <c r="X63" s="648"/>
      <c r="Y63" s="649"/>
      <c r="Z63" s="681"/>
      <c r="AA63" s="682"/>
      <c r="AB63" s="565"/>
      <c r="AC63" s="566"/>
      <c r="AD63" s="683"/>
      <c r="AE63" s="684"/>
      <c r="AF63" s="491"/>
      <c r="AG63" s="491"/>
      <c r="AH63" s="491"/>
      <c r="AI63" s="491"/>
      <c r="AJ63" s="491"/>
      <c r="AK63" s="663"/>
      <c r="AL63" s="330"/>
      <c r="AM63" s="213">
        <f>AO63*36</f>
        <v>0</v>
      </c>
      <c r="AN63" s="293"/>
      <c r="AO63" s="297"/>
      <c r="AP63" s="210">
        <f>AR63*36</f>
        <v>0</v>
      </c>
      <c r="AQ63" s="293"/>
      <c r="AR63" s="297"/>
      <c r="AS63" s="211">
        <f t="shared" ref="AS63:AS91" si="27">AU63*36</f>
        <v>0</v>
      </c>
      <c r="AT63" s="208"/>
      <c r="AU63" s="212"/>
      <c r="AV63" s="213">
        <f t="shared" ref="AV63:AV91" si="28">AX63*36</f>
        <v>0</v>
      </c>
      <c r="AW63" s="208"/>
      <c r="AX63" s="214"/>
      <c r="AY63" s="213">
        <f t="shared" ref="AY63:AY91" si="29">BA63*36</f>
        <v>0</v>
      </c>
      <c r="AZ63" s="208"/>
      <c r="BA63" s="209"/>
      <c r="BB63" s="210">
        <f t="shared" ref="BB63:BB89" si="30">BD63*36</f>
        <v>0</v>
      </c>
      <c r="BC63" s="208"/>
      <c r="BD63" s="209"/>
      <c r="BE63" s="211">
        <f t="shared" ref="BE63:BE91" si="31">BG63*36</f>
        <v>0</v>
      </c>
      <c r="BF63" s="312"/>
      <c r="BG63" s="315"/>
      <c r="BH63" s="213">
        <f t="shared" ref="BH63:BH91" si="32">BJ63*36</f>
        <v>0</v>
      </c>
      <c r="BI63" s="293"/>
      <c r="BJ63" s="296"/>
      <c r="BK63" s="331"/>
      <c r="BL63" s="332"/>
      <c r="BM63" s="333"/>
      <c r="BN63" s="334"/>
      <c r="BO63" s="332"/>
      <c r="BP63" s="335"/>
      <c r="BQ63" s="668"/>
      <c r="BR63" s="669"/>
      <c r="BS63" s="593"/>
      <c r="BT63" s="594"/>
      <c r="BU63" s="595"/>
      <c r="BV63" s="204">
        <f t="shared" si="14"/>
        <v>0</v>
      </c>
    </row>
    <row r="64" spans="1:98" s="204" customFormat="1" ht="51.95" customHeight="1" x14ac:dyDescent="0.25">
      <c r="A64" s="605" t="s">
        <v>77</v>
      </c>
      <c r="B64" s="606"/>
      <c r="C64" s="422" t="s">
        <v>151</v>
      </c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3"/>
      <c r="P64" s="423"/>
      <c r="Q64" s="423"/>
      <c r="R64" s="424"/>
      <c r="S64" s="307"/>
      <c r="T64" s="445"/>
      <c r="U64" s="446"/>
      <c r="V64" s="336">
        <v>1</v>
      </c>
      <c r="W64" s="337" t="s">
        <v>124</v>
      </c>
      <c r="X64" s="431">
        <f>AM64+AP64+AS64+AV64+AY64+BB64+BE64+BH64+BK64+BN64</f>
        <v>72</v>
      </c>
      <c r="Y64" s="432"/>
      <c r="Z64" s="447">
        <v>36</v>
      </c>
      <c r="AA64" s="448"/>
      <c r="AB64" s="449">
        <f t="shared" ref="AB64:AB91" si="33">AL64+AN64+AQ64+AT64+AW64+AZ64+BC64+BF64+BI64+BL64+BO64</f>
        <v>8</v>
      </c>
      <c r="AC64" s="450"/>
      <c r="AD64" s="426">
        <v>6</v>
      </c>
      <c r="AE64" s="443"/>
      <c r="AF64" s="443"/>
      <c r="AG64" s="443"/>
      <c r="AH64" s="443"/>
      <c r="AI64" s="443"/>
      <c r="AJ64" s="443">
        <v>2</v>
      </c>
      <c r="AK64" s="444"/>
      <c r="AL64" s="311">
        <v>2</v>
      </c>
      <c r="AM64" s="207">
        <f>AO64*36</f>
        <v>72</v>
      </c>
      <c r="AN64" s="312">
        <v>6</v>
      </c>
      <c r="AO64" s="313">
        <v>2</v>
      </c>
      <c r="AP64" s="314">
        <f>AR64*36</f>
        <v>0</v>
      </c>
      <c r="AQ64" s="312"/>
      <c r="AR64" s="313"/>
      <c r="AS64" s="211">
        <f t="shared" si="27"/>
        <v>0</v>
      </c>
      <c r="AT64" s="208"/>
      <c r="AU64" s="212"/>
      <c r="AV64" s="213">
        <f t="shared" si="28"/>
        <v>0</v>
      </c>
      <c r="AW64" s="208"/>
      <c r="AX64" s="214"/>
      <c r="AY64" s="213">
        <f t="shared" si="29"/>
        <v>0</v>
      </c>
      <c r="AZ64" s="208"/>
      <c r="BA64" s="209"/>
      <c r="BB64" s="210">
        <f t="shared" si="30"/>
        <v>0</v>
      </c>
      <c r="BC64" s="208"/>
      <c r="BD64" s="209"/>
      <c r="BE64" s="211">
        <f t="shared" si="31"/>
        <v>0</v>
      </c>
      <c r="BF64" s="312"/>
      <c r="BG64" s="315"/>
      <c r="BH64" s="213">
        <f t="shared" si="32"/>
        <v>0</v>
      </c>
      <c r="BI64" s="312"/>
      <c r="BJ64" s="316"/>
      <c r="BK64" s="317"/>
      <c r="BL64" s="312"/>
      <c r="BM64" s="318"/>
      <c r="BN64" s="319"/>
      <c r="BO64" s="312"/>
      <c r="BP64" s="320"/>
      <c r="BQ64" s="471">
        <f>AO64+AR64+AU64+AX64+BA64+BD64+BG64+BJ64+BM64+BP64</f>
        <v>2</v>
      </c>
      <c r="BR64" s="430"/>
      <c r="BS64" s="515"/>
      <c r="BT64" s="516"/>
      <c r="BU64" s="517"/>
      <c r="BV64" s="204">
        <f t="shared" si="14"/>
        <v>7.92</v>
      </c>
    </row>
    <row r="65" spans="1:74" s="204" customFormat="1" ht="27" customHeight="1" x14ac:dyDescent="0.25">
      <c r="A65" s="605" t="s">
        <v>78</v>
      </c>
      <c r="B65" s="606"/>
      <c r="C65" s="422" t="s">
        <v>153</v>
      </c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3"/>
      <c r="P65" s="423"/>
      <c r="Q65" s="423"/>
      <c r="R65" s="424"/>
      <c r="S65" s="307"/>
      <c r="T65" s="445"/>
      <c r="U65" s="446"/>
      <c r="V65" s="336">
        <v>9</v>
      </c>
      <c r="W65" s="337" t="s">
        <v>124</v>
      </c>
      <c r="X65" s="431">
        <f t="shared" ref="X65:X73" si="34">AM65+AP65+AS65+AV65+AY65+BB65+BE65+BH65+BK65+BN65</f>
        <v>72</v>
      </c>
      <c r="Y65" s="432"/>
      <c r="Z65" s="447">
        <v>36</v>
      </c>
      <c r="AA65" s="448"/>
      <c r="AB65" s="449">
        <f t="shared" si="33"/>
        <v>8</v>
      </c>
      <c r="AC65" s="450"/>
      <c r="AD65" s="426">
        <v>6</v>
      </c>
      <c r="AE65" s="443"/>
      <c r="AF65" s="443"/>
      <c r="AG65" s="443"/>
      <c r="AH65" s="443"/>
      <c r="AI65" s="443"/>
      <c r="AJ65" s="443">
        <v>2</v>
      </c>
      <c r="AK65" s="444"/>
      <c r="AL65" s="311"/>
      <c r="AM65" s="207">
        <f>AO65*36</f>
        <v>0</v>
      </c>
      <c r="AN65" s="312"/>
      <c r="AO65" s="313"/>
      <c r="AP65" s="314"/>
      <c r="AQ65" s="312"/>
      <c r="AR65" s="313"/>
      <c r="AS65" s="211">
        <f>AU65*36</f>
        <v>0</v>
      </c>
      <c r="AT65" s="208"/>
      <c r="AU65" s="212"/>
      <c r="AV65" s="213">
        <f>AX65*36</f>
        <v>0</v>
      </c>
      <c r="AW65" s="208"/>
      <c r="AX65" s="214"/>
      <c r="AY65" s="213">
        <f>BA65*36</f>
        <v>0</v>
      </c>
      <c r="AZ65" s="208"/>
      <c r="BA65" s="209"/>
      <c r="BB65" s="210">
        <f>BD65*36</f>
        <v>0</v>
      </c>
      <c r="BC65" s="208"/>
      <c r="BD65" s="209"/>
      <c r="BE65" s="211">
        <f>BG65*36</f>
        <v>0</v>
      </c>
      <c r="BF65" s="312"/>
      <c r="BG65" s="315"/>
      <c r="BH65" s="213">
        <f>BJ65*36</f>
        <v>0</v>
      </c>
      <c r="BI65" s="312">
        <v>2</v>
      </c>
      <c r="BJ65" s="316"/>
      <c r="BK65" s="317">
        <v>72</v>
      </c>
      <c r="BL65" s="312">
        <v>6</v>
      </c>
      <c r="BM65" s="318">
        <v>2</v>
      </c>
      <c r="BN65" s="319"/>
      <c r="BO65" s="312"/>
      <c r="BP65" s="320"/>
      <c r="BQ65" s="471">
        <f t="shared" ref="BQ65:BQ73" si="35">AO65+AR65+AU65+AX65+BA65+BD65+BG65+BJ65+BM65+BP65</f>
        <v>2</v>
      </c>
      <c r="BR65" s="430"/>
      <c r="BS65" s="675"/>
      <c r="BT65" s="676"/>
      <c r="BU65" s="677"/>
      <c r="BV65" s="204">
        <f t="shared" si="14"/>
        <v>7.92</v>
      </c>
    </row>
    <row r="66" spans="1:74" s="2" customFormat="1" ht="27.75" customHeight="1" x14ac:dyDescent="0.25">
      <c r="A66" s="501" t="s">
        <v>121</v>
      </c>
      <c r="B66" s="502"/>
      <c r="C66" s="678" t="s">
        <v>152</v>
      </c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79"/>
      <c r="P66" s="679"/>
      <c r="Q66" s="679"/>
      <c r="R66" s="680"/>
      <c r="S66" s="55"/>
      <c r="T66" s="495"/>
      <c r="U66" s="496"/>
      <c r="V66" s="22">
        <v>5</v>
      </c>
      <c r="W66" s="23" t="s">
        <v>124</v>
      </c>
      <c r="X66" s="638">
        <f t="shared" si="34"/>
        <v>72</v>
      </c>
      <c r="Y66" s="639"/>
      <c r="Z66" s="630">
        <v>36</v>
      </c>
      <c r="AA66" s="631"/>
      <c r="AB66" s="485">
        <f t="shared" si="33"/>
        <v>8</v>
      </c>
      <c r="AC66" s="486"/>
      <c r="AD66" s="632">
        <v>6</v>
      </c>
      <c r="AE66" s="633"/>
      <c r="AF66" s="633"/>
      <c r="AG66" s="633"/>
      <c r="AH66" s="633"/>
      <c r="AI66" s="633"/>
      <c r="AJ66" s="633">
        <v>2</v>
      </c>
      <c r="AK66" s="634"/>
      <c r="AL66" s="45"/>
      <c r="AM66" s="15">
        <f t="shared" ref="AM66:AM91" si="36">AO66*36</f>
        <v>0</v>
      </c>
      <c r="AN66" s="4"/>
      <c r="AO66" s="5"/>
      <c r="AP66" s="20">
        <f t="shared" ref="AP66:AP91" si="37">AR66*36</f>
        <v>0</v>
      </c>
      <c r="AQ66" s="4"/>
      <c r="AR66" s="5"/>
      <c r="AS66" s="75">
        <f t="shared" si="27"/>
        <v>0</v>
      </c>
      <c r="AT66" s="76"/>
      <c r="AU66" s="77"/>
      <c r="AV66" s="78"/>
      <c r="AW66" s="76">
        <v>2</v>
      </c>
      <c r="AX66" s="79"/>
      <c r="AY66" s="19">
        <v>72</v>
      </c>
      <c r="AZ66" s="16">
        <v>6</v>
      </c>
      <c r="BA66" s="17">
        <v>2</v>
      </c>
      <c r="BB66" s="11">
        <f t="shared" si="30"/>
        <v>0</v>
      </c>
      <c r="BC66" s="16"/>
      <c r="BD66" s="17"/>
      <c r="BE66" s="18">
        <f t="shared" si="31"/>
        <v>0</v>
      </c>
      <c r="BF66" s="4"/>
      <c r="BG66" s="7"/>
      <c r="BH66" s="19">
        <f t="shared" si="32"/>
        <v>0</v>
      </c>
      <c r="BI66" s="4"/>
      <c r="BJ66" s="8"/>
      <c r="BK66" s="6"/>
      <c r="BL66" s="4"/>
      <c r="BM66" s="10"/>
      <c r="BN66" s="3"/>
      <c r="BO66" s="4"/>
      <c r="BP66" s="14"/>
      <c r="BQ66" s="513">
        <f t="shared" si="35"/>
        <v>2</v>
      </c>
      <c r="BR66" s="514"/>
      <c r="BS66" s="529" t="s">
        <v>381</v>
      </c>
      <c r="BT66" s="530"/>
      <c r="BU66" s="531"/>
      <c r="BV66" s="2">
        <f t="shared" si="14"/>
        <v>7.92</v>
      </c>
    </row>
    <row r="67" spans="1:74" s="21" customFormat="1" ht="54" customHeight="1" x14ac:dyDescent="0.25">
      <c r="A67" s="688" t="s">
        <v>177</v>
      </c>
      <c r="B67" s="689"/>
      <c r="C67" s="690" t="s">
        <v>196</v>
      </c>
      <c r="D67" s="691"/>
      <c r="E67" s="691"/>
      <c r="F67" s="691"/>
      <c r="G67" s="691"/>
      <c r="H67" s="691"/>
      <c r="I67" s="691"/>
      <c r="J67" s="691"/>
      <c r="K67" s="691"/>
      <c r="L67" s="691"/>
      <c r="M67" s="691"/>
      <c r="N67" s="691"/>
      <c r="O67" s="691"/>
      <c r="P67" s="691"/>
      <c r="Q67" s="691"/>
      <c r="R67" s="692"/>
      <c r="S67" s="56"/>
      <c r="T67" s="497">
        <v>6</v>
      </c>
      <c r="U67" s="498"/>
      <c r="V67" s="497">
        <v>5</v>
      </c>
      <c r="W67" s="498"/>
      <c r="X67" s="499">
        <v>252</v>
      </c>
      <c r="Y67" s="500"/>
      <c r="Z67" s="503">
        <v>162</v>
      </c>
      <c r="AA67" s="504"/>
      <c r="AB67" s="479">
        <f t="shared" si="33"/>
        <v>46</v>
      </c>
      <c r="AC67" s="480"/>
      <c r="AD67" s="564">
        <v>24</v>
      </c>
      <c r="AE67" s="462"/>
      <c r="AF67" s="462">
        <v>12</v>
      </c>
      <c r="AG67" s="462"/>
      <c r="AH67" s="462">
        <v>10</v>
      </c>
      <c r="AI67" s="462"/>
      <c r="AJ67" s="462"/>
      <c r="AK67" s="463"/>
      <c r="AL67" s="48"/>
      <c r="AM67" s="49"/>
      <c r="AN67" s="25"/>
      <c r="AO67" s="26"/>
      <c r="AP67" s="50"/>
      <c r="AQ67" s="25"/>
      <c r="AR67" s="26"/>
      <c r="AS67" s="75">
        <f t="shared" si="27"/>
        <v>0</v>
      </c>
      <c r="AT67" s="76"/>
      <c r="AU67" s="77"/>
      <c r="AV67" s="78">
        <f t="shared" si="28"/>
        <v>0</v>
      </c>
      <c r="AW67" s="76">
        <v>2</v>
      </c>
      <c r="AX67" s="79"/>
      <c r="AY67" s="47">
        <v>144</v>
      </c>
      <c r="AZ67" s="51">
        <v>24</v>
      </c>
      <c r="BA67" s="52">
        <v>4</v>
      </c>
      <c r="BB67" s="53">
        <v>108</v>
      </c>
      <c r="BC67" s="51">
        <v>20</v>
      </c>
      <c r="BD67" s="52">
        <v>3</v>
      </c>
      <c r="BE67" s="46">
        <f t="shared" si="31"/>
        <v>0</v>
      </c>
      <c r="BF67" s="25"/>
      <c r="BG67" s="28"/>
      <c r="BH67" s="47">
        <f t="shared" si="32"/>
        <v>0</v>
      </c>
      <c r="BI67" s="25"/>
      <c r="BJ67" s="29"/>
      <c r="BK67" s="27"/>
      <c r="BL67" s="4"/>
      <c r="BM67" s="10"/>
      <c r="BN67" s="3"/>
      <c r="BO67" s="4"/>
      <c r="BP67" s="14"/>
      <c r="BQ67" s="513">
        <f t="shared" si="35"/>
        <v>7</v>
      </c>
      <c r="BR67" s="514"/>
      <c r="BS67" s="529" t="s">
        <v>389</v>
      </c>
      <c r="BT67" s="530"/>
      <c r="BU67" s="531"/>
      <c r="BV67" s="2">
        <f t="shared" si="14"/>
        <v>35.64</v>
      </c>
    </row>
    <row r="68" spans="1:74" s="306" customFormat="1" ht="51.75" customHeight="1" x14ac:dyDescent="0.25">
      <c r="A68" s="560" t="s">
        <v>178</v>
      </c>
      <c r="B68" s="561"/>
      <c r="C68" s="640" t="s">
        <v>312</v>
      </c>
      <c r="D68" s="641"/>
      <c r="E68" s="641"/>
      <c r="F68" s="641"/>
      <c r="G68" s="641"/>
      <c r="H68" s="641"/>
      <c r="I68" s="641"/>
      <c r="J68" s="641"/>
      <c r="K68" s="641"/>
      <c r="L68" s="641"/>
      <c r="M68" s="641"/>
      <c r="N68" s="641"/>
      <c r="O68" s="641"/>
      <c r="P68" s="641"/>
      <c r="Q68" s="641"/>
      <c r="R68" s="642"/>
      <c r="S68" s="325"/>
      <c r="T68" s="441"/>
      <c r="U68" s="442"/>
      <c r="V68" s="441"/>
      <c r="W68" s="442"/>
      <c r="X68" s="451">
        <f t="shared" si="34"/>
        <v>0</v>
      </c>
      <c r="Y68" s="452"/>
      <c r="Z68" s="505">
        <f t="shared" ref="Z68:Z91" si="38">SUM(AD68:AK68)</f>
        <v>0</v>
      </c>
      <c r="AA68" s="506"/>
      <c r="AB68" s="487">
        <f t="shared" si="33"/>
        <v>0</v>
      </c>
      <c r="AC68" s="488"/>
      <c r="AD68" s="434"/>
      <c r="AE68" s="507"/>
      <c r="AF68" s="507"/>
      <c r="AG68" s="507"/>
      <c r="AH68" s="507"/>
      <c r="AI68" s="507"/>
      <c r="AJ68" s="507"/>
      <c r="AK68" s="508"/>
      <c r="AL68" s="287"/>
      <c r="AM68" s="288">
        <f t="shared" si="36"/>
        <v>0</v>
      </c>
      <c r="AN68" s="289"/>
      <c r="AO68" s="290"/>
      <c r="AP68" s="291">
        <f t="shared" si="37"/>
        <v>0</v>
      </c>
      <c r="AQ68" s="289"/>
      <c r="AR68" s="290"/>
      <c r="AS68" s="292">
        <f t="shared" si="27"/>
        <v>0</v>
      </c>
      <c r="AT68" s="293"/>
      <c r="AU68" s="294"/>
      <c r="AV68" s="295">
        <f t="shared" si="28"/>
        <v>0</v>
      </c>
      <c r="AW68" s="293"/>
      <c r="AX68" s="296"/>
      <c r="AY68" s="295">
        <f t="shared" si="29"/>
        <v>0</v>
      </c>
      <c r="AZ68" s="293"/>
      <c r="BA68" s="297"/>
      <c r="BB68" s="298">
        <f t="shared" si="30"/>
        <v>0</v>
      </c>
      <c r="BC68" s="293"/>
      <c r="BD68" s="297"/>
      <c r="BE68" s="292">
        <f t="shared" si="31"/>
        <v>0</v>
      </c>
      <c r="BF68" s="289"/>
      <c r="BG68" s="299"/>
      <c r="BH68" s="295">
        <f t="shared" si="32"/>
        <v>0</v>
      </c>
      <c r="BI68" s="338"/>
      <c r="BJ68" s="339"/>
      <c r="BK68" s="340"/>
      <c r="BL68" s="338"/>
      <c r="BM68" s="341"/>
      <c r="BN68" s="342"/>
      <c r="BO68" s="338"/>
      <c r="BP68" s="343"/>
      <c r="BQ68" s="534">
        <f t="shared" si="35"/>
        <v>0</v>
      </c>
      <c r="BR68" s="435"/>
      <c r="BS68" s="509"/>
      <c r="BT68" s="510"/>
      <c r="BU68" s="511"/>
      <c r="BV68" s="204">
        <f t="shared" si="14"/>
        <v>0</v>
      </c>
    </row>
    <row r="69" spans="1:74" s="204" customFormat="1" ht="27.75" customHeight="1" x14ac:dyDescent="0.25">
      <c r="A69" s="562" t="s">
        <v>274</v>
      </c>
      <c r="B69" s="563"/>
      <c r="C69" s="696" t="s">
        <v>197</v>
      </c>
      <c r="D69" s="697"/>
      <c r="E69" s="697"/>
      <c r="F69" s="697"/>
      <c r="G69" s="697"/>
      <c r="H69" s="697"/>
      <c r="I69" s="697"/>
      <c r="J69" s="697"/>
      <c r="K69" s="697"/>
      <c r="L69" s="697"/>
      <c r="M69" s="697"/>
      <c r="N69" s="697"/>
      <c r="O69" s="697"/>
      <c r="P69" s="697"/>
      <c r="Q69" s="697"/>
      <c r="R69" s="698"/>
      <c r="S69" s="346"/>
      <c r="T69" s="445">
        <v>8</v>
      </c>
      <c r="U69" s="446"/>
      <c r="V69" s="445">
        <v>7</v>
      </c>
      <c r="W69" s="446"/>
      <c r="X69" s="431">
        <v>228</v>
      </c>
      <c r="Y69" s="432"/>
      <c r="Z69" s="447">
        <v>162</v>
      </c>
      <c r="AA69" s="448"/>
      <c r="AB69" s="449">
        <f t="shared" si="33"/>
        <v>46</v>
      </c>
      <c r="AC69" s="450"/>
      <c r="AD69" s="426">
        <v>18</v>
      </c>
      <c r="AE69" s="443"/>
      <c r="AF69" s="443">
        <v>16</v>
      </c>
      <c r="AG69" s="443"/>
      <c r="AH69" s="443">
        <v>12</v>
      </c>
      <c r="AI69" s="443"/>
      <c r="AJ69" s="443"/>
      <c r="AK69" s="444"/>
      <c r="AL69" s="311"/>
      <c r="AM69" s="207">
        <f t="shared" si="36"/>
        <v>0</v>
      </c>
      <c r="AN69" s="312"/>
      <c r="AO69" s="313"/>
      <c r="AP69" s="314">
        <f t="shared" si="37"/>
        <v>0</v>
      </c>
      <c r="AQ69" s="312"/>
      <c r="AR69" s="313"/>
      <c r="AS69" s="211"/>
      <c r="AT69" s="208"/>
      <c r="AU69" s="212"/>
      <c r="AV69" s="213"/>
      <c r="AW69" s="208"/>
      <c r="AX69" s="214"/>
      <c r="AY69" s="213">
        <f t="shared" si="29"/>
        <v>0</v>
      </c>
      <c r="AZ69" s="208"/>
      <c r="BA69" s="209"/>
      <c r="BB69" s="210">
        <f t="shared" si="30"/>
        <v>0</v>
      </c>
      <c r="BC69" s="208">
        <v>6</v>
      </c>
      <c r="BD69" s="209"/>
      <c r="BE69" s="211">
        <v>108</v>
      </c>
      <c r="BF69" s="312">
        <v>18</v>
      </c>
      <c r="BG69" s="315">
        <v>3</v>
      </c>
      <c r="BH69" s="213">
        <v>120</v>
      </c>
      <c r="BI69" s="312">
        <v>22</v>
      </c>
      <c r="BJ69" s="316">
        <v>3</v>
      </c>
      <c r="BK69" s="347"/>
      <c r="BL69" s="348"/>
      <c r="BM69" s="349"/>
      <c r="BN69" s="350"/>
      <c r="BO69" s="348"/>
      <c r="BP69" s="351"/>
      <c r="BQ69" s="471">
        <f t="shared" si="35"/>
        <v>6</v>
      </c>
      <c r="BR69" s="430"/>
      <c r="BS69" s="685"/>
      <c r="BT69" s="686"/>
      <c r="BU69" s="687"/>
      <c r="BV69" s="204">
        <f t="shared" si="14"/>
        <v>35.64</v>
      </c>
    </row>
    <row r="70" spans="1:74" s="204" customFormat="1" ht="51.95" customHeight="1" x14ac:dyDescent="0.25">
      <c r="A70" s="562" t="s">
        <v>275</v>
      </c>
      <c r="B70" s="563"/>
      <c r="C70" s="465" t="s">
        <v>201</v>
      </c>
      <c r="D70" s="466"/>
      <c r="E70" s="466"/>
      <c r="F70" s="466"/>
      <c r="G70" s="466"/>
      <c r="H70" s="466"/>
      <c r="I70" s="466"/>
      <c r="J70" s="466"/>
      <c r="K70" s="466"/>
      <c r="L70" s="466"/>
      <c r="M70" s="466"/>
      <c r="N70" s="466"/>
      <c r="O70" s="466"/>
      <c r="P70" s="466"/>
      <c r="Q70" s="466"/>
      <c r="R70" s="467"/>
      <c r="S70" s="326"/>
      <c r="T70" s="445"/>
      <c r="U70" s="446"/>
      <c r="V70" s="445"/>
      <c r="W70" s="446"/>
      <c r="X70" s="431">
        <f t="shared" si="34"/>
        <v>40</v>
      </c>
      <c r="Y70" s="432"/>
      <c r="Z70" s="447">
        <f t="shared" si="38"/>
        <v>0</v>
      </c>
      <c r="AA70" s="448"/>
      <c r="AB70" s="449">
        <f t="shared" si="33"/>
        <v>0</v>
      </c>
      <c r="AC70" s="450"/>
      <c r="AD70" s="426"/>
      <c r="AE70" s="443"/>
      <c r="AF70" s="443"/>
      <c r="AG70" s="443"/>
      <c r="AH70" s="443"/>
      <c r="AI70" s="443"/>
      <c r="AJ70" s="443"/>
      <c r="AK70" s="444"/>
      <c r="AL70" s="311"/>
      <c r="AM70" s="207">
        <f t="shared" si="36"/>
        <v>0</v>
      </c>
      <c r="AN70" s="312"/>
      <c r="AO70" s="313"/>
      <c r="AP70" s="314">
        <f t="shared" si="37"/>
        <v>0</v>
      </c>
      <c r="AQ70" s="312"/>
      <c r="AR70" s="313"/>
      <c r="AS70" s="211">
        <f t="shared" si="27"/>
        <v>0</v>
      </c>
      <c r="AT70" s="208"/>
      <c r="AU70" s="212"/>
      <c r="AV70" s="213">
        <f t="shared" si="28"/>
        <v>0</v>
      </c>
      <c r="AW70" s="208"/>
      <c r="AX70" s="214"/>
      <c r="AY70" s="213"/>
      <c r="AZ70" s="208"/>
      <c r="BA70" s="209"/>
      <c r="BB70" s="210">
        <f t="shared" si="30"/>
        <v>0</v>
      </c>
      <c r="BC70" s="208"/>
      <c r="BD70" s="209"/>
      <c r="BE70" s="211">
        <f t="shared" si="31"/>
        <v>0</v>
      </c>
      <c r="BF70" s="312"/>
      <c r="BG70" s="315"/>
      <c r="BH70" s="213">
        <v>40</v>
      </c>
      <c r="BI70" s="312"/>
      <c r="BJ70" s="316">
        <v>1</v>
      </c>
      <c r="BK70" s="317"/>
      <c r="BL70" s="312"/>
      <c r="BM70" s="318"/>
      <c r="BN70" s="319"/>
      <c r="BO70" s="312"/>
      <c r="BP70" s="320"/>
      <c r="BQ70" s="471">
        <f t="shared" si="35"/>
        <v>1</v>
      </c>
      <c r="BR70" s="430"/>
      <c r="BS70" s="468"/>
      <c r="BT70" s="469"/>
      <c r="BU70" s="470"/>
      <c r="BV70" s="204">
        <f t="shared" si="14"/>
        <v>0</v>
      </c>
    </row>
    <row r="71" spans="1:74" s="204" customFormat="1" ht="29.25" customHeight="1" x14ac:dyDescent="0.25">
      <c r="A71" s="562" t="s">
        <v>276</v>
      </c>
      <c r="B71" s="563"/>
      <c r="C71" s="693" t="s">
        <v>198</v>
      </c>
      <c r="D71" s="694"/>
      <c r="E71" s="694"/>
      <c r="F71" s="694"/>
      <c r="G71" s="694"/>
      <c r="H71" s="694"/>
      <c r="I71" s="694"/>
      <c r="J71" s="694"/>
      <c r="K71" s="694"/>
      <c r="L71" s="694"/>
      <c r="M71" s="694"/>
      <c r="N71" s="694"/>
      <c r="O71" s="694"/>
      <c r="P71" s="694"/>
      <c r="Q71" s="694"/>
      <c r="R71" s="695"/>
      <c r="S71" s="352"/>
      <c r="T71" s="445"/>
      <c r="U71" s="446"/>
      <c r="V71" s="445">
        <v>8</v>
      </c>
      <c r="W71" s="446"/>
      <c r="X71" s="431">
        <f t="shared" si="34"/>
        <v>108</v>
      </c>
      <c r="Y71" s="432"/>
      <c r="Z71" s="447">
        <v>54</v>
      </c>
      <c r="AA71" s="448"/>
      <c r="AB71" s="449">
        <f t="shared" si="33"/>
        <v>12</v>
      </c>
      <c r="AC71" s="450"/>
      <c r="AD71" s="426">
        <v>8</v>
      </c>
      <c r="AE71" s="443"/>
      <c r="AF71" s="443"/>
      <c r="AG71" s="443"/>
      <c r="AH71" s="443">
        <v>4</v>
      </c>
      <c r="AI71" s="443"/>
      <c r="AJ71" s="443"/>
      <c r="AK71" s="444"/>
      <c r="AL71" s="311"/>
      <c r="AM71" s="207">
        <v>0</v>
      </c>
      <c r="AN71" s="312">
        <v>0</v>
      </c>
      <c r="AO71" s="313">
        <v>0</v>
      </c>
      <c r="AP71" s="314">
        <f>AR71*36</f>
        <v>0</v>
      </c>
      <c r="AQ71" s="312"/>
      <c r="AR71" s="313"/>
      <c r="AS71" s="211">
        <f>AU71*36</f>
        <v>0</v>
      </c>
      <c r="AT71" s="208"/>
      <c r="AU71" s="212"/>
      <c r="AV71" s="213"/>
      <c r="AW71" s="208"/>
      <c r="AX71" s="214"/>
      <c r="AY71" s="213">
        <f>BA71*36</f>
        <v>0</v>
      </c>
      <c r="AZ71" s="208"/>
      <c r="BA71" s="209"/>
      <c r="BB71" s="210">
        <f>BD71*36</f>
        <v>0</v>
      </c>
      <c r="BC71" s="208"/>
      <c r="BD71" s="209"/>
      <c r="BE71" s="211">
        <f t="shared" si="31"/>
        <v>0</v>
      </c>
      <c r="BF71" s="312">
        <v>4</v>
      </c>
      <c r="BG71" s="315"/>
      <c r="BH71" s="213">
        <v>108</v>
      </c>
      <c r="BI71" s="312">
        <v>8</v>
      </c>
      <c r="BJ71" s="316">
        <v>3</v>
      </c>
      <c r="BK71" s="317"/>
      <c r="BL71" s="312"/>
      <c r="BM71" s="318"/>
      <c r="BN71" s="319"/>
      <c r="BO71" s="312"/>
      <c r="BP71" s="320"/>
      <c r="BQ71" s="471">
        <f t="shared" si="35"/>
        <v>3</v>
      </c>
      <c r="BR71" s="430"/>
      <c r="BS71" s="515"/>
      <c r="BT71" s="516"/>
      <c r="BU71" s="517"/>
      <c r="BV71" s="204">
        <f t="shared" si="14"/>
        <v>11.88</v>
      </c>
    </row>
    <row r="72" spans="1:74" s="204" customFormat="1" ht="27.75" customHeight="1" x14ac:dyDescent="0.25">
      <c r="A72" s="562" t="s">
        <v>277</v>
      </c>
      <c r="B72" s="563"/>
      <c r="C72" s="465" t="s">
        <v>199</v>
      </c>
      <c r="D72" s="466"/>
      <c r="E72" s="466"/>
      <c r="F72" s="466"/>
      <c r="G72" s="466"/>
      <c r="H72" s="466"/>
      <c r="I72" s="466"/>
      <c r="J72" s="466"/>
      <c r="K72" s="466"/>
      <c r="L72" s="466"/>
      <c r="M72" s="466"/>
      <c r="N72" s="466"/>
      <c r="O72" s="466"/>
      <c r="P72" s="466"/>
      <c r="Q72" s="466"/>
      <c r="R72" s="467"/>
      <c r="S72" s="326"/>
      <c r="T72" s="445">
        <v>8</v>
      </c>
      <c r="U72" s="446"/>
      <c r="V72" s="445">
        <v>7</v>
      </c>
      <c r="W72" s="446"/>
      <c r="X72" s="431">
        <f t="shared" si="34"/>
        <v>216</v>
      </c>
      <c r="Y72" s="432"/>
      <c r="Z72" s="427">
        <v>108</v>
      </c>
      <c r="AA72" s="428"/>
      <c r="AB72" s="449">
        <f t="shared" si="33"/>
        <v>28</v>
      </c>
      <c r="AC72" s="450"/>
      <c r="AD72" s="464">
        <v>16</v>
      </c>
      <c r="AE72" s="426"/>
      <c r="AF72" s="429">
        <v>4</v>
      </c>
      <c r="AG72" s="426"/>
      <c r="AH72" s="429">
        <v>8</v>
      </c>
      <c r="AI72" s="426"/>
      <c r="AJ72" s="429"/>
      <c r="AK72" s="430"/>
      <c r="AL72" s="311"/>
      <c r="AM72" s="207">
        <f t="shared" si="36"/>
        <v>0</v>
      </c>
      <c r="AN72" s="312"/>
      <c r="AO72" s="313"/>
      <c r="AP72" s="314">
        <f t="shared" si="37"/>
        <v>0</v>
      </c>
      <c r="AQ72" s="312"/>
      <c r="AR72" s="313"/>
      <c r="AS72" s="211">
        <f t="shared" si="27"/>
        <v>0</v>
      </c>
      <c r="AT72" s="208"/>
      <c r="AU72" s="212"/>
      <c r="AV72" s="213">
        <f t="shared" si="28"/>
        <v>0</v>
      </c>
      <c r="AW72" s="208"/>
      <c r="AX72" s="214"/>
      <c r="AY72" s="213"/>
      <c r="AZ72" s="208"/>
      <c r="BA72" s="209"/>
      <c r="BB72" s="210"/>
      <c r="BC72" s="208">
        <v>4</v>
      </c>
      <c r="BD72" s="209"/>
      <c r="BE72" s="211">
        <v>108</v>
      </c>
      <c r="BF72" s="312">
        <v>14</v>
      </c>
      <c r="BG72" s="315">
        <v>3</v>
      </c>
      <c r="BH72" s="213">
        <v>108</v>
      </c>
      <c r="BI72" s="312">
        <v>10</v>
      </c>
      <c r="BJ72" s="316">
        <v>3</v>
      </c>
      <c r="BK72" s="317"/>
      <c r="BL72" s="312"/>
      <c r="BM72" s="318"/>
      <c r="BN72" s="319"/>
      <c r="BO72" s="312"/>
      <c r="BP72" s="320"/>
      <c r="BQ72" s="471">
        <f t="shared" si="35"/>
        <v>6</v>
      </c>
      <c r="BR72" s="430"/>
      <c r="BS72" s="515"/>
      <c r="BT72" s="516"/>
      <c r="BU72" s="517"/>
      <c r="BV72" s="204">
        <f t="shared" si="14"/>
        <v>23.76</v>
      </c>
    </row>
    <row r="73" spans="1:74" s="204" customFormat="1" ht="51.95" customHeight="1" x14ac:dyDescent="0.25">
      <c r="A73" s="562" t="s">
        <v>278</v>
      </c>
      <c r="B73" s="563"/>
      <c r="C73" s="465" t="s">
        <v>200</v>
      </c>
      <c r="D73" s="466"/>
      <c r="E73" s="466"/>
      <c r="F73" s="466"/>
      <c r="G73" s="466"/>
      <c r="H73" s="466"/>
      <c r="I73" s="466"/>
      <c r="J73" s="466"/>
      <c r="K73" s="466"/>
      <c r="L73" s="466"/>
      <c r="M73" s="466"/>
      <c r="N73" s="466"/>
      <c r="O73" s="466"/>
      <c r="P73" s="466"/>
      <c r="Q73" s="466"/>
      <c r="R73" s="467"/>
      <c r="S73" s="326"/>
      <c r="T73" s="445"/>
      <c r="U73" s="446"/>
      <c r="V73" s="445"/>
      <c r="W73" s="446"/>
      <c r="X73" s="431">
        <f t="shared" si="34"/>
        <v>30</v>
      </c>
      <c r="Y73" s="432"/>
      <c r="Z73" s="427">
        <f t="shared" si="38"/>
        <v>0</v>
      </c>
      <c r="AA73" s="428"/>
      <c r="AB73" s="449">
        <f t="shared" si="33"/>
        <v>0</v>
      </c>
      <c r="AC73" s="450"/>
      <c r="AD73" s="425"/>
      <c r="AE73" s="426"/>
      <c r="AF73" s="429"/>
      <c r="AG73" s="426"/>
      <c r="AH73" s="429"/>
      <c r="AI73" s="426"/>
      <c r="AJ73" s="429"/>
      <c r="AK73" s="430"/>
      <c r="AL73" s="311"/>
      <c r="AM73" s="207">
        <f t="shared" si="36"/>
        <v>0</v>
      </c>
      <c r="AN73" s="312"/>
      <c r="AO73" s="313"/>
      <c r="AP73" s="314">
        <f t="shared" si="37"/>
        <v>0</v>
      </c>
      <c r="AQ73" s="312"/>
      <c r="AR73" s="313"/>
      <c r="AS73" s="211">
        <f t="shared" si="27"/>
        <v>0</v>
      </c>
      <c r="AT73" s="208"/>
      <c r="AU73" s="212"/>
      <c r="AV73" s="213">
        <f t="shared" si="28"/>
        <v>0</v>
      </c>
      <c r="AW73" s="208"/>
      <c r="AX73" s="214"/>
      <c r="AY73" s="213">
        <f t="shared" si="29"/>
        <v>0</v>
      </c>
      <c r="AZ73" s="208"/>
      <c r="BA73" s="209"/>
      <c r="BB73" s="210"/>
      <c r="BC73" s="208"/>
      <c r="BD73" s="316"/>
      <c r="BE73" s="213"/>
      <c r="BF73" s="312"/>
      <c r="BG73" s="315"/>
      <c r="BH73" s="213">
        <v>30</v>
      </c>
      <c r="BI73" s="312"/>
      <c r="BJ73" s="316">
        <v>1</v>
      </c>
      <c r="BK73" s="317"/>
      <c r="BL73" s="312"/>
      <c r="BM73" s="318"/>
      <c r="BN73" s="319"/>
      <c r="BO73" s="312"/>
      <c r="BP73" s="320"/>
      <c r="BQ73" s="471">
        <f t="shared" si="35"/>
        <v>1</v>
      </c>
      <c r="BR73" s="430"/>
      <c r="BS73" s="468"/>
      <c r="BT73" s="469"/>
      <c r="BU73" s="470"/>
      <c r="BV73" s="204">
        <f t="shared" si="14"/>
        <v>0</v>
      </c>
    </row>
    <row r="74" spans="1:74" s="204" customFormat="1" ht="49.5" customHeight="1" x14ac:dyDescent="0.25">
      <c r="A74" s="562" t="s">
        <v>279</v>
      </c>
      <c r="B74" s="563"/>
      <c r="C74" s="696" t="s">
        <v>205</v>
      </c>
      <c r="D74" s="697"/>
      <c r="E74" s="697"/>
      <c r="F74" s="697"/>
      <c r="G74" s="697"/>
      <c r="H74" s="697"/>
      <c r="I74" s="697"/>
      <c r="J74" s="697"/>
      <c r="K74" s="697"/>
      <c r="L74" s="697"/>
      <c r="M74" s="697"/>
      <c r="N74" s="697"/>
      <c r="O74" s="697"/>
      <c r="P74" s="697"/>
      <c r="Q74" s="697"/>
      <c r="R74" s="698"/>
      <c r="S74" s="346"/>
      <c r="T74" s="445">
        <v>7</v>
      </c>
      <c r="U74" s="446"/>
      <c r="V74" s="445"/>
      <c r="W74" s="446"/>
      <c r="X74" s="431">
        <v>108</v>
      </c>
      <c r="Y74" s="432"/>
      <c r="Z74" s="427">
        <v>72</v>
      </c>
      <c r="AA74" s="428"/>
      <c r="AB74" s="449">
        <f t="shared" si="33"/>
        <v>16</v>
      </c>
      <c r="AC74" s="450"/>
      <c r="AD74" s="425">
        <v>8</v>
      </c>
      <c r="AE74" s="426"/>
      <c r="AF74" s="429">
        <v>4</v>
      </c>
      <c r="AG74" s="426"/>
      <c r="AH74" s="429">
        <v>4</v>
      </c>
      <c r="AI74" s="426"/>
      <c r="AJ74" s="429"/>
      <c r="AK74" s="430"/>
      <c r="AL74" s="311"/>
      <c r="AM74" s="207">
        <f t="shared" si="36"/>
        <v>0</v>
      </c>
      <c r="AN74" s="312"/>
      <c r="AO74" s="313"/>
      <c r="AP74" s="314">
        <f t="shared" si="37"/>
        <v>0</v>
      </c>
      <c r="AQ74" s="312"/>
      <c r="AR74" s="313"/>
      <c r="AS74" s="211">
        <f t="shared" si="27"/>
        <v>0</v>
      </c>
      <c r="AT74" s="208"/>
      <c r="AU74" s="212"/>
      <c r="AV74" s="213">
        <f t="shared" si="28"/>
        <v>0</v>
      </c>
      <c r="AW74" s="208"/>
      <c r="AX74" s="214"/>
      <c r="AY74" s="213"/>
      <c r="AZ74" s="208"/>
      <c r="BA74" s="209"/>
      <c r="BB74" s="210"/>
      <c r="BC74" s="208">
        <v>4</v>
      </c>
      <c r="BD74" s="209"/>
      <c r="BE74" s="211">
        <v>108</v>
      </c>
      <c r="BF74" s="312">
        <v>12</v>
      </c>
      <c r="BG74" s="315">
        <v>3</v>
      </c>
      <c r="BH74" s="213"/>
      <c r="BI74" s="312"/>
      <c r="BJ74" s="316"/>
      <c r="BK74" s="347"/>
      <c r="BL74" s="348"/>
      <c r="BM74" s="349"/>
      <c r="BN74" s="350"/>
      <c r="BO74" s="348"/>
      <c r="BP74" s="351"/>
      <c r="BQ74" s="471">
        <f t="shared" ref="BQ74" si="39">AO74+AR74+AU74+AX74+BA74+BD74+BG74+BJ74+BM74+BP74</f>
        <v>3</v>
      </c>
      <c r="BR74" s="430"/>
      <c r="BS74" s="685"/>
      <c r="BT74" s="686"/>
      <c r="BU74" s="687"/>
      <c r="BV74" s="204">
        <f t="shared" si="14"/>
        <v>15.84</v>
      </c>
    </row>
    <row r="75" spans="1:74" s="204" customFormat="1" ht="27" customHeight="1" x14ac:dyDescent="0.25">
      <c r="A75" s="562" t="s">
        <v>280</v>
      </c>
      <c r="B75" s="563"/>
      <c r="C75" s="696" t="s">
        <v>206</v>
      </c>
      <c r="D75" s="697"/>
      <c r="E75" s="697"/>
      <c r="F75" s="697"/>
      <c r="G75" s="697"/>
      <c r="H75" s="697"/>
      <c r="I75" s="697"/>
      <c r="J75" s="697"/>
      <c r="K75" s="697"/>
      <c r="L75" s="697"/>
      <c r="M75" s="697"/>
      <c r="N75" s="697"/>
      <c r="O75" s="697"/>
      <c r="P75" s="697"/>
      <c r="Q75" s="697"/>
      <c r="R75" s="698"/>
      <c r="S75" s="346"/>
      <c r="T75" s="445"/>
      <c r="U75" s="446"/>
      <c r="V75" s="445">
        <v>10</v>
      </c>
      <c r="W75" s="446"/>
      <c r="X75" s="431">
        <v>94</v>
      </c>
      <c r="Y75" s="432"/>
      <c r="Z75" s="427">
        <v>54</v>
      </c>
      <c r="AA75" s="428"/>
      <c r="AB75" s="449">
        <f t="shared" si="33"/>
        <v>12</v>
      </c>
      <c r="AC75" s="450"/>
      <c r="AD75" s="425">
        <v>8</v>
      </c>
      <c r="AE75" s="426"/>
      <c r="AF75" s="429"/>
      <c r="AG75" s="426"/>
      <c r="AH75" s="429">
        <v>4</v>
      </c>
      <c r="AI75" s="426"/>
      <c r="AJ75" s="429"/>
      <c r="AK75" s="430"/>
      <c r="AL75" s="311"/>
      <c r="AM75" s="207">
        <f t="shared" si="36"/>
        <v>0</v>
      </c>
      <c r="AN75" s="312"/>
      <c r="AO75" s="313"/>
      <c r="AP75" s="314">
        <f t="shared" si="37"/>
        <v>0</v>
      </c>
      <c r="AQ75" s="312"/>
      <c r="AR75" s="313"/>
      <c r="AS75" s="211">
        <f t="shared" si="27"/>
        <v>0</v>
      </c>
      <c r="AT75" s="208"/>
      <c r="AU75" s="212"/>
      <c r="AV75" s="213">
        <f t="shared" si="28"/>
        <v>0</v>
      </c>
      <c r="AW75" s="208"/>
      <c r="AX75" s="214"/>
      <c r="AY75" s="213">
        <f t="shared" si="29"/>
        <v>0</v>
      </c>
      <c r="AZ75" s="208"/>
      <c r="BA75" s="209"/>
      <c r="BB75" s="210">
        <f t="shared" si="30"/>
        <v>0</v>
      </c>
      <c r="BC75" s="208"/>
      <c r="BD75" s="209"/>
      <c r="BE75" s="211"/>
      <c r="BF75" s="312"/>
      <c r="BG75" s="315"/>
      <c r="BH75" s="213">
        <f t="shared" si="32"/>
        <v>0</v>
      </c>
      <c r="BI75" s="312"/>
      <c r="BJ75" s="316"/>
      <c r="BK75" s="317"/>
      <c r="BL75" s="312">
        <v>2</v>
      </c>
      <c r="BM75" s="318"/>
      <c r="BN75" s="319">
        <v>94</v>
      </c>
      <c r="BO75" s="312">
        <v>10</v>
      </c>
      <c r="BP75" s="320">
        <v>3</v>
      </c>
      <c r="BQ75" s="471">
        <f t="shared" ref="BQ75:BQ76" si="40">AO75+AR75+AU75+AX75+BA75+BD75+BG75+BJ75+BM75+BP75</f>
        <v>3</v>
      </c>
      <c r="BR75" s="430"/>
      <c r="BS75" s="468"/>
      <c r="BT75" s="469"/>
      <c r="BU75" s="470"/>
      <c r="BV75" s="204">
        <f t="shared" si="14"/>
        <v>11.88</v>
      </c>
    </row>
    <row r="76" spans="1:74" s="204" customFormat="1" ht="102" customHeight="1" x14ac:dyDescent="0.25">
      <c r="A76" s="605" t="s">
        <v>281</v>
      </c>
      <c r="B76" s="606"/>
      <c r="C76" s="465" t="s">
        <v>207</v>
      </c>
      <c r="D76" s="466"/>
      <c r="E76" s="466"/>
      <c r="F76" s="466"/>
      <c r="G76" s="466"/>
      <c r="H76" s="466"/>
      <c r="I76" s="466"/>
      <c r="J76" s="466"/>
      <c r="K76" s="466"/>
      <c r="L76" s="466"/>
      <c r="M76" s="466"/>
      <c r="N76" s="466"/>
      <c r="O76" s="466"/>
      <c r="P76" s="466"/>
      <c r="Q76" s="466"/>
      <c r="R76" s="467"/>
      <c r="S76" s="326"/>
      <c r="T76" s="445"/>
      <c r="U76" s="446"/>
      <c r="V76" s="445">
        <v>10</v>
      </c>
      <c r="W76" s="446"/>
      <c r="X76" s="431">
        <v>94</v>
      </c>
      <c r="Y76" s="432"/>
      <c r="Z76" s="447">
        <v>54</v>
      </c>
      <c r="AA76" s="448"/>
      <c r="AB76" s="449">
        <f t="shared" si="33"/>
        <v>12</v>
      </c>
      <c r="AC76" s="450"/>
      <c r="AD76" s="426">
        <v>8</v>
      </c>
      <c r="AE76" s="443"/>
      <c r="AF76" s="443">
        <v>4</v>
      </c>
      <c r="AG76" s="443"/>
      <c r="AH76" s="443"/>
      <c r="AI76" s="443"/>
      <c r="AJ76" s="443"/>
      <c r="AK76" s="444"/>
      <c r="AL76" s="311"/>
      <c r="AM76" s="207">
        <f t="shared" si="36"/>
        <v>0</v>
      </c>
      <c r="AN76" s="312"/>
      <c r="AO76" s="313"/>
      <c r="AP76" s="314">
        <f t="shared" si="37"/>
        <v>0</v>
      </c>
      <c r="AQ76" s="312"/>
      <c r="AR76" s="313"/>
      <c r="AS76" s="211">
        <f t="shared" si="27"/>
        <v>0</v>
      </c>
      <c r="AT76" s="208"/>
      <c r="AU76" s="212"/>
      <c r="AV76" s="213">
        <f t="shared" si="28"/>
        <v>0</v>
      </c>
      <c r="AW76" s="208"/>
      <c r="AX76" s="214"/>
      <c r="AY76" s="213">
        <f t="shared" si="29"/>
        <v>0</v>
      </c>
      <c r="AZ76" s="208"/>
      <c r="BA76" s="209"/>
      <c r="BB76" s="210">
        <f t="shared" si="30"/>
        <v>0</v>
      </c>
      <c r="BC76" s="208"/>
      <c r="BD76" s="209"/>
      <c r="BE76" s="211"/>
      <c r="BF76" s="312"/>
      <c r="BG76" s="315"/>
      <c r="BH76" s="213">
        <f t="shared" si="32"/>
        <v>0</v>
      </c>
      <c r="BI76" s="354"/>
      <c r="BJ76" s="355"/>
      <c r="BK76" s="356"/>
      <c r="BL76" s="354">
        <v>4</v>
      </c>
      <c r="BM76" s="357"/>
      <c r="BN76" s="358">
        <v>94</v>
      </c>
      <c r="BO76" s="354">
        <v>8</v>
      </c>
      <c r="BP76" s="359">
        <v>3</v>
      </c>
      <c r="BQ76" s="471">
        <f t="shared" si="40"/>
        <v>3</v>
      </c>
      <c r="BR76" s="430"/>
      <c r="BS76" s="515"/>
      <c r="BT76" s="516"/>
      <c r="BU76" s="517"/>
      <c r="BV76" s="204">
        <f t="shared" si="14"/>
        <v>11.88</v>
      </c>
    </row>
    <row r="77" spans="1:74" s="371" customFormat="1" ht="54.75" customHeight="1" x14ac:dyDescent="0.25">
      <c r="A77" s="699" t="s">
        <v>179</v>
      </c>
      <c r="B77" s="700"/>
      <c r="C77" s="703" t="s">
        <v>313</v>
      </c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4"/>
      <c r="P77" s="704"/>
      <c r="Q77" s="704"/>
      <c r="R77" s="705"/>
      <c r="S77" s="360"/>
      <c r="T77" s="344"/>
      <c r="U77" s="345"/>
      <c r="V77" s="344"/>
      <c r="W77" s="345"/>
      <c r="X77" s="361"/>
      <c r="Y77" s="362"/>
      <c r="Z77" s="363"/>
      <c r="AA77" s="364"/>
      <c r="AB77" s="449">
        <f t="shared" si="33"/>
        <v>0</v>
      </c>
      <c r="AC77" s="450"/>
      <c r="AD77" s="365"/>
      <c r="AE77" s="286"/>
      <c r="AF77" s="366"/>
      <c r="AG77" s="286"/>
      <c r="AH77" s="366"/>
      <c r="AI77" s="286"/>
      <c r="AJ77" s="366"/>
      <c r="AK77" s="345"/>
      <c r="AL77" s="287"/>
      <c r="AM77" s="288"/>
      <c r="AN77" s="289"/>
      <c r="AO77" s="290"/>
      <c r="AP77" s="291"/>
      <c r="AQ77" s="289"/>
      <c r="AR77" s="290"/>
      <c r="AS77" s="292"/>
      <c r="AT77" s="293"/>
      <c r="AU77" s="294"/>
      <c r="AV77" s="295"/>
      <c r="AW77" s="293"/>
      <c r="AX77" s="296"/>
      <c r="AY77" s="295"/>
      <c r="AZ77" s="293"/>
      <c r="BA77" s="297"/>
      <c r="BB77" s="298"/>
      <c r="BC77" s="293"/>
      <c r="BD77" s="297"/>
      <c r="BE77" s="292"/>
      <c r="BF77" s="289"/>
      <c r="BG77" s="299"/>
      <c r="BH77" s="295"/>
      <c r="BI77" s="289"/>
      <c r="BJ77" s="300"/>
      <c r="BK77" s="367"/>
      <c r="BL77" s="290"/>
      <c r="BM77" s="299"/>
      <c r="BN77" s="303"/>
      <c r="BO77" s="367"/>
      <c r="BP77" s="300"/>
      <c r="BQ77" s="471">
        <f t="shared" ref="BQ77" si="41">AO77+AR77+AU77+AX77+BA77+BD77+BG77+BJ77+BM77+BP77</f>
        <v>0</v>
      </c>
      <c r="BR77" s="430"/>
      <c r="BS77" s="368"/>
      <c r="BT77" s="369"/>
      <c r="BU77" s="370"/>
      <c r="BV77" s="204">
        <f t="shared" si="14"/>
        <v>0</v>
      </c>
    </row>
    <row r="78" spans="1:74" s="204" customFormat="1" ht="30.75" customHeight="1" x14ac:dyDescent="0.25">
      <c r="A78" s="605" t="s">
        <v>180</v>
      </c>
      <c r="B78" s="606"/>
      <c r="C78" s="465" t="s">
        <v>202</v>
      </c>
      <c r="D78" s="466"/>
      <c r="E78" s="466"/>
      <c r="F78" s="466"/>
      <c r="G78" s="466"/>
      <c r="H78" s="466"/>
      <c r="I78" s="466"/>
      <c r="J78" s="466"/>
      <c r="K78" s="466"/>
      <c r="L78" s="466"/>
      <c r="M78" s="466"/>
      <c r="N78" s="466"/>
      <c r="O78" s="466"/>
      <c r="P78" s="466"/>
      <c r="Q78" s="466"/>
      <c r="R78" s="467"/>
      <c r="S78" s="326"/>
      <c r="T78" s="308">
        <v>8</v>
      </c>
      <c r="U78" s="309">
        <v>9</v>
      </c>
      <c r="V78" s="445"/>
      <c r="W78" s="446"/>
      <c r="X78" s="701">
        <v>288</v>
      </c>
      <c r="Y78" s="702"/>
      <c r="Z78" s="609">
        <v>180</v>
      </c>
      <c r="AA78" s="610"/>
      <c r="AB78" s="449">
        <f t="shared" si="33"/>
        <v>40</v>
      </c>
      <c r="AC78" s="450"/>
      <c r="AD78" s="426">
        <v>16</v>
      </c>
      <c r="AE78" s="443"/>
      <c r="AF78" s="443">
        <v>12</v>
      </c>
      <c r="AG78" s="443"/>
      <c r="AH78" s="443">
        <v>12</v>
      </c>
      <c r="AI78" s="443"/>
      <c r="AJ78" s="443"/>
      <c r="AK78" s="444"/>
      <c r="AL78" s="311"/>
      <c r="AM78" s="213">
        <f>AO78*36</f>
        <v>0</v>
      </c>
      <c r="AN78" s="208"/>
      <c r="AO78" s="209"/>
      <c r="AP78" s="210">
        <f>AR78*36</f>
        <v>0</v>
      </c>
      <c r="AQ78" s="208"/>
      <c r="AR78" s="209"/>
      <c r="AS78" s="211">
        <f>AU78*36</f>
        <v>0</v>
      </c>
      <c r="AT78" s="208"/>
      <c r="AU78" s="212"/>
      <c r="AV78" s="213">
        <f>AX78*36</f>
        <v>0</v>
      </c>
      <c r="AW78" s="208"/>
      <c r="AX78" s="214"/>
      <c r="AY78" s="213">
        <f>BA78*36</f>
        <v>0</v>
      </c>
      <c r="AZ78" s="208"/>
      <c r="BA78" s="209"/>
      <c r="BB78" s="210">
        <f>BD78*36</f>
        <v>0</v>
      </c>
      <c r="BC78" s="208"/>
      <c r="BD78" s="209"/>
      <c r="BE78" s="211">
        <f>BG78*36</f>
        <v>0</v>
      </c>
      <c r="BF78" s="208">
        <v>10</v>
      </c>
      <c r="BG78" s="212"/>
      <c r="BH78" s="213">
        <v>108</v>
      </c>
      <c r="BI78" s="208">
        <v>16</v>
      </c>
      <c r="BJ78" s="214">
        <v>3</v>
      </c>
      <c r="BK78" s="215">
        <v>180</v>
      </c>
      <c r="BL78" s="208">
        <v>14</v>
      </c>
      <c r="BM78" s="216">
        <v>5</v>
      </c>
      <c r="BN78" s="217"/>
      <c r="BO78" s="208"/>
      <c r="BP78" s="320"/>
      <c r="BQ78" s="471">
        <f t="shared" ref="BQ78" si="42">AO78+AR78+AU78+AX78+BA78+BD78+BG78+BJ78+BM78+BP78</f>
        <v>8</v>
      </c>
      <c r="BR78" s="430"/>
      <c r="BS78" s="515"/>
      <c r="BT78" s="516"/>
      <c r="BU78" s="517"/>
      <c r="BV78" s="204">
        <f t="shared" si="14"/>
        <v>39.6</v>
      </c>
    </row>
    <row r="79" spans="1:74" s="204" customFormat="1" ht="81" customHeight="1" x14ac:dyDescent="0.25">
      <c r="A79" s="420" t="s">
        <v>181</v>
      </c>
      <c r="B79" s="421"/>
      <c r="C79" s="465" t="s">
        <v>203</v>
      </c>
      <c r="D79" s="466"/>
      <c r="E79" s="466"/>
      <c r="F79" s="466"/>
      <c r="G79" s="466"/>
      <c r="H79" s="466"/>
      <c r="I79" s="466"/>
      <c r="J79" s="466"/>
      <c r="K79" s="466"/>
      <c r="L79" s="466"/>
      <c r="M79" s="466"/>
      <c r="N79" s="466"/>
      <c r="O79" s="466"/>
      <c r="P79" s="466"/>
      <c r="Q79" s="466"/>
      <c r="R79" s="467"/>
      <c r="S79" s="326"/>
      <c r="T79" s="308"/>
      <c r="U79" s="309"/>
      <c r="V79" s="308"/>
      <c r="W79" s="309"/>
      <c r="X79" s="472">
        <v>40</v>
      </c>
      <c r="Y79" s="473"/>
      <c r="Z79" s="427"/>
      <c r="AA79" s="428"/>
      <c r="AB79" s="449">
        <f t="shared" si="33"/>
        <v>0</v>
      </c>
      <c r="AC79" s="450"/>
      <c r="AD79" s="464"/>
      <c r="AE79" s="426"/>
      <c r="AF79" s="429"/>
      <c r="AG79" s="426"/>
      <c r="AH79" s="429"/>
      <c r="AI79" s="426"/>
      <c r="AJ79" s="429"/>
      <c r="AK79" s="430"/>
      <c r="AL79" s="311"/>
      <c r="AM79" s="213"/>
      <c r="AN79" s="208"/>
      <c r="AO79" s="209"/>
      <c r="AP79" s="210"/>
      <c r="AQ79" s="208"/>
      <c r="AR79" s="209"/>
      <c r="AS79" s="211"/>
      <c r="AT79" s="208"/>
      <c r="AU79" s="212"/>
      <c r="AV79" s="213"/>
      <c r="AW79" s="208"/>
      <c r="AX79" s="214"/>
      <c r="AY79" s="213"/>
      <c r="AZ79" s="208"/>
      <c r="BA79" s="209"/>
      <c r="BB79" s="210"/>
      <c r="BC79" s="208"/>
      <c r="BD79" s="209"/>
      <c r="BE79" s="211"/>
      <c r="BF79" s="208"/>
      <c r="BG79" s="212"/>
      <c r="BH79" s="213"/>
      <c r="BI79" s="208"/>
      <c r="BJ79" s="214"/>
      <c r="BK79" s="215">
        <v>40</v>
      </c>
      <c r="BL79" s="208"/>
      <c r="BM79" s="216">
        <v>1</v>
      </c>
      <c r="BN79" s="217"/>
      <c r="BO79" s="208"/>
      <c r="BP79" s="320"/>
      <c r="BQ79" s="471">
        <f t="shared" ref="BQ79" si="43">AO79+AR79+AU79+AX79+BA79+BD79+BG79+BJ79+BM79+BP79</f>
        <v>1</v>
      </c>
      <c r="BR79" s="430"/>
      <c r="BS79" s="468"/>
      <c r="BT79" s="469"/>
      <c r="BU79" s="470"/>
      <c r="BV79" s="204">
        <f t="shared" si="14"/>
        <v>0</v>
      </c>
    </row>
    <row r="80" spans="1:74" s="204" customFormat="1" ht="51.75" customHeight="1" x14ac:dyDescent="0.25">
      <c r="A80" s="562" t="s">
        <v>182</v>
      </c>
      <c r="B80" s="563"/>
      <c r="C80" s="696" t="s">
        <v>204</v>
      </c>
      <c r="D80" s="697"/>
      <c r="E80" s="697"/>
      <c r="F80" s="697"/>
      <c r="G80" s="697"/>
      <c r="H80" s="697"/>
      <c r="I80" s="697"/>
      <c r="J80" s="697"/>
      <c r="K80" s="697"/>
      <c r="L80" s="697"/>
      <c r="M80" s="697"/>
      <c r="N80" s="697"/>
      <c r="O80" s="697"/>
      <c r="P80" s="697"/>
      <c r="Q80" s="697"/>
      <c r="R80" s="698"/>
      <c r="S80" s="346"/>
      <c r="T80" s="445">
        <v>10</v>
      </c>
      <c r="U80" s="446"/>
      <c r="V80" s="445">
        <v>9</v>
      </c>
      <c r="W80" s="446"/>
      <c r="X80" s="431">
        <v>202</v>
      </c>
      <c r="Y80" s="432"/>
      <c r="Z80" s="447">
        <v>90</v>
      </c>
      <c r="AA80" s="448"/>
      <c r="AB80" s="449">
        <f t="shared" si="33"/>
        <v>20</v>
      </c>
      <c r="AC80" s="450"/>
      <c r="AD80" s="426">
        <v>12</v>
      </c>
      <c r="AE80" s="443"/>
      <c r="AF80" s="443">
        <v>4</v>
      </c>
      <c r="AG80" s="443"/>
      <c r="AH80" s="443">
        <v>4</v>
      </c>
      <c r="AI80" s="443"/>
      <c r="AJ80" s="443"/>
      <c r="AK80" s="444"/>
      <c r="AL80" s="311"/>
      <c r="AM80" s="207">
        <f>AO80*36</f>
        <v>0</v>
      </c>
      <c r="AN80" s="312"/>
      <c r="AO80" s="313"/>
      <c r="AP80" s="314">
        <f>AR80*36</f>
        <v>0</v>
      </c>
      <c r="AQ80" s="312"/>
      <c r="AR80" s="313"/>
      <c r="AS80" s="211">
        <f>AU80*36</f>
        <v>0</v>
      </c>
      <c r="AT80" s="208"/>
      <c r="AU80" s="212"/>
      <c r="AV80" s="213"/>
      <c r="AW80" s="208"/>
      <c r="AX80" s="214"/>
      <c r="AY80" s="213">
        <f>BA80*36</f>
        <v>0</v>
      </c>
      <c r="AZ80" s="208"/>
      <c r="BA80" s="209"/>
      <c r="BB80" s="210"/>
      <c r="BC80" s="208"/>
      <c r="BD80" s="209"/>
      <c r="BE80" s="211">
        <f>BG80*36</f>
        <v>0</v>
      </c>
      <c r="BF80" s="312"/>
      <c r="BG80" s="315"/>
      <c r="BH80" s="213">
        <f>BJ80*36</f>
        <v>0</v>
      </c>
      <c r="BI80" s="312">
        <v>4</v>
      </c>
      <c r="BJ80" s="316"/>
      <c r="BK80" s="317">
        <v>108</v>
      </c>
      <c r="BL80" s="312">
        <v>8</v>
      </c>
      <c r="BM80" s="318">
        <v>3</v>
      </c>
      <c r="BN80" s="319">
        <v>94</v>
      </c>
      <c r="BO80" s="312">
        <v>8</v>
      </c>
      <c r="BP80" s="320">
        <v>3</v>
      </c>
      <c r="BQ80" s="471">
        <f>AO80+AR80+AU80+AX80+BA80+BD80+BG80+BJ80+BM80+BP80</f>
        <v>6</v>
      </c>
      <c r="BR80" s="430"/>
      <c r="BS80" s="515"/>
      <c r="BT80" s="516"/>
      <c r="BU80" s="517"/>
      <c r="BV80" s="204">
        <f t="shared" si="14"/>
        <v>19.8</v>
      </c>
    </row>
    <row r="81" spans="1:74" s="204" customFormat="1" ht="28.5" customHeight="1" x14ac:dyDescent="0.25">
      <c r="A81" s="562" t="s">
        <v>183</v>
      </c>
      <c r="B81" s="563"/>
      <c r="C81" s="696" t="s">
        <v>316</v>
      </c>
      <c r="D81" s="697"/>
      <c r="E81" s="697"/>
      <c r="F81" s="697"/>
      <c r="G81" s="697"/>
      <c r="H81" s="697"/>
      <c r="I81" s="697"/>
      <c r="J81" s="697"/>
      <c r="K81" s="697"/>
      <c r="L81" s="697"/>
      <c r="M81" s="697"/>
      <c r="N81" s="697"/>
      <c r="O81" s="697"/>
      <c r="P81" s="697"/>
      <c r="Q81" s="697"/>
      <c r="R81" s="698"/>
      <c r="S81" s="346"/>
      <c r="T81" s="445">
        <v>10</v>
      </c>
      <c r="U81" s="446"/>
      <c r="V81" s="445">
        <v>9</v>
      </c>
      <c r="W81" s="446"/>
      <c r="X81" s="431">
        <v>322</v>
      </c>
      <c r="Y81" s="432"/>
      <c r="Z81" s="447">
        <v>198</v>
      </c>
      <c r="AA81" s="448"/>
      <c r="AB81" s="449">
        <f t="shared" si="33"/>
        <v>50</v>
      </c>
      <c r="AC81" s="450"/>
      <c r="AD81" s="426">
        <v>22</v>
      </c>
      <c r="AE81" s="443"/>
      <c r="AF81" s="443">
        <v>14</v>
      </c>
      <c r="AG81" s="443"/>
      <c r="AH81" s="443">
        <v>14</v>
      </c>
      <c r="AI81" s="443"/>
      <c r="AJ81" s="443"/>
      <c r="AK81" s="444"/>
      <c r="AL81" s="311"/>
      <c r="AM81" s="207">
        <f>AO81*36</f>
        <v>0</v>
      </c>
      <c r="AN81" s="312"/>
      <c r="AO81" s="313"/>
      <c r="AP81" s="314">
        <f>AR81*36</f>
        <v>0</v>
      </c>
      <c r="AQ81" s="312"/>
      <c r="AR81" s="313"/>
      <c r="AS81" s="211">
        <f>AU81*36</f>
        <v>0</v>
      </c>
      <c r="AT81" s="208"/>
      <c r="AU81" s="212"/>
      <c r="AV81" s="213">
        <f>AX81*36</f>
        <v>0</v>
      </c>
      <c r="AW81" s="208"/>
      <c r="AX81" s="214"/>
      <c r="AY81" s="213">
        <f>BA81*36</f>
        <v>0</v>
      </c>
      <c r="AZ81" s="208"/>
      <c r="BA81" s="209"/>
      <c r="BB81" s="210"/>
      <c r="BC81" s="208"/>
      <c r="BD81" s="209"/>
      <c r="BE81" s="211"/>
      <c r="BF81" s="312"/>
      <c r="BG81" s="315"/>
      <c r="BH81" s="213">
        <f>BJ81*36</f>
        <v>0</v>
      </c>
      <c r="BI81" s="354">
        <v>6</v>
      </c>
      <c r="BJ81" s="355"/>
      <c r="BK81" s="356">
        <v>120</v>
      </c>
      <c r="BL81" s="354">
        <v>20</v>
      </c>
      <c r="BM81" s="357">
        <v>3</v>
      </c>
      <c r="BN81" s="358">
        <v>202</v>
      </c>
      <c r="BO81" s="354">
        <v>24</v>
      </c>
      <c r="BP81" s="359">
        <v>6</v>
      </c>
      <c r="BQ81" s="471">
        <f t="shared" ref="BQ81:BQ91" si="44">AO81+AR81+AU81+AX81+BA81+BD81+BG81+BJ81+BM81+BP81</f>
        <v>9</v>
      </c>
      <c r="BR81" s="430"/>
      <c r="BS81" s="515"/>
      <c r="BT81" s="516"/>
      <c r="BU81" s="517"/>
      <c r="BV81" s="204">
        <f t="shared" si="14"/>
        <v>43.56</v>
      </c>
    </row>
    <row r="82" spans="1:74" s="204" customFormat="1" ht="55.5" customHeight="1" x14ac:dyDescent="0.25">
      <c r="A82" s="562" t="s">
        <v>314</v>
      </c>
      <c r="B82" s="563"/>
      <c r="C82" s="696" t="s">
        <v>315</v>
      </c>
      <c r="D82" s="697"/>
      <c r="E82" s="697"/>
      <c r="F82" s="697"/>
      <c r="G82" s="697"/>
      <c r="H82" s="697"/>
      <c r="I82" s="697"/>
      <c r="J82" s="697"/>
      <c r="K82" s="697"/>
      <c r="L82" s="697"/>
      <c r="M82" s="697"/>
      <c r="N82" s="697"/>
      <c r="O82" s="697"/>
      <c r="P82" s="697"/>
      <c r="Q82" s="697"/>
      <c r="R82" s="698"/>
      <c r="S82" s="346"/>
      <c r="T82" s="445"/>
      <c r="U82" s="446"/>
      <c r="V82" s="445"/>
      <c r="W82" s="446"/>
      <c r="X82" s="431">
        <v>40</v>
      </c>
      <c r="Y82" s="432"/>
      <c r="Z82" s="447">
        <f>SUM(AD82:AK82)</f>
        <v>0</v>
      </c>
      <c r="AA82" s="448"/>
      <c r="AB82" s="449">
        <f t="shared" si="33"/>
        <v>0</v>
      </c>
      <c r="AC82" s="450"/>
      <c r="AD82" s="426"/>
      <c r="AE82" s="443"/>
      <c r="AF82" s="443"/>
      <c r="AG82" s="443"/>
      <c r="AH82" s="443"/>
      <c r="AI82" s="443"/>
      <c r="AJ82" s="443"/>
      <c r="AK82" s="444"/>
      <c r="AL82" s="311"/>
      <c r="AM82" s="207">
        <f>AO82*36</f>
        <v>0</v>
      </c>
      <c r="AN82" s="312"/>
      <c r="AO82" s="313"/>
      <c r="AP82" s="314">
        <f>AR82*36</f>
        <v>0</v>
      </c>
      <c r="AQ82" s="312"/>
      <c r="AR82" s="313"/>
      <c r="AS82" s="211">
        <f>AU82*36</f>
        <v>0</v>
      </c>
      <c r="AT82" s="208"/>
      <c r="AU82" s="212"/>
      <c r="AV82" s="213">
        <f>AX82*36</f>
        <v>0</v>
      </c>
      <c r="AW82" s="208"/>
      <c r="AX82" s="214"/>
      <c r="AY82" s="213">
        <f>BA82*36</f>
        <v>0</v>
      </c>
      <c r="AZ82" s="208"/>
      <c r="BA82" s="209"/>
      <c r="BB82" s="210">
        <f>BD82*36</f>
        <v>0</v>
      </c>
      <c r="BC82" s="208"/>
      <c r="BD82" s="209"/>
      <c r="BE82" s="211"/>
      <c r="BF82" s="312"/>
      <c r="BG82" s="315"/>
      <c r="BH82" s="213">
        <f>BJ82*36</f>
        <v>0</v>
      </c>
      <c r="BI82" s="312"/>
      <c r="BJ82" s="316"/>
      <c r="BK82" s="317"/>
      <c r="BL82" s="312"/>
      <c r="BM82" s="318"/>
      <c r="BN82" s="319">
        <v>40</v>
      </c>
      <c r="BO82" s="312"/>
      <c r="BP82" s="320">
        <v>1</v>
      </c>
      <c r="BQ82" s="471">
        <f t="shared" si="44"/>
        <v>1</v>
      </c>
      <c r="BR82" s="430"/>
      <c r="BS82" s="468"/>
      <c r="BT82" s="469"/>
      <c r="BU82" s="470"/>
      <c r="BV82" s="204">
        <f t="shared" si="14"/>
        <v>0</v>
      </c>
    </row>
    <row r="83" spans="1:74" s="306" customFormat="1" ht="60.75" customHeight="1" x14ac:dyDescent="0.25">
      <c r="A83" s="706" t="s">
        <v>184</v>
      </c>
      <c r="B83" s="707"/>
      <c r="C83" s="714" t="s">
        <v>208</v>
      </c>
      <c r="D83" s="715"/>
      <c r="E83" s="715"/>
      <c r="F83" s="715"/>
      <c r="G83" s="715"/>
      <c r="H83" s="715"/>
      <c r="I83" s="715"/>
      <c r="J83" s="715"/>
      <c r="K83" s="715"/>
      <c r="L83" s="715"/>
      <c r="M83" s="715"/>
      <c r="N83" s="715"/>
      <c r="O83" s="715"/>
      <c r="P83" s="715"/>
      <c r="Q83" s="715"/>
      <c r="R83" s="716"/>
      <c r="S83" s="325"/>
      <c r="T83" s="441"/>
      <c r="U83" s="442"/>
      <c r="V83" s="441"/>
      <c r="W83" s="442"/>
      <c r="X83" s="451"/>
      <c r="Y83" s="452"/>
      <c r="Z83" s="505"/>
      <c r="AA83" s="506"/>
      <c r="AB83" s="449">
        <f t="shared" si="33"/>
        <v>0</v>
      </c>
      <c r="AC83" s="450"/>
      <c r="AD83" s="434"/>
      <c r="AE83" s="507"/>
      <c r="AF83" s="507"/>
      <c r="AG83" s="507"/>
      <c r="AH83" s="507"/>
      <c r="AI83" s="507"/>
      <c r="AJ83" s="507"/>
      <c r="AK83" s="508"/>
      <c r="AL83" s="287"/>
      <c r="AM83" s="288">
        <f>AO83*36</f>
        <v>0</v>
      </c>
      <c r="AN83" s="289"/>
      <c r="AO83" s="290"/>
      <c r="AP83" s="291">
        <f>AR83*36</f>
        <v>0</v>
      </c>
      <c r="AQ83" s="289"/>
      <c r="AR83" s="290"/>
      <c r="AS83" s="292">
        <f>AU83*36</f>
        <v>0</v>
      </c>
      <c r="AT83" s="293"/>
      <c r="AU83" s="294"/>
      <c r="AV83" s="295">
        <f>AX83*36</f>
        <v>0</v>
      </c>
      <c r="AW83" s="293"/>
      <c r="AX83" s="296"/>
      <c r="AY83" s="295">
        <f>BA83*36</f>
        <v>0</v>
      </c>
      <c r="AZ83" s="293"/>
      <c r="BA83" s="297"/>
      <c r="BB83" s="298">
        <f>BD83*36</f>
        <v>0</v>
      </c>
      <c r="BC83" s="293"/>
      <c r="BD83" s="297"/>
      <c r="BE83" s="292"/>
      <c r="BF83" s="289"/>
      <c r="BG83" s="299"/>
      <c r="BH83" s="295"/>
      <c r="BI83" s="289"/>
      <c r="BJ83" s="300"/>
      <c r="BK83" s="301"/>
      <c r="BL83" s="289"/>
      <c r="BM83" s="302"/>
      <c r="BN83" s="303"/>
      <c r="BO83" s="289"/>
      <c r="BP83" s="304"/>
      <c r="BQ83" s="471">
        <f t="shared" ref="BQ83:BQ88" si="45">AO83+AR83+AU83+AX83+BA83+BD83+BG83+BJ83+BM83+BP83</f>
        <v>0</v>
      </c>
      <c r="BR83" s="430"/>
      <c r="BS83" s="509"/>
      <c r="BT83" s="510"/>
      <c r="BU83" s="511"/>
      <c r="BV83" s="204">
        <f t="shared" si="14"/>
        <v>0</v>
      </c>
    </row>
    <row r="84" spans="1:74" s="204" customFormat="1" ht="48.75" customHeight="1" x14ac:dyDescent="0.25">
      <c r="A84" s="420" t="s">
        <v>185</v>
      </c>
      <c r="B84" s="421"/>
      <c r="C84" s="465" t="s">
        <v>209</v>
      </c>
      <c r="D84" s="466"/>
      <c r="E84" s="466"/>
      <c r="F84" s="466"/>
      <c r="G84" s="466"/>
      <c r="H84" s="466"/>
      <c r="I84" s="466"/>
      <c r="J84" s="466"/>
      <c r="K84" s="466"/>
      <c r="L84" s="466"/>
      <c r="M84" s="466"/>
      <c r="N84" s="466"/>
      <c r="O84" s="466"/>
      <c r="P84" s="466"/>
      <c r="Q84" s="466"/>
      <c r="R84" s="467"/>
      <c r="S84" s="326"/>
      <c r="T84" s="308"/>
      <c r="U84" s="309"/>
      <c r="V84" s="445">
        <v>6</v>
      </c>
      <c r="W84" s="446"/>
      <c r="X84" s="472">
        <v>108</v>
      </c>
      <c r="Y84" s="473"/>
      <c r="Z84" s="427">
        <v>36</v>
      </c>
      <c r="AA84" s="428"/>
      <c r="AB84" s="449">
        <f t="shared" si="33"/>
        <v>10</v>
      </c>
      <c r="AC84" s="450"/>
      <c r="AD84" s="464">
        <v>6</v>
      </c>
      <c r="AE84" s="426"/>
      <c r="AF84" s="429"/>
      <c r="AG84" s="426"/>
      <c r="AH84" s="429">
        <v>4</v>
      </c>
      <c r="AI84" s="426"/>
      <c r="AJ84" s="429"/>
      <c r="AK84" s="430"/>
      <c r="AL84" s="311"/>
      <c r="AM84" s="207"/>
      <c r="AN84" s="312"/>
      <c r="AO84" s="313"/>
      <c r="AP84" s="314"/>
      <c r="AQ84" s="312"/>
      <c r="AR84" s="313"/>
      <c r="AS84" s="211"/>
      <c r="AT84" s="208"/>
      <c r="AU84" s="212"/>
      <c r="AV84" s="213"/>
      <c r="AW84" s="208"/>
      <c r="AX84" s="214"/>
      <c r="AY84" s="213"/>
      <c r="AZ84" s="208">
        <v>2</v>
      </c>
      <c r="BA84" s="209"/>
      <c r="BB84" s="210">
        <v>108</v>
      </c>
      <c r="BC84" s="208">
        <v>8</v>
      </c>
      <c r="BD84" s="209">
        <v>3</v>
      </c>
      <c r="BE84" s="211"/>
      <c r="BF84" s="312"/>
      <c r="BG84" s="315"/>
      <c r="BH84" s="213"/>
      <c r="BI84" s="312"/>
      <c r="BJ84" s="316"/>
      <c r="BK84" s="317"/>
      <c r="BL84" s="312"/>
      <c r="BM84" s="318"/>
      <c r="BN84" s="319"/>
      <c r="BO84" s="312"/>
      <c r="BP84" s="320"/>
      <c r="BQ84" s="471">
        <f t="shared" si="45"/>
        <v>3</v>
      </c>
      <c r="BR84" s="430"/>
      <c r="BS84" s="468"/>
      <c r="BT84" s="469"/>
      <c r="BU84" s="470"/>
      <c r="BV84" s="204">
        <f t="shared" si="14"/>
        <v>7.92</v>
      </c>
    </row>
    <row r="85" spans="1:74" s="204" customFormat="1" ht="51.75" customHeight="1" x14ac:dyDescent="0.25">
      <c r="A85" s="420" t="s">
        <v>186</v>
      </c>
      <c r="B85" s="421"/>
      <c r="C85" s="465" t="s">
        <v>210</v>
      </c>
      <c r="D85" s="466"/>
      <c r="E85" s="466"/>
      <c r="F85" s="466"/>
      <c r="G85" s="466"/>
      <c r="H85" s="466"/>
      <c r="I85" s="466"/>
      <c r="J85" s="466"/>
      <c r="K85" s="466"/>
      <c r="L85" s="466"/>
      <c r="M85" s="466"/>
      <c r="N85" s="466"/>
      <c r="O85" s="466"/>
      <c r="P85" s="466"/>
      <c r="Q85" s="466"/>
      <c r="R85" s="467"/>
      <c r="S85" s="326"/>
      <c r="T85" s="308">
        <v>9</v>
      </c>
      <c r="U85" s="309">
        <v>10</v>
      </c>
      <c r="V85" s="445"/>
      <c r="W85" s="446"/>
      <c r="X85" s="472">
        <v>346</v>
      </c>
      <c r="Y85" s="473"/>
      <c r="Z85" s="427">
        <v>198</v>
      </c>
      <c r="AA85" s="428"/>
      <c r="AB85" s="449">
        <f t="shared" si="33"/>
        <v>44</v>
      </c>
      <c r="AC85" s="450"/>
      <c r="AD85" s="464">
        <v>20</v>
      </c>
      <c r="AE85" s="426"/>
      <c r="AF85" s="429">
        <v>12</v>
      </c>
      <c r="AG85" s="426"/>
      <c r="AH85" s="429">
        <v>12</v>
      </c>
      <c r="AI85" s="426"/>
      <c r="AJ85" s="429"/>
      <c r="AK85" s="430"/>
      <c r="AL85" s="311"/>
      <c r="AM85" s="207"/>
      <c r="AN85" s="312"/>
      <c r="AO85" s="313"/>
      <c r="AP85" s="314"/>
      <c r="AQ85" s="312"/>
      <c r="AR85" s="313"/>
      <c r="AS85" s="211"/>
      <c r="AT85" s="208"/>
      <c r="AU85" s="212"/>
      <c r="AV85" s="213"/>
      <c r="AW85" s="208"/>
      <c r="AX85" s="214"/>
      <c r="AY85" s="213"/>
      <c r="AZ85" s="208"/>
      <c r="BA85" s="209"/>
      <c r="BB85" s="210"/>
      <c r="BC85" s="208"/>
      <c r="BD85" s="209"/>
      <c r="BE85" s="211"/>
      <c r="BF85" s="312"/>
      <c r="BG85" s="315"/>
      <c r="BH85" s="213"/>
      <c r="BI85" s="312">
        <v>6</v>
      </c>
      <c r="BJ85" s="316"/>
      <c r="BK85" s="317">
        <v>144</v>
      </c>
      <c r="BL85" s="312">
        <v>18</v>
      </c>
      <c r="BM85" s="318">
        <v>4</v>
      </c>
      <c r="BN85" s="319">
        <v>202</v>
      </c>
      <c r="BO85" s="312">
        <v>20</v>
      </c>
      <c r="BP85" s="320">
        <v>6</v>
      </c>
      <c r="BQ85" s="471">
        <f t="shared" si="45"/>
        <v>10</v>
      </c>
      <c r="BR85" s="430"/>
      <c r="BS85" s="468"/>
      <c r="BT85" s="469"/>
      <c r="BU85" s="470"/>
      <c r="BV85" s="204">
        <f t="shared" si="14"/>
        <v>43.56</v>
      </c>
    </row>
    <row r="86" spans="1:74" s="204" customFormat="1" ht="79.5" customHeight="1" x14ac:dyDescent="0.25">
      <c r="A86" s="420" t="s">
        <v>212</v>
      </c>
      <c r="B86" s="421"/>
      <c r="C86" s="465" t="s">
        <v>211</v>
      </c>
      <c r="D86" s="466"/>
      <c r="E86" s="466"/>
      <c r="F86" s="466"/>
      <c r="G86" s="466"/>
      <c r="H86" s="466"/>
      <c r="I86" s="466"/>
      <c r="J86" s="466"/>
      <c r="K86" s="466"/>
      <c r="L86" s="466"/>
      <c r="M86" s="466"/>
      <c r="N86" s="466"/>
      <c r="O86" s="466"/>
      <c r="P86" s="466"/>
      <c r="Q86" s="466"/>
      <c r="R86" s="467"/>
      <c r="S86" s="326"/>
      <c r="T86" s="445"/>
      <c r="U86" s="446"/>
      <c r="V86" s="445"/>
      <c r="W86" s="446"/>
      <c r="X86" s="472">
        <v>60</v>
      </c>
      <c r="Y86" s="473"/>
      <c r="Z86" s="322"/>
      <c r="AA86" s="323"/>
      <c r="AB86" s="449">
        <f t="shared" si="33"/>
        <v>0</v>
      </c>
      <c r="AC86" s="450"/>
      <c r="AD86" s="353"/>
      <c r="AE86" s="310"/>
      <c r="AF86" s="324"/>
      <c r="AG86" s="310"/>
      <c r="AH86" s="324"/>
      <c r="AI86" s="310"/>
      <c r="AJ86" s="324"/>
      <c r="AK86" s="305"/>
      <c r="AL86" s="311"/>
      <c r="AM86" s="207"/>
      <c r="AN86" s="312"/>
      <c r="AO86" s="313"/>
      <c r="AP86" s="314"/>
      <c r="AQ86" s="312"/>
      <c r="AR86" s="313"/>
      <c r="AS86" s="211"/>
      <c r="AT86" s="208"/>
      <c r="AU86" s="212"/>
      <c r="AV86" s="213"/>
      <c r="AW86" s="208"/>
      <c r="AX86" s="214"/>
      <c r="AY86" s="213"/>
      <c r="AZ86" s="208"/>
      <c r="BA86" s="209"/>
      <c r="BB86" s="210"/>
      <c r="BC86" s="208"/>
      <c r="BD86" s="209"/>
      <c r="BE86" s="211"/>
      <c r="BF86" s="312"/>
      <c r="BG86" s="315"/>
      <c r="BH86" s="213"/>
      <c r="BI86" s="312"/>
      <c r="BJ86" s="316"/>
      <c r="BK86" s="317"/>
      <c r="BL86" s="312"/>
      <c r="BM86" s="318"/>
      <c r="BN86" s="319">
        <v>60</v>
      </c>
      <c r="BO86" s="312"/>
      <c r="BP86" s="320">
        <v>2</v>
      </c>
      <c r="BQ86" s="471">
        <f t="shared" si="45"/>
        <v>2</v>
      </c>
      <c r="BR86" s="430"/>
      <c r="BS86" s="468"/>
      <c r="BT86" s="469"/>
      <c r="BU86" s="470"/>
      <c r="BV86" s="204">
        <f t="shared" si="14"/>
        <v>0</v>
      </c>
    </row>
    <row r="87" spans="1:74" s="204" customFormat="1" ht="51" customHeight="1" x14ac:dyDescent="0.25">
      <c r="A87" s="420" t="s">
        <v>282</v>
      </c>
      <c r="B87" s="421"/>
      <c r="C87" s="465" t="s">
        <v>367</v>
      </c>
      <c r="D87" s="466"/>
      <c r="E87" s="466"/>
      <c r="F87" s="466"/>
      <c r="G87" s="466"/>
      <c r="H87" s="466"/>
      <c r="I87" s="466"/>
      <c r="J87" s="466"/>
      <c r="K87" s="466"/>
      <c r="L87" s="466"/>
      <c r="M87" s="466"/>
      <c r="N87" s="466"/>
      <c r="O87" s="466"/>
      <c r="P87" s="466"/>
      <c r="Q87" s="466"/>
      <c r="R87" s="467"/>
      <c r="S87" s="326"/>
      <c r="T87" s="445"/>
      <c r="U87" s="446"/>
      <c r="V87" s="445">
        <v>8</v>
      </c>
      <c r="W87" s="446"/>
      <c r="X87" s="472">
        <v>94</v>
      </c>
      <c r="Y87" s="473"/>
      <c r="Z87" s="427">
        <v>36</v>
      </c>
      <c r="AA87" s="428"/>
      <c r="AB87" s="449">
        <f t="shared" si="33"/>
        <v>8</v>
      </c>
      <c r="AC87" s="450"/>
      <c r="AD87" s="464">
        <v>4</v>
      </c>
      <c r="AE87" s="426"/>
      <c r="AF87" s="429">
        <v>4</v>
      </c>
      <c r="AG87" s="426"/>
      <c r="AH87" s="429"/>
      <c r="AI87" s="426"/>
      <c r="AJ87" s="429"/>
      <c r="AK87" s="430"/>
      <c r="AL87" s="311"/>
      <c r="AM87" s="207"/>
      <c r="AN87" s="312"/>
      <c r="AO87" s="313"/>
      <c r="AP87" s="314"/>
      <c r="AQ87" s="312"/>
      <c r="AR87" s="313"/>
      <c r="AS87" s="211"/>
      <c r="AT87" s="208"/>
      <c r="AU87" s="212"/>
      <c r="AV87" s="213"/>
      <c r="AW87" s="208"/>
      <c r="AX87" s="214"/>
      <c r="AY87" s="213"/>
      <c r="AZ87" s="208"/>
      <c r="BA87" s="209"/>
      <c r="BB87" s="210"/>
      <c r="BC87" s="208"/>
      <c r="BD87" s="209"/>
      <c r="BE87" s="211"/>
      <c r="BF87" s="312">
        <v>2</v>
      </c>
      <c r="BG87" s="315"/>
      <c r="BH87" s="213">
        <v>94</v>
      </c>
      <c r="BI87" s="312">
        <v>6</v>
      </c>
      <c r="BJ87" s="316">
        <v>3</v>
      </c>
      <c r="BK87" s="317"/>
      <c r="BL87" s="312"/>
      <c r="BM87" s="318"/>
      <c r="BN87" s="319"/>
      <c r="BO87" s="312"/>
      <c r="BP87" s="320"/>
      <c r="BQ87" s="471">
        <f t="shared" si="45"/>
        <v>3</v>
      </c>
      <c r="BR87" s="430"/>
      <c r="BS87" s="468"/>
      <c r="BT87" s="469"/>
      <c r="BU87" s="470"/>
      <c r="BV87" s="204">
        <f t="shared" si="14"/>
        <v>7.92</v>
      </c>
    </row>
    <row r="88" spans="1:74" s="306" customFormat="1" ht="53.25" customHeight="1" x14ac:dyDescent="0.25">
      <c r="A88" s="436" t="s">
        <v>187</v>
      </c>
      <c r="B88" s="437"/>
      <c r="C88" s="438" t="s">
        <v>213</v>
      </c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40"/>
      <c r="S88" s="285"/>
      <c r="T88" s="441"/>
      <c r="U88" s="442"/>
      <c r="V88" s="441"/>
      <c r="W88" s="442"/>
      <c r="X88" s="451">
        <f t="shared" ref="X88:X91" si="46">AM88+AP88+AS88+AV88+AY88+BB88+BE88+BH88+BK88+BN88</f>
        <v>0</v>
      </c>
      <c r="Y88" s="452"/>
      <c r="Z88" s="708">
        <f t="shared" si="38"/>
        <v>0</v>
      </c>
      <c r="AA88" s="709"/>
      <c r="AB88" s="487">
        <f t="shared" si="33"/>
        <v>0</v>
      </c>
      <c r="AC88" s="488"/>
      <c r="AD88" s="710"/>
      <c r="AE88" s="434"/>
      <c r="AF88" s="433"/>
      <c r="AG88" s="434"/>
      <c r="AH88" s="433"/>
      <c r="AI88" s="434"/>
      <c r="AJ88" s="433"/>
      <c r="AK88" s="435"/>
      <c r="AL88" s="287"/>
      <c r="AM88" s="288">
        <f t="shared" si="36"/>
        <v>0</v>
      </c>
      <c r="AN88" s="289"/>
      <c r="AO88" s="290"/>
      <c r="AP88" s="291">
        <f t="shared" si="37"/>
        <v>0</v>
      </c>
      <c r="AQ88" s="289"/>
      <c r="AR88" s="290"/>
      <c r="AS88" s="292">
        <f t="shared" si="27"/>
        <v>0</v>
      </c>
      <c r="AT88" s="293"/>
      <c r="AU88" s="294"/>
      <c r="AV88" s="295">
        <f t="shared" si="28"/>
        <v>0</v>
      </c>
      <c r="AW88" s="293"/>
      <c r="AX88" s="296"/>
      <c r="AY88" s="295">
        <f t="shared" si="29"/>
        <v>0</v>
      </c>
      <c r="AZ88" s="293"/>
      <c r="BA88" s="297"/>
      <c r="BB88" s="298">
        <f t="shared" si="30"/>
        <v>0</v>
      </c>
      <c r="BC88" s="293"/>
      <c r="BD88" s="297"/>
      <c r="BE88" s="292">
        <f t="shared" si="31"/>
        <v>0</v>
      </c>
      <c r="BF88" s="289"/>
      <c r="BG88" s="299"/>
      <c r="BH88" s="295">
        <f t="shared" si="32"/>
        <v>0</v>
      </c>
      <c r="BI88" s="289"/>
      <c r="BJ88" s="300"/>
      <c r="BK88" s="301"/>
      <c r="BL88" s="289"/>
      <c r="BM88" s="302"/>
      <c r="BN88" s="303"/>
      <c r="BO88" s="289"/>
      <c r="BP88" s="304"/>
      <c r="BQ88" s="471">
        <f t="shared" si="45"/>
        <v>0</v>
      </c>
      <c r="BR88" s="430"/>
      <c r="BS88" s="711"/>
      <c r="BT88" s="712"/>
      <c r="BU88" s="713"/>
      <c r="BV88" s="204">
        <f t="shared" si="14"/>
        <v>0</v>
      </c>
    </row>
    <row r="89" spans="1:74" s="204" customFormat="1" ht="30.75" customHeight="1" x14ac:dyDescent="0.25">
      <c r="A89" s="420" t="s">
        <v>216</v>
      </c>
      <c r="B89" s="421"/>
      <c r="C89" s="422" t="s">
        <v>214</v>
      </c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3"/>
      <c r="P89" s="423"/>
      <c r="Q89" s="423"/>
      <c r="R89" s="424"/>
      <c r="S89" s="307"/>
      <c r="T89" s="445">
        <v>9</v>
      </c>
      <c r="U89" s="446"/>
      <c r="V89" s="445"/>
      <c r="W89" s="446"/>
      <c r="X89" s="431">
        <f t="shared" si="46"/>
        <v>108</v>
      </c>
      <c r="Y89" s="432"/>
      <c r="Z89" s="447">
        <v>72</v>
      </c>
      <c r="AA89" s="448"/>
      <c r="AB89" s="449">
        <f t="shared" si="33"/>
        <v>16</v>
      </c>
      <c r="AC89" s="450"/>
      <c r="AD89" s="426">
        <v>8</v>
      </c>
      <c r="AE89" s="443"/>
      <c r="AF89" s="443"/>
      <c r="AG89" s="443"/>
      <c r="AH89" s="443">
        <v>8</v>
      </c>
      <c r="AI89" s="443"/>
      <c r="AJ89" s="443"/>
      <c r="AK89" s="444"/>
      <c r="AL89" s="311"/>
      <c r="AM89" s="207">
        <f t="shared" si="36"/>
        <v>0</v>
      </c>
      <c r="AN89" s="312"/>
      <c r="AO89" s="313"/>
      <c r="AP89" s="314">
        <f t="shared" si="37"/>
        <v>0</v>
      </c>
      <c r="AQ89" s="312"/>
      <c r="AR89" s="313"/>
      <c r="AS89" s="211">
        <f t="shared" si="27"/>
        <v>0</v>
      </c>
      <c r="AT89" s="208"/>
      <c r="AU89" s="212"/>
      <c r="AV89" s="213">
        <f t="shared" si="28"/>
        <v>0</v>
      </c>
      <c r="AW89" s="208"/>
      <c r="AX89" s="214"/>
      <c r="AY89" s="213"/>
      <c r="AZ89" s="208"/>
      <c r="BA89" s="209"/>
      <c r="BB89" s="210">
        <f t="shared" si="30"/>
        <v>0</v>
      </c>
      <c r="BC89" s="208"/>
      <c r="BD89" s="209"/>
      <c r="BE89" s="211">
        <f t="shared" si="31"/>
        <v>0</v>
      </c>
      <c r="BF89" s="312"/>
      <c r="BG89" s="315"/>
      <c r="BH89" s="213">
        <f t="shared" si="32"/>
        <v>0</v>
      </c>
      <c r="BI89" s="312">
        <v>4</v>
      </c>
      <c r="BJ89" s="316"/>
      <c r="BK89" s="317">
        <v>108</v>
      </c>
      <c r="BL89" s="312">
        <v>12</v>
      </c>
      <c r="BM89" s="318">
        <v>3</v>
      </c>
      <c r="BN89" s="319"/>
      <c r="BO89" s="312"/>
      <c r="BP89" s="320"/>
      <c r="BQ89" s="471">
        <f t="shared" si="44"/>
        <v>3</v>
      </c>
      <c r="BR89" s="430"/>
      <c r="BS89" s="515"/>
      <c r="BT89" s="516"/>
      <c r="BU89" s="517"/>
      <c r="BV89" s="204">
        <f t="shared" si="14"/>
        <v>15.84</v>
      </c>
    </row>
    <row r="90" spans="1:74" s="204" customFormat="1" ht="58.5" customHeight="1" x14ac:dyDescent="0.25">
      <c r="A90" s="420" t="s">
        <v>217</v>
      </c>
      <c r="B90" s="421"/>
      <c r="C90" s="627" t="s">
        <v>215</v>
      </c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8"/>
      <c r="P90" s="628"/>
      <c r="Q90" s="628"/>
      <c r="R90" s="629"/>
      <c r="S90" s="307"/>
      <c r="T90" s="445">
        <v>10</v>
      </c>
      <c r="U90" s="446"/>
      <c r="V90" s="445"/>
      <c r="W90" s="446"/>
      <c r="X90" s="431">
        <f t="shared" si="46"/>
        <v>108</v>
      </c>
      <c r="Y90" s="432"/>
      <c r="Z90" s="427">
        <v>72</v>
      </c>
      <c r="AA90" s="428"/>
      <c r="AB90" s="449">
        <f t="shared" si="33"/>
        <v>16</v>
      </c>
      <c r="AC90" s="450"/>
      <c r="AD90" s="425">
        <v>8</v>
      </c>
      <c r="AE90" s="426"/>
      <c r="AF90" s="429"/>
      <c r="AG90" s="426"/>
      <c r="AH90" s="429">
        <v>8</v>
      </c>
      <c r="AI90" s="426"/>
      <c r="AJ90" s="429"/>
      <c r="AK90" s="430"/>
      <c r="AL90" s="311"/>
      <c r="AM90" s="207">
        <f t="shared" si="36"/>
        <v>0</v>
      </c>
      <c r="AN90" s="312"/>
      <c r="AO90" s="313"/>
      <c r="AP90" s="314">
        <f t="shared" si="37"/>
        <v>0</v>
      </c>
      <c r="AQ90" s="312"/>
      <c r="AR90" s="313"/>
      <c r="AS90" s="211">
        <f t="shared" si="27"/>
        <v>0</v>
      </c>
      <c r="AT90" s="208"/>
      <c r="AU90" s="212"/>
      <c r="AV90" s="213">
        <f t="shared" si="28"/>
        <v>0</v>
      </c>
      <c r="AW90" s="208"/>
      <c r="AX90" s="214"/>
      <c r="AY90" s="213">
        <f t="shared" si="29"/>
        <v>0</v>
      </c>
      <c r="AZ90" s="208"/>
      <c r="BA90" s="209"/>
      <c r="BB90" s="210"/>
      <c r="BC90" s="208"/>
      <c r="BD90" s="209"/>
      <c r="BE90" s="211">
        <f t="shared" si="31"/>
        <v>0</v>
      </c>
      <c r="BF90" s="312"/>
      <c r="BG90" s="315"/>
      <c r="BH90" s="213">
        <f t="shared" si="32"/>
        <v>0</v>
      </c>
      <c r="BI90" s="312"/>
      <c r="BJ90" s="316"/>
      <c r="BK90" s="317"/>
      <c r="BL90" s="312">
        <v>4</v>
      </c>
      <c r="BM90" s="318"/>
      <c r="BN90" s="319">
        <v>108</v>
      </c>
      <c r="BO90" s="312">
        <v>12</v>
      </c>
      <c r="BP90" s="320">
        <v>3</v>
      </c>
      <c r="BQ90" s="471">
        <f t="shared" si="44"/>
        <v>3</v>
      </c>
      <c r="BR90" s="430"/>
      <c r="BS90" s="515"/>
      <c r="BT90" s="516"/>
      <c r="BU90" s="517"/>
      <c r="BV90" s="204">
        <f t="shared" si="14"/>
        <v>15.84</v>
      </c>
    </row>
    <row r="91" spans="1:74" s="204" customFormat="1" ht="73.5" customHeight="1" x14ac:dyDescent="0.25">
      <c r="A91" s="420" t="s">
        <v>317</v>
      </c>
      <c r="B91" s="421"/>
      <c r="C91" s="627" t="s">
        <v>226</v>
      </c>
      <c r="D91" s="628"/>
      <c r="E91" s="628"/>
      <c r="F91" s="628"/>
      <c r="G91" s="628"/>
      <c r="H91" s="628"/>
      <c r="I91" s="628"/>
      <c r="J91" s="628"/>
      <c r="K91" s="628"/>
      <c r="L91" s="628"/>
      <c r="M91" s="628"/>
      <c r="N91" s="628"/>
      <c r="O91" s="628"/>
      <c r="P91" s="628"/>
      <c r="Q91" s="628"/>
      <c r="R91" s="629"/>
      <c r="S91" s="307"/>
      <c r="T91" s="445"/>
      <c r="U91" s="446"/>
      <c r="V91" s="445"/>
      <c r="W91" s="446"/>
      <c r="X91" s="431">
        <f t="shared" si="46"/>
        <v>30</v>
      </c>
      <c r="Y91" s="432"/>
      <c r="Z91" s="427">
        <f t="shared" si="38"/>
        <v>0</v>
      </c>
      <c r="AA91" s="428"/>
      <c r="AB91" s="449">
        <f t="shared" si="33"/>
        <v>0</v>
      </c>
      <c r="AC91" s="450"/>
      <c r="AD91" s="425"/>
      <c r="AE91" s="426"/>
      <c r="AF91" s="429"/>
      <c r="AG91" s="426"/>
      <c r="AH91" s="429"/>
      <c r="AI91" s="426"/>
      <c r="AJ91" s="429"/>
      <c r="AK91" s="430"/>
      <c r="AL91" s="311"/>
      <c r="AM91" s="207">
        <f t="shared" si="36"/>
        <v>0</v>
      </c>
      <c r="AN91" s="312"/>
      <c r="AO91" s="313"/>
      <c r="AP91" s="314">
        <f t="shared" si="37"/>
        <v>0</v>
      </c>
      <c r="AQ91" s="312"/>
      <c r="AR91" s="313"/>
      <c r="AS91" s="211">
        <f t="shared" si="27"/>
        <v>0</v>
      </c>
      <c r="AT91" s="208"/>
      <c r="AU91" s="212"/>
      <c r="AV91" s="213">
        <f t="shared" si="28"/>
        <v>0</v>
      </c>
      <c r="AW91" s="208"/>
      <c r="AX91" s="214"/>
      <c r="AY91" s="213">
        <f t="shared" si="29"/>
        <v>0</v>
      </c>
      <c r="AZ91" s="208"/>
      <c r="BA91" s="209"/>
      <c r="BB91" s="210"/>
      <c r="BC91" s="208"/>
      <c r="BD91" s="209"/>
      <c r="BE91" s="211">
        <f t="shared" si="31"/>
        <v>0</v>
      </c>
      <c r="BF91" s="312"/>
      <c r="BG91" s="315"/>
      <c r="BH91" s="213">
        <f t="shared" si="32"/>
        <v>0</v>
      </c>
      <c r="BI91" s="312"/>
      <c r="BJ91" s="316"/>
      <c r="BK91" s="317"/>
      <c r="BL91" s="312"/>
      <c r="BM91" s="318"/>
      <c r="BN91" s="319">
        <v>30</v>
      </c>
      <c r="BO91" s="312"/>
      <c r="BP91" s="320">
        <v>1</v>
      </c>
      <c r="BQ91" s="471">
        <f t="shared" si="44"/>
        <v>1</v>
      </c>
      <c r="BR91" s="430"/>
      <c r="BS91" s="468"/>
      <c r="BT91" s="469"/>
      <c r="BU91" s="470"/>
      <c r="BV91" s="204">
        <f t="shared" si="14"/>
        <v>0</v>
      </c>
    </row>
    <row r="92" spans="1:74" s="204" customFormat="1" ht="26.25" x14ac:dyDescent="0.25">
      <c r="A92" s="436" t="s">
        <v>237</v>
      </c>
      <c r="B92" s="437"/>
      <c r="C92" s="717" t="s">
        <v>3</v>
      </c>
      <c r="D92" s="718"/>
      <c r="E92" s="718"/>
      <c r="F92" s="718"/>
      <c r="G92" s="718"/>
      <c r="H92" s="718"/>
      <c r="I92" s="718"/>
      <c r="J92" s="718"/>
      <c r="K92" s="718"/>
      <c r="L92" s="718"/>
      <c r="M92" s="718"/>
      <c r="N92" s="718"/>
      <c r="O92" s="718"/>
      <c r="P92" s="718"/>
      <c r="Q92" s="718"/>
      <c r="R92" s="719"/>
      <c r="S92" s="285"/>
      <c r="T92" s="720"/>
      <c r="U92" s="721"/>
      <c r="V92" s="720"/>
      <c r="W92" s="721"/>
      <c r="X92" s="720"/>
      <c r="Y92" s="722"/>
      <c r="Z92" s="725"/>
      <c r="AA92" s="721"/>
      <c r="AB92" s="723"/>
      <c r="AC92" s="724"/>
      <c r="AD92" s="726"/>
      <c r="AE92" s="727"/>
      <c r="AF92" s="728"/>
      <c r="AG92" s="727"/>
      <c r="AH92" s="728"/>
      <c r="AI92" s="727"/>
      <c r="AJ92" s="728"/>
      <c r="AK92" s="721"/>
      <c r="AL92" s="372"/>
      <c r="AM92" s="373"/>
      <c r="AN92" s="289"/>
      <c r="AO92" s="290"/>
      <c r="AP92" s="303"/>
      <c r="AQ92" s="289"/>
      <c r="AR92" s="290"/>
      <c r="AS92" s="301"/>
      <c r="AT92" s="289"/>
      <c r="AU92" s="299"/>
      <c r="AV92" s="373"/>
      <c r="AW92" s="289"/>
      <c r="AX92" s="300"/>
      <c r="AY92" s="373"/>
      <c r="AZ92" s="289"/>
      <c r="BA92" s="290"/>
      <c r="BB92" s="303"/>
      <c r="BC92" s="289"/>
      <c r="BD92" s="290"/>
      <c r="BE92" s="301"/>
      <c r="BF92" s="289"/>
      <c r="BG92" s="299"/>
      <c r="BH92" s="373"/>
      <c r="BI92" s="289"/>
      <c r="BJ92" s="300"/>
      <c r="BK92" s="301"/>
      <c r="BL92" s="289"/>
      <c r="BM92" s="302"/>
      <c r="BN92" s="303"/>
      <c r="BO92" s="289"/>
      <c r="BP92" s="304"/>
      <c r="BQ92" s="534"/>
      <c r="BR92" s="435"/>
      <c r="BS92" s="468"/>
      <c r="BT92" s="469"/>
      <c r="BU92" s="470"/>
      <c r="BV92" s="204">
        <f t="shared" si="14"/>
        <v>0</v>
      </c>
    </row>
    <row r="93" spans="1:74" s="204" customFormat="1" ht="53.25" customHeight="1" x14ac:dyDescent="0.25">
      <c r="A93" s="420" t="s">
        <v>238</v>
      </c>
      <c r="B93" s="421"/>
      <c r="C93" s="627" t="s">
        <v>79</v>
      </c>
      <c r="D93" s="628"/>
      <c r="E93" s="628"/>
      <c r="F93" s="628"/>
      <c r="G93" s="628"/>
      <c r="H93" s="628"/>
      <c r="I93" s="628"/>
      <c r="J93" s="628"/>
      <c r="K93" s="628"/>
      <c r="L93" s="628"/>
      <c r="M93" s="628"/>
      <c r="N93" s="628"/>
      <c r="O93" s="628"/>
      <c r="P93" s="628"/>
      <c r="Q93" s="628"/>
      <c r="R93" s="629"/>
      <c r="S93" s="307"/>
      <c r="T93" s="445"/>
      <c r="U93" s="446"/>
      <c r="V93" s="445"/>
      <c r="W93" s="446"/>
      <c r="X93" s="471" t="s">
        <v>4</v>
      </c>
      <c r="Y93" s="737"/>
      <c r="Z93" s="464" t="s">
        <v>4</v>
      </c>
      <c r="AA93" s="430"/>
      <c r="AB93" s="425" t="s">
        <v>154</v>
      </c>
      <c r="AC93" s="737"/>
      <c r="AD93" s="425" t="s">
        <v>154</v>
      </c>
      <c r="AE93" s="426"/>
      <c r="AF93" s="429"/>
      <c r="AG93" s="426"/>
      <c r="AH93" s="429"/>
      <c r="AI93" s="426"/>
      <c r="AJ93" s="429"/>
      <c r="AK93" s="430"/>
      <c r="AL93" s="311"/>
      <c r="AM93" s="374" t="s">
        <v>4</v>
      </c>
      <c r="AN93" s="312" t="s">
        <v>154</v>
      </c>
      <c r="AO93" s="313"/>
      <c r="AP93" s="319"/>
      <c r="AQ93" s="312"/>
      <c r="AR93" s="313"/>
      <c r="AS93" s="317"/>
      <c r="AT93" s="312"/>
      <c r="AU93" s="315"/>
      <c r="AV93" s="374"/>
      <c r="AW93" s="312"/>
      <c r="AX93" s="316"/>
      <c r="AY93" s="374"/>
      <c r="AZ93" s="312"/>
      <c r="BA93" s="313"/>
      <c r="BB93" s="319"/>
      <c r="BC93" s="312"/>
      <c r="BD93" s="313"/>
      <c r="BE93" s="317"/>
      <c r="BF93" s="312"/>
      <c r="BG93" s="315"/>
      <c r="BH93" s="374"/>
      <c r="BI93" s="312"/>
      <c r="BJ93" s="316"/>
      <c r="BK93" s="317"/>
      <c r="BL93" s="312"/>
      <c r="BM93" s="318"/>
      <c r="BN93" s="319"/>
      <c r="BO93" s="312"/>
      <c r="BP93" s="320"/>
      <c r="BQ93" s="471"/>
      <c r="BR93" s="430"/>
      <c r="BS93" s="468"/>
      <c r="BT93" s="469"/>
      <c r="BU93" s="470"/>
      <c r="BV93" s="204" t="e">
        <f t="shared" si="14"/>
        <v>#VALUE!</v>
      </c>
    </row>
    <row r="94" spans="1:74" s="204" customFormat="1" ht="29.25" customHeight="1" x14ac:dyDescent="0.25">
      <c r="A94" s="776" t="s">
        <v>239</v>
      </c>
      <c r="B94" s="777"/>
      <c r="C94" s="778" t="s">
        <v>110</v>
      </c>
      <c r="D94" s="779"/>
      <c r="E94" s="779"/>
      <c r="F94" s="779"/>
      <c r="G94" s="779"/>
      <c r="H94" s="779"/>
      <c r="I94" s="779"/>
      <c r="J94" s="779"/>
      <c r="K94" s="779"/>
      <c r="L94" s="779"/>
      <c r="M94" s="779"/>
      <c r="N94" s="779"/>
      <c r="O94" s="779"/>
      <c r="P94" s="779"/>
      <c r="Q94" s="779"/>
      <c r="R94" s="780"/>
      <c r="S94" s="375"/>
      <c r="T94" s="735"/>
      <c r="U94" s="736"/>
      <c r="V94" s="729"/>
      <c r="W94" s="730"/>
      <c r="X94" s="731" t="s">
        <v>4</v>
      </c>
      <c r="Y94" s="732"/>
      <c r="Z94" s="733" t="s">
        <v>4</v>
      </c>
      <c r="AA94" s="734"/>
      <c r="AB94" s="738" t="s">
        <v>154</v>
      </c>
      <c r="AC94" s="739"/>
      <c r="AD94" s="770" t="s">
        <v>154</v>
      </c>
      <c r="AE94" s="748"/>
      <c r="AF94" s="748"/>
      <c r="AG94" s="748"/>
      <c r="AH94" s="748"/>
      <c r="AI94" s="748"/>
      <c r="AJ94" s="748"/>
      <c r="AK94" s="734"/>
      <c r="AL94" s="376"/>
      <c r="AM94" s="377"/>
      <c r="AN94" s="378"/>
      <c r="AO94" s="379"/>
      <c r="AP94" s="380" t="s">
        <v>4</v>
      </c>
      <c r="AQ94" s="378" t="s">
        <v>154</v>
      </c>
      <c r="AR94" s="379"/>
      <c r="AS94" s="381"/>
      <c r="AT94" s="378"/>
      <c r="AU94" s="382"/>
      <c r="AV94" s="377"/>
      <c r="AW94" s="378"/>
      <c r="AX94" s="383"/>
      <c r="AY94" s="377"/>
      <c r="AZ94" s="378"/>
      <c r="BA94" s="379"/>
      <c r="BB94" s="380"/>
      <c r="BC94" s="378"/>
      <c r="BD94" s="379"/>
      <c r="BE94" s="381"/>
      <c r="BF94" s="378"/>
      <c r="BG94" s="382"/>
      <c r="BH94" s="377"/>
      <c r="BI94" s="378"/>
      <c r="BJ94" s="383"/>
      <c r="BK94" s="381"/>
      <c r="BL94" s="378"/>
      <c r="BM94" s="384"/>
      <c r="BN94" s="380"/>
      <c r="BO94" s="378"/>
      <c r="BP94" s="385"/>
      <c r="BQ94" s="535"/>
      <c r="BR94" s="536"/>
      <c r="BS94" s="742"/>
      <c r="BT94" s="743"/>
      <c r="BU94" s="744"/>
      <c r="BV94" s="204" t="e">
        <f t="shared" si="14"/>
        <v>#VALUE!</v>
      </c>
    </row>
    <row r="95" spans="1:74" s="204" customFormat="1" ht="21.75" customHeight="1" thickBot="1" x14ac:dyDescent="0.3">
      <c r="A95" s="388"/>
      <c r="B95" s="388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90"/>
      <c r="U95" s="390"/>
      <c r="V95" s="390"/>
      <c r="W95" s="390"/>
      <c r="X95" s="391"/>
      <c r="Y95" s="391"/>
      <c r="Z95" s="391"/>
      <c r="AA95" s="391"/>
      <c r="AB95" s="391"/>
      <c r="AC95" s="391"/>
      <c r="AD95" s="391"/>
      <c r="AE95" s="391"/>
      <c r="AF95" s="391"/>
      <c r="AG95" s="391"/>
      <c r="AH95" s="391"/>
      <c r="AI95" s="391"/>
      <c r="AJ95" s="391"/>
      <c r="AK95" s="391"/>
      <c r="AL95" s="392"/>
      <c r="AM95" s="392"/>
      <c r="AN95" s="392"/>
      <c r="AO95" s="392"/>
      <c r="AP95" s="392"/>
      <c r="AQ95" s="392"/>
      <c r="AR95" s="392"/>
      <c r="AS95" s="392"/>
      <c r="AT95" s="392"/>
      <c r="AU95" s="392"/>
      <c r="AV95" s="392"/>
      <c r="AW95" s="392"/>
      <c r="AX95" s="392"/>
      <c r="AY95" s="392"/>
      <c r="AZ95" s="392"/>
      <c r="BA95" s="392"/>
      <c r="BB95" s="392"/>
      <c r="BC95" s="392"/>
      <c r="BD95" s="392"/>
      <c r="BE95" s="392"/>
      <c r="BF95" s="392"/>
      <c r="BG95" s="392"/>
      <c r="BH95" s="392"/>
      <c r="BI95" s="392"/>
      <c r="BJ95" s="392"/>
      <c r="BK95" s="392"/>
      <c r="BL95" s="392"/>
      <c r="BM95" s="392"/>
      <c r="BN95" s="392"/>
      <c r="BO95" s="392"/>
      <c r="BP95" s="392"/>
      <c r="BQ95" s="392"/>
      <c r="BR95" s="392"/>
      <c r="BS95" s="393"/>
      <c r="BT95" s="393"/>
      <c r="BU95" s="393"/>
    </row>
    <row r="96" spans="1:74" s="204" customFormat="1" ht="24" customHeight="1" thickTop="1" x14ac:dyDescent="0.25">
      <c r="A96" s="1147" t="s">
        <v>8</v>
      </c>
      <c r="B96" s="1148"/>
      <c r="C96" s="1147" t="s">
        <v>9</v>
      </c>
      <c r="D96" s="1153"/>
      <c r="E96" s="1153"/>
      <c r="F96" s="1153"/>
      <c r="G96" s="1153"/>
      <c r="H96" s="1153"/>
      <c r="I96" s="1153"/>
      <c r="J96" s="1153"/>
      <c r="K96" s="1153"/>
      <c r="L96" s="1153"/>
      <c r="M96" s="1153"/>
      <c r="N96" s="1153"/>
      <c r="O96" s="1153"/>
      <c r="P96" s="1153"/>
      <c r="Q96" s="1153"/>
      <c r="R96" s="1154"/>
      <c r="S96" s="394"/>
      <c r="T96" s="1156" t="s">
        <v>10</v>
      </c>
      <c r="U96" s="1157"/>
      <c r="V96" s="1162" t="s">
        <v>11</v>
      </c>
      <c r="W96" s="1163"/>
      <c r="X96" s="1168" t="s">
        <v>337</v>
      </c>
      <c r="Y96" s="1169"/>
      <c r="Z96" s="1174" t="s">
        <v>338</v>
      </c>
      <c r="AA96" s="1175"/>
      <c r="AB96" s="1180" t="s">
        <v>361</v>
      </c>
      <c r="AC96" s="1181"/>
      <c r="AD96" s="1181"/>
      <c r="AE96" s="1181"/>
      <c r="AF96" s="1181"/>
      <c r="AG96" s="1181"/>
      <c r="AH96" s="1181"/>
      <c r="AI96" s="1181"/>
      <c r="AJ96" s="1181"/>
      <c r="AK96" s="1182"/>
      <c r="AL96" s="1180" t="s">
        <v>12</v>
      </c>
      <c r="AM96" s="1183"/>
      <c r="AN96" s="1183"/>
      <c r="AO96" s="1183"/>
      <c r="AP96" s="1183"/>
      <c r="AQ96" s="1183"/>
      <c r="AR96" s="1183"/>
      <c r="AS96" s="1183"/>
      <c r="AT96" s="1183"/>
      <c r="AU96" s="1183"/>
      <c r="AV96" s="1183"/>
      <c r="AW96" s="1183"/>
      <c r="AX96" s="1183"/>
      <c r="AY96" s="1183"/>
      <c r="AZ96" s="1183"/>
      <c r="BA96" s="1183"/>
      <c r="BB96" s="1183"/>
      <c r="BC96" s="1183"/>
      <c r="BD96" s="1183"/>
      <c r="BE96" s="1183"/>
      <c r="BF96" s="1183"/>
      <c r="BG96" s="1183"/>
      <c r="BH96" s="1183"/>
      <c r="BI96" s="1183"/>
      <c r="BJ96" s="1183"/>
      <c r="BK96" s="1183"/>
      <c r="BL96" s="1183"/>
      <c r="BM96" s="1183"/>
      <c r="BN96" s="1183"/>
      <c r="BO96" s="1183"/>
      <c r="BP96" s="1184"/>
      <c r="BQ96" s="1156" t="s">
        <v>362</v>
      </c>
      <c r="BR96" s="1157"/>
      <c r="BS96" s="1071"/>
      <c r="BT96" s="1072"/>
      <c r="BU96" s="1073"/>
    </row>
    <row r="97" spans="1:98" s="204" customFormat="1" ht="23.25" x14ac:dyDescent="0.25">
      <c r="A97" s="1149"/>
      <c r="B97" s="1150"/>
      <c r="C97" s="1155"/>
      <c r="D97" s="443"/>
      <c r="E97" s="443"/>
      <c r="F97" s="443"/>
      <c r="G97" s="443"/>
      <c r="H97" s="443"/>
      <c r="I97" s="443"/>
      <c r="J97" s="443"/>
      <c r="K97" s="443"/>
      <c r="L97" s="443"/>
      <c r="M97" s="443"/>
      <c r="N97" s="443"/>
      <c r="O97" s="443"/>
      <c r="P97" s="443"/>
      <c r="Q97" s="443"/>
      <c r="R97" s="444"/>
      <c r="S97" s="353"/>
      <c r="T97" s="1158"/>
      <c r="U97" s="1159"/>
      <c r="V97" s="1164"/>
      <c r="W97" s="1165"/>
      <c r="X97" s="1170"/>
      <c r="Y97" s="1171"/>
      <c r="Z97" s="1176"/>
      <c r="AA97" s="1177"/>
      <c r="AB97" s="1185" t="s">
        <v>363</v>
      </c>
      <c r="AC97" s="1186"/>
      <c r="AD97" s="1112" t="s">
        <v>14</v>
      </c>
      <c r="AE97" s="1113"/>
      <c r="AF97" s="1113"/>
      <c r="AG97" s="1113"/>
      <c r="AH97" s="1113"/>
      <c r="AI97" s="1113"/>
      <c r="AJ97" s="1113"/>
      <c r="AK97" s="1126"/>
      <c r="AL97" s="1189" t="s">
        <v>15</v>
      </c>
      <c r="AM97" s="1127"/>
      <c r="AN97" s="1127"/>
      <c r="AO97" s="1127"/>
      <c r="AP97" s="1127"/>
      <c r="AQ97" s="1127"/>
      <c r="AR97" s="1129"/>
      <c r="AS97" s="1123" t="s">
        <v>16</v>
      </c>
      <c r="AT97" s="1113"/>
      <c r="AU97" s="1113"/>
      <c r="AV97" s="1113"/>
      <c r="AW97" s="1113"/>
      <c r="AX97" s="1126"/>
      <c r="AY97" s="1125" t="s">
        <v>17</v>
      </c>
      <c r="AZ97" s="1113"/>
      <c r="BA97" s="1113"/>
      <c r="BB97" s="1113"/>
      <c r="BC97" s="1113"/>
      <c r="BD97" s="1114"/>
      <c r="BE97" s="1123" t="s">
        <v>18</v>
      </c>
      <c r="BF97" s="1113"/>
      <c r="BG97" s="1113"/>
      <c r="BH97" s="1113"/>
      <c r="BI97" s="1113"/>
      <c r="BJ97" s="1126"/>
      <c r="BK97" s="1125" t="s">
        <v>303</v>
      </c>
      <c r="BL97" s="1113"/>
      <c r="BM97" s="1113"/>
      <c r="BN97" s="1113"/>
      <c r="BO97" s="1113"/>
      <c r="BP97" s="1126"/>
      <c r="BQ97" s="1158"/>
      <c r="BR97" s="1159"/>
      <c r="BS97" s="1074"/>
      <c r="BT97" s="1075"/>
      <c r="BU97" s="1076"/>
    </row>
    <row r="98" spans="1:98" s="204" customFormat="1" ht="23.25" x14ac:dyDescent="0.25">
      <c r="A98" s="1149"/>
      <c r="B98" s="1150"/>
      <c r="C98" s="1155"/>
      <c r="D98" s="443"/>
      <c r="E98" s="443"/>
      <c r="F98" s="443"/>
      <c r="G98" s="443"/>
      <c r="H98" s="443"/>
      <c r="I98" s="443"/>
      <c r="J98" s="443"/>
      <c r="K98" s="443"/>
      <c r="L98" s="443"/>
      <c r="M98" s="443"/>
      <c r="N98" s="443"/>
      <c r="O98" s="443"/>
      <c r="P98" s="443"/>
      <c r="Q98" s="443"/>
      <c r="R98" s="444"/>
      <c r="S98" s="353"/>
      <c r="T98" s="1158"/>
      <c r="U98" s="1159"/>
      <c r="V98" s="1164"/>
      <c r="W98" s="1165"/>
      <c r="X98" s="1170"/>
      <c r="Y98" s="1171"/>
      <c r="Z98" s="1176"/>
      <c r="AA98" s="1177"/>
      <c r="AB98" s="1185"/>
      <c r="AC98" s="1186"/>
      <c r="AD98" s="1190" t="s">
        <v>19</v>
      </c>
      <c r="AE98" s="1191"/>
      <c r="AF98" s="1192" t="s">
        <v>20</v>
      </c>
      <c r="AG98" s="1192"/>
      <c r="AH98" s="1192" t="s">
        <v>21</v>
      </c>
      <c r="AI98" s="1192"/>
      <c r="AJ98" s="1192" t="s">
        <v>22</v>
      </c>
      <c r="AK98" s="1195"/>
      <c r="AL98" s="1196" t="s">
        <v>306</v>
      </c>
      <c r="AM98" s="1112" t="s">
        <v>23</v>
      </c>
      <c r="AN98" s="1113"/>
      <c r="AO98" s="1114"/>
      <c r="AP98" s="1112" t="s">
        <v>24</v>
      </c>
      <c r="AQ98" s="1113"/>
      <c r="AR98" s="1114"/>
      <c r="AS98" s="1123" t="s">
        <v>25</v>
      </c>
      <c r="AT98" s="1113"/>
      <c r="AU98" s="1124"/>
      <c r="AV98" s="1125" t="s">
        <v>26</v>
      </c>
      <c r="AW98" s="1113"/>
      <c r="AX98" s="1126"/>
      <c r="AY98" s="1125" t="s">
        <v>27</v>
      </c>
      <c r="AZ98" s="1113"/>
      <c r="BA98" s="1114"/>
      <c r="BB98" s="1112" t="s">
        <v>28</v>
      </c>
      <c r="BC98" s="1113"/>
      <c r="BD98" s="1114"/>
      <c r="BE98" s="1123" t="s">
        <v>29</v>
      </c>
      <c r="BF98" s="1113"/>
      <c r="BG98" s="1124"/>
      <c r="BH98" s="1125" t="s">
        <v>30</v>
      </c>
      <c r="BI98" s="1113"/>
      <c r="BJ98" s="1126"/>
      <c r="BK98" s="1127" t="s">
        <v>304</v>
      </c>
      <c r="BL98" s="1127"/>
      <c r="BM98" s="1128"/>
      <c r="BN98" s="1127" t="s">
        <v>364</v>
      </c>
      <c r="BO98" s="1127"/>
      <c r="BP98" s="1129"/>
      <c r="BQ98" s="1158"/>
      <c r="BR98" s="1159"/>
      <c r="BS98" s="1074"/>
      <c r="BT98" s="1075"/>
      <c r="BU98" s="1076"/>
    </row>
    <row r="99" spans="1:98" s="204" customFormat="1" ht="23.25" x14ac:dyDescent="0.25">
      <c r="A99" s="1149"/>
      <c r="B99" s="1150"/>
      <c r="C99" s="1155"/>
      <c r="D99" s="443"/>
      <c r="E99" s="443"/>
      <c r="F99" s="443"/>
      <c r="G99" s="443"/>
      <c r="H99" s="443"/>
      <c r="I99" s="443"/>
      <c r="J99" s="443"/>
      <c r="K99" s="443"/>
      <c r="L99" s="443"/>
      <c r="M99" s="443"/>
      <c r="N99" s="443"/>
      <c r="O99" s="443"/>
      <c r="P99" s="443"/>
      <c r="Q99" s="443"/>
      <c r="R99" s="444"/>
      <c r="S99" s="353"/>
      <c r="T99" s="1158"/>
      <c r="U99" s="1159"/>
      <c r="V99" s="1164"/>
      <c r="W99" s="1165"/>
      <c r="X99" s="1170"/>
      <c r="Y99" s="1171"/>
      <c r="Z99" s="1176"/>
      <c r="AA99" s="1177"/>
      <c r="AB99" s="1185"/>
      <c r="AC99" s="1186"/>
      <c r="AD99" s="1164"/>
      <c r="AE99" s="1075"/>
      <c r="AF99" s="1193"/>
      <c r="AG99" s="1193"/>
      <c r="AH99" s="1193"/>
      <c r="AI99" s="1193"/>
      <c r="AJ99" s="1193"/>
      <c r="AK99" s="1159"/>
      <c r="AL99" s="1197"/>
      <c r="AM99" s="1130" t="s">
        <v>365</v>
      </c>
      <c r="AN99" s="1131" t="s">
        <v>302</v>
      </c>
      <c r="AO99" s="1132"/>
      <c r="AP99" s="1130" t="s">
        <v>365</v>
      </c>
      <c r="AQ99" s="1131" t="s">
        <v>302</v>
      </c>
      <c r="AR99" s="1132"/>
      <c r="AS99" s="1133" t="s">
        <v>365</v>
      </c>
      <c r="AT99" s="1131"/>
      <c r="AU99" s="1134"/>
      <c r="AV99" s="1135" t="s">
        <v>365</v>
      </c>
      <c r="AW99" s="1136"/>
      <c r="AX99" s="1137"/>
      <c r="AY99" s="1133" t="s">
        <v>366</v>
      </c>
      <c r="AZ99" s="1131"/>
      <c r="BA99" s="1134"/>
      <c r="BB99" s="1135" t="s">
        <v>366</v>
      </c>
      <c r="BC99" s="1136"/>
      <c r="BD99" s="1137"/>
      <c r="BE99" s="1133" t="s">
        <v>366</v>
      </c>
      <c r="BF99" s="1131"/>
      <c r="BG99" s="1134"/>
      <c r="BH99" s="1135" t="s">
        <v>366</v>
      </c>
      <c r="BI99" s="1136"/>
      <c r="BJ99" s="1137"/>
      <c r="BK99" s="1133" t="s">
        <v>366</v>
      </c>
      <c r="BL99" s="1131"/>
      <c r="BM99" s="1134"/>
      <c r="BN99" s="1135" t="s">
        <v>366</v>
      </c>
      <c r="BO99" s="1136"/>
      <c r="BP99" s="1137"/>
      <c r="BQ99" s="1158"/>
      <c r="BR99" s="1159"/>
      <c r="BS99" s="1074"/>
      <c r="BT99" s="1075"/>
      <c r="BU99" s="1076"/>
    </row>
    <row r="100" spans="1:98" s="204" customFormat="1" ht="119.25" customHeight="1" thickBot="1" x14ac:dyDescent="0.3">
      <c r="A100" s="1151"/>
      <c r="B100" s="1152"/>
      <c r="C100" s="796"/>
      <c r="D100" s="785"/>
      <c r="E100" s="785"/>
      <c r="F100" s="785"/>
      <c r="G100" s="785"/>
      <c r="H100" s="785"/>
      <c r="I100" s="785"/>
      <c r="J100" s="785"/>
      <c r="K100" s="785"/>
      <c r="L100" s="785"/>
      <c r="M100" s="785"/>
      <c r="N100" s="785"/>
      <c r="O100" s="785"/>
      <c r="P100" s="785"/>
      <c r="Q100" s="785"/>
      <c r="R100" s="783"/>
      <c r="S100" s="395"/>
      <c r="T100" s="1160"/>
      <c r="U100" s="1161"/>
      <c r="V100" s="1166"/>
      <c r="W100" s="1167"/>
      <c r="X100" s="1172"/>
      <c r="Y100" s="1173"/>
      <c r="Z100" s="1178"/>
      <c r="AA100" s="1179"/>
      <c r="AB100" s="1187"/>
      <c r="AC100" s="1188"/>
      <c r="AD100" s="1166"/>
      <c r="AE100" s="1078"/>
      <c r="AF100" s="1194"/>
      <c r="AG100" s="1194"/>
      <c r="AH100" s="1194"/>
      <c r="AI100" s="1194"/>
      <c r="AJ100" s="1194"/>
      <c r="AK100" s="1161"/>
      <c r="AL100" s="396" t="s">
        <v>84</v>
      </c>
      <c r="AM100" s="397" t="s">
        <v>31</v>
      </c>
      <c r="AN100" s="398" t="s">
        <v>84</v>
      </c>
      <c r="AO100" s="399" t="s">
        <v>83</v>
      </c>
      <c r="AP100" s="400" t="s">
        <v>31</v>
      </c>
      <c r="AQ100" s="398" t="s">
        <v>84</v>
      </c>
      <c r="AR100" s="399" t="s">
        <v>83</v>
      </c>
      <c r="AS100" s="401" t="s">
        <v>31</v>
      </c>
      <c r="AT100" s="398" t="s">
        <v>84</v>
      </c>
      <c r="AU100" s="402" t="s">
        <v>83</v>
      </c>
      <c r="AV100" s="397" t="s">
        <v>31</v>
      </c>
      <c r="AW100" s="398" t="s">
        <v>84</v>
      </c>
      <c r="AX100" s="403" t="s">
        <v>83</v>
      </c>
      <c r="AY100" s="397" t="s">
        <v>31</v>
      </c>
      <c r="AZ100" s="398" t="s">
        <v>84</v>
      </c>
      <c r="BA100" s="399" t="s">
        <v>83</v>
      </c>
      <c r="BB100" s="400" t="s">
        <v>31</v>
      </c>
      <c r="BC100" s="398" t="s">
        <v>84</v>
      </c>
      <c r="BD100" s="399" t="s">
        <v>83</v>
      </c>
      <c r="BE100" s="401" t="s">
        <v>31</v>
      </c>
      <c r="BF100" s="398" t="s">
        <v>84</v>
      </c>
      <c r="BG100" s="402" t="s">
        <v>83</v>
      </c>
      <c r="BH100" s="397" t="s">
        <v>31</v>
      </c>
      <c r="BI100" s="398" t="s">
        <v>84</v>
      </c>
      <c r="BJ100" s="403" t="s">
        <v>83</v>
      </c>
      <c r="BK100" s="397" t="s">
        <v>31</v>
      </c>
      <c r="BL100" s="398" t="s">
        <v>84</v>
      </c>
      <c r="BM100" s="402" t="s">
        <v>83</v>
      </c>
      <c r="BN100" s="397" t="s">
        <v>31</v>
      </c>
      <c r="BO100" s="398" t="s">
        <v>84</v>
      </c>
      <c r="BP100" s="404" t="s">
        <v>83</v>
      </c>
      <c r="BQ100" s="1160"/>
      <c r="BR100" s="1161"/>
      <c r="BS100" s="1077"/>
      <c r="BT100" s="1078"/>
      <c r="BU100" s="1079"/>
    </row>
    <row r="101" spans="1:98" s="204" customFormat="1" ht="28.5" customHeight="1" thickTop="1" x14ac:dyDescent="0.25">
      <c r="A101" s="560" t="s">
        <v>318</v>
      </c>
      <c r="B101" s="561"/>
      <c r="C101" s="438" t="s">
        <v>5</v>
      </c>
      <c r="D101" s="439"/>
      <c r="E101" s="439"/>
      <c r="F101" s="439"/>
      <c r="G101" s="439"/>
      <c r="H101" s="439"/>
      <c r="I101" s="439"/>
      <c r="J101" s="439"/>
      <c r="K101" s="439"/>
      <c r="L101" s="439"/>
      <c r="M101" s="439"/>
      <c r="N101" s="439"/>
      <c r="O101" s="439"/>
      <c r="P101" s="439"/>
      <c r="Q101" s="439"/>
      <c r="R101" s="440"/>
      <c r="S101" s="285"/>
      <c r="T101" s="720"/>
      <c r="U101" s="721"/>
      <c r="V101" s="726"/>
      <c r="W101" s="726"/>
      <c r="X101" s="720"/>
      <c r="Y101" s="726"/>
      <c r="Z101" s="725"/>
      <c r="AA101" s="721"/>
      <c r="AB101" s="723"/>
      <c r="AC101" s="724"/>
      <c r="AD101" s="726"/>
      <c r="AE101" s="727"/>
      <c r="AF101" s="728"/>
      <c r="AG101" s="727"/>
      <c r="AH101" s="728"/>
      <c r="AI101" s="727"/>
      <c r="AJ101" s="728"/>
      <c r="AK101" s="721"/>
      <c r="AL101" s="372"/>
      <c r="AM101" s="373"/>
      <c r="AN101" s="289"/>
      <c r="AO101" s="290"/>
      <c r="AP101" s="303"/>
      <c r="AQ101" s="289"/>
      <c r="AR101" s="290"/>
      <c r="AS101" s="301"/>
      <c r="AT101" s="289"/>
      <c r="AU101" s="299"/>
      <c r="AV101" s="373"/>
      <c r="AW101" s="289"/>
      <c r="AX101" s="300"/>
      <c r="AY101" s="373"/>
      <c r="AZ101" s="289"/>
      <c r="BA101" s="290"/>
      <c r="BB101" s="303"/>
      <c r="BC101" s="289"/>
      <c r="BD101" s="290"/>
      <c r="BE101" s="301"/>
      <c r="BF101" s="289"/>
      <c r="BG101" s="299"/>
      <c r="BH101" s="373"/>
      <c r="BI101" s="289"/>
      <c r="BJ101" s="300"/>
      <c r="BK101" s="301"/>
      <c r="BL101" s="289"/>
      <c r="BM101" s="302"/>
      <c r="BN101" s="303"/>
      <c r="BO101" s="289"/>
      <c r="BP101" s="304"/>
      <c r="BQ101" s="740"/>
      <c r="BR101" s="741"/>
      <c r="BS101" s="745"/>
      <c r="BT101" s="746"/>
      <c r="BU101" s="747"/>
      <c r="BV101" s="204">
        <f t="shared" si="14"/>
        <v>0</v>
      </c>
    </row>
    <row r="102" spans="1:98" s="204" customFormat="1" ht="25.5" x14ac:dyDescent="0.25">
      <c r="A102" s="605" t="s">
        <v>319</v>
      </c>
      <c r="B102" s="606"/>
      <c r="C102" s="773" t="s">
        <v>95</v>
      </c>
      <c r="D102" s="774"/>
      <c r="E102" s="774"/>
      <c r="F102" s="774"/>
      <c r="G102" s="774"/>
      <c r="H102" s="774"/>
      <c r="I102" s="774"/>
      <c r="J102" s="774"/>
      <c r="K102" s="774"/>
      <c r="L102" s="774"/>
      <c r="M102" s="774"/>
      <c r="N102" s="774"/>
      <c r="O102" s="774"/>
      <c r="P102" s="774"/>
      <c r="Q102" s="774"/>
      <c r="R102" s="775"/>
      <c r="S102" s="352"/>
      <c r="T102" s="445"/>
      <c r="U102" s="446"/>
      <c r="V102" s="445" t="s">
        <v>116</v>
      </c>
      <c r="W102" s="446"/>
      <c r="X102" s="471" t="s">
        <v>42</v>
      </c>
      <c r="Y102" s="737"/>
      <c r="Z102" s="464" t="s">
        <v>6</v>
      </c>
      <c r="AA102" s="430"/>
      <c r="AB102" s="425" t="s">
        <v>311</v>
      </c>
      <c r="AC102" s="737"/>
      <c r="AD102" s="464"/>
      <c r="AE102" s="426"/>
      <c r="AF102" s="429"/>
      <c r="AG102" s="426"/>
      <c r="AH102" s="429" t="s">
        <v>311</v>
      </c>
      <c r="AI102" s="426"/>
      <c r="AJ102" s="429"/>
      <c r="AK102" s="430"/>
      <c r="AL102" s="311" t="s">
        <v>336</v>
      </c>
      <c r="AM102" s="374" t="s">
        <v>42</v>
      </c>
      <c r="AN102" s="312" t="s">
        <v>244</v>
      </c>
      <c r="AO102" s="313"/>
      <c r="AP102" s="319"/>
      <c r="AQ102" s="312"/>
      <c r="AR102" s="313"/>
      <c r="AS102" s="317"/>
      <c r="AT102" s="312"/>
      <c r="AU102" s="315"/>
      <c r="AV102" s="374"/>
      <c r="AW102" s="312"/>
      <c r="AX102" s="316"/>
      <c r="AY102" s="374"/>
      <c r="AZ102" s="312"/>
      <c r="BA102" s="313"/>
      <c r="BB102" s="319"/>
      <c r="BC102" s="312"/>
      <c r="BD102" s="313"/>
      <c r="BE102" s="317"/>
      <c r="BF102" s="312"/>
      <c r="BG102" s="315"/>
      <c r="BH102" s="374"/>
      <c r="BI102" s="312"/>
      <c r="BJ102" s="316"/>
      <c r="BK102" s="317"/>
      <c r="BL102" s="312"/>
      <c r="BM102" s="318"/>
      <c r="BN102" s="319"/>
      <c r="BO102" s="312"/>
      <c r="BP102" s="320"/>
      <c r="BQ102" s="537"/>
      <c r="BR102" s="538"/>
      <c r="BS102" s="468"/>
      <c r="BT102" s="469"/>
      <c r="BU102" s="470"/>
      <c r="BV102" s="204" t="e">
        <f t="shared" si="14"/>
        <v>#VALUE!</v>
      </c>
    </row>
    <row r="103" spans="1:98" s="204" customFormat="1" ht="50.1" customHeight="1" x14ac:dyDescent="0.25">
      <c r="A103" s="605" t="s">
        <v>320</v>
      </c>
      <c r="B103" s="606"/>
      <c r="C103" s="422" t="s">
        <v>333</v>
      </c>
      <c r="D103" s="423"/>
      <c r="E103" s="423"/>
      <c r="F103" s="423"/>
      <c r="G103" s="423"/>
      <c r="H103" s="423"/>
      <c r="I103" s="423"/>
      <c r="J103" s="423"/>
      <c r="K103" s="423"/>
      <c r="L103" s="423"/>
      <c r="M103" s="423"/>
      <c r="N103" s="423"/>
      <c r="O103" s="423"/>
      <c r="P103" s="423"/>
      <c r="Q103" s="423"/>
      <c r="R103" s="424"/>
      <c r="S103" s="307"/>
      <c r="T103" s="445"/>
      <c r="U103" s="446"/>
      <c r="V103" s="723" t="s">
        <v>244</v>
      </c>
      <c r="W103" s="723"/>
      <c r="X103" s="445" t="s">
        <v>155</v>
      </c>
      <c r="Y103" s="723"/>
      <c r="Z103" s="771" t="s">
        <v>156</v>
      </c>
      <c r="AA103" s="446"/>
      <c r="AB103" s="723" t="s">
        <v>311</v>
      </c>
      <c r="AC103" s="724"/>
      <c r="AD103" s="723" t="s">
        <v>154</v>
      </c>
      <c r="AE103" s="772"/>
      <c r="AF103" s="786"/>
      <c r="AG103" s="772"/>
      <c r="AH103" s="786" t="s">
        <v>154</v>
      </c>
      <c r="AI103" s="772"/>
      <c r="AJ103" s="786"/>
      <c r="AK103" s="446"/>
      <c r="AL103" s="405"/>
      <c r="AM103" s="374"/>
      <c r="AN103" s="312"/>
      <c r="AO103" s="313"/>
      <c r="AP103" s="319"/>
      <c r="AQ103" s="312"/>
      <c r="AR103" s="313"/>
      <c r="AS103" s="317"/>
      <c r="AT103" s="312"/>
      <c r="AU103" s="315"/>
      <c r="AV103" s="374"/>
      <c r="AW103" s="312"/>
      <c r="AX103" s="316"/>
      <c r="AY103" s="374"/>
      <c r="AZ103" s="312" t="s">
        <v>336</v>
      </c>
      <c r="BA103" s="313"/>
      <c r="BB103" s="319" t="s">
        <v>155</v>
      </c>
      <c r="BC103" s="312" t="s">
        <v>244</v>
      </c>
      <c r="BD103" s="313"/>
      <c r="BE103" s="317"/>
      <c r="BF103" s="312"/>
      <c r="BG103" s="315"/>
      <c r="BH103" s="374"/>
      <c r="BI103" s="312"/>
      <c r="BJ103" s="316"/>
      <c r="BK103" s="317"/>
      <c r="BL103" s="312"/>
      <c r="BM103" s="318"/>
      <c r="BN103" s="319"/>
      <c r="BO103" s="312"/>
      <c r="BP103" s="320"/>
      <c r="BQ103" s="537"/>
      <c r="BR103" s="538"/>
      <c r="BS103" s="787"/>
      <c r="BT103" s="516"/>
      <c r="BU103" s="517"/>
      <c r="BV103" s="204" t="e">
        <f t="shared" si="14"/>
        <v>#VALUE!</v>
      </c>
    </row>
    <row r="104" spans="1:98" s="204" customFormat="1" ht="26.25" thickBot="1" x14ac:dyDescent="0.3">
      <c r="A104" s="788" t="s">
        <v>321</v>
      </c>
      <c r="B104" s="789"/>
      <c r="C104" s="790" t="s">
        <v>7</v>
      </c>
      <c r="D104" s="791"/>
      <c r="E104" s="791"/>
      <c r="F104" s="791"/>
      <c r="G104" s="791"/>
      <c r="H104" s="791"/>
      <c r="I104" s="791"/>
      <c r="J104" s="791"/>
      <c r="K104" s="791"/>
      <c r="L104" s="791"/>
      <c r="M104" s="791"/>
      <c r="N104" s="791"/>
      <c r="O104" s="791"/>
      <c r="P104" s="791"/>
      <c r="Q104" s="791"/>
      <c r="R104" s="792"/>
      <c r="S104" s="406"/>
      <c r="T104" s="793"/>
      <c r="U104" s="794"/>
      <c r="V104" s="795"/>
      <c r="W104" s="795"/>
      <c r="X104" s="796" t="str">
        <f>Z104</f>
        <v>/16</v>
      </c>
      <c r="Y104" s="797"/>
      <c r="Z104" s="782" t="str">
        <f>AD104</f>
        <v>/16</v>
      </c>
      <c r="AA104" s="783"/>
      <c r="AB104" s="801" t="s">
        <v>80</v>
      </c>
      <c r="AC104" s="802"/>
      <c r="AD104" s="784" t="s">
        <v>80</v>
      </c>
      <c r="AE104" s="785"/>
      <c r="AF104" s="785"/>
      <c r="AG104" s="785"/>
      <c r="AH104" s="785"/>
      <c r="AI104" s="785"/>
      <c r="AJ104" s="785"/>
      <c r="AK104" s="783"/>
      <c r="AL104" s="407"/>
      <c r="AM104" s="408"/>
      <c r="AN104" s="409"/>
      <c r="AO104" s="410"/>
      <c r="AP104" s="411"/>
      <c r="AQ104" s="409"/>
      <c r="AR104" s="410"/>
      <c r="AS104" s="412"/>
      <c r="AT104" s="409"/>
      <c r="AU104" s="413"/>
      <c r="AV104" s="408"/>
      <c r="AW104" s="409"/>
      <c r="AX104" s="414"/>
      <c r="AY104" s="408"/>
      <c r="AZ104" s="409"/>
      <c r="BA104" s="410"/>
      <c r="BB104" s="411"/>
      <c r="BC104" s="409"/>
      <c r="BD104" s="410"/>
      <c r="BE104" s="412"/>
      <c r="BF104" s="409"/>
      <c r="BG104" s="413"/>
      <c r="BH104" s="408"/>
      <c r="BI104" s="409"/>
      <c r="BJ104" s="414"/>
      <c r="BK104" s="412"/>
      <c r="BL104" s="409"/>
      <c r="BM104" s="415"/>
      <c r="BN104" s="411" t="s">
        <v>80</v>
      </c>
      <c r="BO104" s="409" t="s">
        <v>80</v>
      </c>
      <c r="BP104" s="416"/>
      <c r="BQ104" s="539"/>
      <c r="BR104" s="540"/>
      <c r="BS104" s="798"/>
      <c r="BT104" s="799"/>
      <c r="BU104" s="800"/>
      <c r="BV104" s="204" t="e">
        <f t="shared" ref="BV104:BV106" si="47">Z104*0.22</f>
        <v>#VALUE!</v>
      </c>
    </row>
    <row r="105" spans="1:98" s="219" customFormat="1" ht="35.25" thickTop="1" thickBot="1" x14ac:dyDescent="0.55000000000000004">
      <c r="BV105" s="1">
        <f t="shared" si="47"/>
        <v>0</v>
      </c>
    </row>
    <row r="106" spans="1:98" s="1" customFormat="1" ht="30" customHeight="1" thickTop="1" x14ac:dyDescent="0.25">
      <c r="A106" s="764" t="s">
        <v>81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6"/>
      <c r="X106" s="873">
        <f>X33+X62</f>
        <v>7120</v>
      </c>
      <c r="Y106" s="874"/>
      <c r="Z106" s="781">
        <f>Z33+Z62</f>
        <v>3942</v>
      </c>
      <c r="AA106" s="750"/>
      <c r="AB106" s="767">
        <f>AB33+AB62</f>
        <v>958</v>
      </c>
      <c r="AC106" s="768"/>
      <c r="AD106" s="781">
        <f>AD33+AD62</f>
        <v>454</v>
      </c>
      <c r="AE106" s="749"/>
      <c r="AF106" s="749">
        <f>AF33+AF62</f>
        <v>186</v>
      </c>
      <c r="AG106" s="749"/>
      <c r="AH106" s="749">
        <f>AH33+AH62</f>
        <v>300</v>
      </c>
      <c r="AI106" s="749"/>
      <c r="AJ106" s="749">
        <f>AJ33+AJ62</f>
        <v>18</v>
      </c>
      <c r="AK106" s="750"/>
      <c r="AL106" s="220">
        <f t="shared" ref="AL106:BQ106" si="48">AL33+AL62</f>
        <v>40</v>
      </c>
      <c r="AM106" s="221">
        <f t="shared" si="48"/>
        <v>756</v>
      </c>
      <c r="AN106" s="222">
        <f t="shared" si="48"/>
        <v>80</v>
      </c>
      <c r="AO106" s="223">
        <f t="shared" si="48"/>
        <v>21</v>
      </c>
      <c r="AP106" s="224">
        <f t="shared" si="48"/>
        <v>540</v>
      </c>
      <c r="AQ106" s="222">
        <f t="shared" si="48"/>
        <v>76</v>
      </c>
      <c r="AR106" s="223">
        <f t="shared" si="48"/>
        <v>15</v>
      </c>
      <c r="AS106" s="225">
        <f t="shared" si="48"/>
        <v>540</v>
      </c>
      <c r="AT106" s="222">
        <f t="shared" si="48"/>
        <v>68</v>
      </c>
      <c r="AU106" s="226">
        <f t="shared" si="48"/>
        <v>15</v>
      </c>
      <c r="AV106" s="221">
        <f t="shared" si="48"/>
        <v>432</v>
      </c>
      <c r="AW106" s="222">
        <f t="shared" si="48"/>
        <v>68</v>
      </c>
      <c r="AX106" s="227">
        <f t="shared" si="48"/>
        <v>12</v>
      </c>
      <c r="AY106" s="221">
        <f t="shared" si="48"/>
        <v>756</v>
      </c>
      <c r="AZ106" s="222">
        <f t="shared" si="48"/>
        <v>118</v>
      </c>
      <c r="BA106" s="223">
        <f t="shared" si="48"/>
        <v>21</v>
      </c>
      <c r="BB106" s="224">
        <f t="shared" si="48"/>
        <v>780</v>
      </c>
      <c r="BC106" s="222">
        <f t="shared" si="48"/>
        <v>114</v>
      </c>
      <c r="BD106" s="223">
        <f t="shared" si="48"/>
        <v>21</v>
      </c>
      <c r="BE106" s="225">
        <f t="shared" si="48"/>
        <v>646</v>
      </c>
      <c r="BF106" s="222">
        <f t="shared" si="48"/>
        <v>102</v>
      </c>
      <c r="BG106" s="226">
        <f t="shared" si="48"/>
        <v>18</v>
      </c>
      <c r="BH106" s="221">
        <f t="shared" si="48"/>
        <v>758</v>
      </c>
      <c r="BI106" s="222">
        <f t="shared" si="48"/>
        <v>102</v>
      </c>
      <c r="BJ106" s="227">
        <f t="shared" si="48"/>
        <v>21</v>
      </c>
      <c r="BK106" s="225">
        <f t="shared" si="48"/>
        <v>880</v>
      </c>
      <c r="BL106" s="222">
        <f t="shared" si="48"/>
        <v>98</v>
      </c>
      <c r="BM106" s="228">
        <f t="shared" si="48"/>
        <v>24</v>
      </c>
      <c r="BN106" s="224">
        <f t="shared" si="48"/>
        <v>1032</v>
      </c>
      <c r="BO106" s="222">
        <f t="shared" si="48"/>
        <v>92</v>
      </c>
      <c r="BP106" s="229">
        <f t="shared" si="48"/>
        <v>31</v>
      </c>
      <c r="BQ106" s="541">
        <f t="shared" si="48"/>
        <v>199</v>
      </c>
      <c r="BR106" s="542"/>
      <c r="BS106" s="751"/>
      <c r="BT106" s="752"/>
      <c r="BU106" s="753"/>
      <c r="BV106" s="1">
        <f t="shared" si="47"/>
        <v>867.24</v>
      </c>
    </row>
    <row r="107" spans="1:98" s="1" customFormat="1" ht="30" customHeight="1" x14ac:dyDescent="0.25">
      <c r="A107" s="754" t="s">
        <v>37</v>
      </c>
      <c r="B107" s="755"/>
      <c r="C107" s="755"/>
      <c r="D107" s="755"/>
      <c r="E107" s="755"/>
      <c r="F107" s="755"/>
      <c r="G107" s="755"/>
      <c r="H107" s="755"/>
      <c r="I107" s="755"/>
      <c r="J107" s="755"/>
      <c r="K107" s="755"/>
      <c r="L107" s="755"/>
      <c r="M107" s="755"/>
      <c r="N107" s="755"/>
      <c r="O107" s="755"/>
      <c r="P107" s="755"/>
      <c r="Q107" s="755"/>
      <c r="R107" s="755"/>
      <c r="S107" s="755"/>
      <c r="T107" s="755"/>
      <c r="U107" s="755"/>
      <c r="V107" s="755"/>
      <c r="W107" s="756"/>
      <c r="X107" s="757">
        <f>AM106+AP106+AS106+AV106+AY106+BB106+BE106+BH106+BK106+BN106</f>
        <v>7120</v>
      </c>
      <c r="Y107" s="758"/>
      <c r="Z107" s="759">
        <f>AN106+AQ106+AT106+AW106+AZ106+BC106+BF106+BI106+BL106+BO106+AL106</f>
        <v>958</v>
      </c>
      <c r="AA107" s="760"/>
      <c r="AB107" s="543">
        <f>AD106+AF106+AH106+AJ106</f>
        <v>958</v>
      </c>
      <c r="AC107" s="769"/>
      <c r="AD107" s="759"/>
      <c r="AE107" s="761"/>
      <c r="AF107" s="761"/>
      <c r="AG107" s="761"/>
      <c r="AH107" s="761"/>
      <c r="AI107" s="761"/>
      <c r="AJ107" s="761"/>
      <c r="AK107" s="760"/>
      <c r="AL107" s="231"/>
      <c r="AM107" s="230">
        <f>AM106/(AM31+3)</f>
        <v>151.19999999999999</v>
      </c>
      <c r="AN107" s="232">
        <f>AN106/AM31</f>
        <v>40</v>
      </c>
      <c r="AO107" s="233"/>
      <c r="AP107" s="234">
        <f>AP106/(AP31+3)</f>
        <v>108</v>
      </c>
      <c r="AQ107" s="232">
        <f>AQ106/AP31</f>
        <v>38</v>
      </c>
      <c r="AR107" s="235">
        <f>AO106+AR106</f>
        <v>36</v>
      </c>
      <c r="AS107" s="236">
        <f>AS106/(AS31+3)</f>
        <v>108</v>
      </c>
      <c r="AT107" s="232">
        <f>AT106/AS31</f>
        <v>34</v>
      </c>
      <c r="AU107" s="237"/>
      <c r="AV107" s="238">
        <f>AV106/(AV31+3)</f>
        <v>86.4</v>
      </c>
      <c r="AW107" s="232">
        <f>AW106/AV31</f>
        <v>34</v>
      </c>
      <c r="AX107" s="235">
        <f>AU106+AX106</f>
        <v>27</v>
      </c>
      <c r="AY107" s="238">
        <f>AY106/(AY31+3)</f>
        <v>126</v>
      </c>
      <c r="AZ107" s="232">
        <f>AZ106/AY31</f>
        <v>39.333333333333336</v>
      </c>
      <c r="BA107" s="233"/>
      <c r="BB107" s="234">
        <f>BB106/(BB31+3)</f>
        <v>130</v>
      </c>
      <c r="BC107" s="232">
        <f>BC106/BB31</f>
        <v>38</v>
      </c>
      <c r="BD107" s="239">
        <f>BA106+BD106</f>
        <v>42</v>
      </c>
      <c r="BE107" s="236">
        <f>BE106/(BE31+4)</f>
        <v>92.285714285714292</v>
      </c>
      <c r="BF107" s="232">
        <f>BF106/BE31</f>
        <v>34</v>
      </c>
      <c r="BG107" s="237"/>
      <c r="BH107" s="240"/>
      <c r="BI107" s="232">
        <f>BI106/BH31</f>
        <v>34</v>
      </c>
      <c r="BJ107" s="235">
        <f>BG106+BJ106+AK117+AK115+O118+O117+O115</f>
        <v>56</v>
      </c>
      <c r="BK107" s="241"/>
      <c r="BL107" s="232">
        <f>BL106/BK31</f>
        <v>32.666666666666664</v>
      </c>
      <c r="BM107" s="242"/>
      <c r="BN107" s="243"/>
      <c r="BO107" s="232">
        <f>BO106/BN31</f>
        <v>30.666666666666668</v>
      </c>
      <c r="BP107" s="244">
        <f>BP106+BM106+AX115+AK118</f>
        <v>79</v>
      </c>
      <c r="BQ107" s="543">
        <f>BQ106+AX115+AK118+AK117+AK115+O118+O117+O115</f>
        <v>240</v>
      </c>
      <c r="BR107" s="544"/>
      <c r="BS107" s="521"/>
      <c r="BT107" s="762"/>
      <c r="BU107" s="763"/>
      <c r="BV107" s="1">
        <f t="shared" ref="BV107:BV110" si="49">Z108*0.22</f>
        <v>0</v>
      </c>
    </row>
    <row r="108" spans="1:98" s="1" customFormat="1" ht="30" customHeight="1" x14ac:dyDescent="0.25">
      <c r="A108" s="754" t="s">
        <v>38</v>
      </c>
      <c r="B108" s="755"/>
      <c r="C108" s="755"/>
      <c r="D108" s="755"/>
      <c r="E108" s="755"/>
      <c r="F108" s="755"/>
      <c r="G108" s="755"/>
      <c r="H108" s="755"/>
      <c r="I108" s="755"/>
      <c r="J108" s="755"/>
      <c r="K108" s="755"/>
      <c r="L108" s="755"/>
      <c r="M108" s="755"/>
      <c r="N108" s="755"/>
      <c r="O108" s="755"/>
      <c r="P108" s="755"/>
      <c r="Q108" s="755"/>
      <c r="R108" s="755"/>
      <c r="S108" s="755"/>
      <c r="T108" s="755"/>
      <c r="U108" s="755"/>
      <c r="V108" s="755"/>
      <c r="W108" s="756"/>
      <c r="X108" s="807">
        <f>AM108+AP108+AS108+AV108+AY108+BB108+BE108+BH108+BK108+BN108</f>
        <v>5</v>
      </c>
      <c r="Y108" s="808"/>
      <c r="Z108" s="521"/>
      <c r="AA108" s="803"/>
      <c r="AB108" s="474"/>
      <c r="AC108" s="475"/>
      <c r="AD108" s="521"/>
      <c r="AE108" s="522"/>
      <c r="AF108" s="522"/>
      <c r="AG108" s="522"/>
      <c r="AH108" s="522"/>
      <c r="AI108" s="522"/>
      <c r="AJ108" s="522"/>
      <c r="AK108" s="803"/>
      <c r="AL108" s="231"/>
      <c r="AM108" s="521">
        <f>COUNTIF(AM34:AM91,40)+COUNTIF(AM34:AM102,60)</f>
        <v>0</v>
      </c>
      <c r="AN108" s="522"/>
      <c r="AO108" s="523"/>
      <c r="AP108" s="532">
        <f>COUNTIF(AP34:AP91,40)+COUNTIF(AP34:AP102,60)</f>
        <v>0</v>
      </c>
      <c r="AQ108" s="524"/>
      <c r="AR108" s="533"/>
      <c r="AS108" s="474">
        <f>COUNTIF(AS34:AS91,40)+COUNTIF(AS34:AS102,60)</f>
        <v>0</v>
      </c>
      <c r="AT108" s="524"/>
      <c r="AU108" s="475"/>
      <c r="AV108" s="521">
        <f>COUNTIF(AV34:AV91,40)+COUNTIF(AV34:AV102,60)</f>
        <v>0</v>
      </c>
      <c r="AW108" s="522"/>
      <c r="AX108" s="803"/>
      <c r="AY108" s="524">
        <f>COUNTIF(AY34:AY91,40)+COUNTIF(AY34:AY102,60)</f>
        <v>0</v>
      </c>
      <c r="AZ108" s="524"/>
      <c r="BA108" s="524"/>
      <c r="BB108" s="532">
        <f>COUNTIF(BB34:BB91,40)+COUNTIF(BB34:BB102,60)</f>
        <v>0</v>
      </c>
      <c r="BC108" s="524"/>
      <c r="BD108" s="533"/>
      <c r="BE108" s="521">
        <f>COUNTIF(BE34:BE91,40)+COUNTIF(BE34:BE102,60)</f>
        <v>1</v>
      </c>
      <c r="BF108" s="522"/>
      <c r="BG108" s="523"/>
      <c r="BH108" s="532">
        <f>COUNTIF(BH34:BH91,40)+COUNTIF(BH34:BH102,60)</f>
        <v>1</v>
      </c>
      <c r="BI108" s="524"/>
      <c r="BJ108" s="533"/>
      <c r="BK108" s="521">
        <f>COUNTIF(BK34:BK91,40)+COUNTIF(BK34:BK102,60)</f>
        <v>1</v>
      </c>
      <c r="BL108" s="522"/>
      <c r="BM108" s="523"/>
      <c r="BN108" s="532">
        <f>COUNTIF(BN34:BN91,40)+COUNTIF(BN34:BN102,60)</f>
        <v>2</v>
      </c>
      <c r="BO108" s="524"/>
      <c r="BP108" s="533"/>
      <c r="BQ108" s="474"/>
      <c r="BR108" s="524"/>
      <c r="BS108" s="804"/>
      <c r="BT108" s="805"/>
      <c r="BU108" s="806"/>
      <c r="BV108" s="1">
        <f t="shared" si="49"/>
        <v>0</v>
      </c>
    </row>
    <row r="109" spans="1:98" s="1" customFormat="1" ht="30" customHeight="1" x14ac:dyDescent="0.25">
      <c r="A109" s="754" t="s">
        <v>39</v>
      </c>
      <c r="B109" s="755"/>
      <c r="C109" s="755"/>
      <c r="D109" s="755"/>
      <c r="E109" s="755"/>
      <c r="F109" s="755"/>
      <c r="G109" s="755"/>
      <c r="H109" s="755"/>
      <c r="I109" s="755"/>
      <c r="J109" s="755"/>
      <c r="K109" s="755"/>
      <c r="L109" s="755"/>
      <c r="M109" s="755"/>
      <c r="N109" s="755"/>
      <c r="O109" s="755"/>
      <c r="P109" s="755"/>
      <c r="Q109" s="755"/>
      <c r="R109" s="755"/>
      <c r="S109" s="755"/>
      <c r="T109" s="755"/>
      <c r="U109" s="755"/>
      <c r="V109" s="755"/>
      <c r="W109" s="756"/>
      <c r="X109" s="807">
        <f>AM109+AP109+AS109+AV109+AY109+BB109+BE109+BH109+BK109+BN109</f>
        <v>4</v>
      </c>
      <c r="Y109" s="808"/>
      <c r="Z109" s="521"/>
      <c r="AA109" s="803"/>
      <c r="AB109" s="474"/>
      <c r="AC109" s="475"/>
      <c r="AD109" s="521"/>
      <c r="AE109" s="522"/>
      <c r="AF109" s="522"/>
      <c r="AG109" s="522"/>
      <c r="AH109" s="522"/>
      <c r="AI109" s="522"/>
      <c r="AJ109" s="522"/>
      <c r="AK109" s="803"/>
      <c r="AL109" s="231"/>
      <c r="AM109" s="521">
        <f>COUNTIF(AM33:AM91,30)</f>
        <v>0</v>
      </c>
      <c r="AN109" s="524"/>
      <c r="AO109" s="524"/>
      <c r="AP109" s="532">
        <f>COUNTIF(AP33:AP104,30)</f>
        <v>0</v>
      </c>
      <c r="AQ109" s="524"/>
      <c r="AR109" s="533"/>
      <c r="AS109" s="474">
        <f>COUNTIF(AS33:AS104,30)</f>
        <v>0</v>
      </c>
      <c r="AT109" s="524"/>
      <c r="AU109" s="475"/>
      <c r="AV109" s="532">
        <f>COUNTIF(AV33:AV104,30)</f>
        <v>0</v>
      </c>
      <c r="AW109" s="524"/>
      <c r="AX109" s="533"/>
      <c r="AY109" s="474">
        <f>COUNTIF(AY33:AY104,30)</f>
        <v>0</v>
      </c>
      <c r="AZ109" s="524"/>
      <c r="BA109" s="475"/>
      <c r="BB109" s="532">
        <f>COUNTIF(BB33:BB104,30)</f>
        <v>0</v>
      </c>
      <c r="BC109" s="524"/>
      <c r="BD109" s="533"/>
      <c r="BE109" s="521">
        <f>COUNTIF(BE33:BE104,30)</f>
        <v>1</v>
      </c>
      <c r="BF109" s="522"/>
      <c r="BG109" s="523"/>
      <c r="BH109" s="532">
        <f>COUNTIF(BH33:BH104,30)</f>
        <v>2</v>
      </c>
      <c r="BI109" s="524"/>
      <c r="BJ109" s="533"/>
      <c r="BK109" s="521">
        <f>COUNTIF(BK33:BK104,30)</f>
        <v>0</v>
      </c>
      <c r="BL109" s="522"/>
      <c r="BM109" s="523"/>
      <c r="BN109" s="532">
        <f>COUNTIF(BN33:BN104,30)</f>
        <v>1</v>
      </c>
      <c r="BO109" s="524"/>
      <c r="BP109" s="533"/>
      <c r="BQ109" s="474"/>
      <c r="BR109" s="524"/>
      <c r="BS109" s="804"/>
      <c r="BT109" s="805"/>
      <c r="BU109" s="806"/>
      <c r="BV109" s="1">
        <f t="shared" si="49"/>
        <v>0</v>
      </c>
    </row>
    <row r="110" spans="1:98" s="1" customFormat="1" ht="30" customHeight="1" x14ac:dyDescent="0.25">
      <c r="A110" s="754" t="s">
        <v>40</v>
      </c>
      <c r="B110" s="755"/>
      <c r="C110" s="755"/>
      <c r="D110" s="755"/>
      <c r="E110" s="755"/>
      <c r="F110" s="755"/>
      <c r="G110" s="755"/>
      <c r="H110" s="755"/>
      <c r="I110" s="755"/>
      <c r="J110" s="755"/>
      <c r="K110" s="755"/>
      <c r="L110" s="755"/>
      <c r="M110" s="755"/>
      <c r="N110" s="755"/>
      <c r="O110" s="755"/>
      <c r="P110" s="755"/>
      <c r="Q110" s="755"/>
      <c r="R110" s="755"/>
      <c r="S110" s="755"/>
      <c r="T110" s="755"/>
      <c r="U110" s="755"/>
      <c r="V110" s="755"/>
      <c r="W110" s="756"/>
      <c r="X110" s="807">
        <f>AM110+AP110+AS110+AV110+AY110+BB110+BE110+BH110+BK110+BN110</f>
        <v>32</v>
      </c>
      <c r="Y110" s="808"/>
      <c r="Z110" s="521"/>
      <c r="AA110" s="803"/>
      <c r="AB110" s="474"/>
      <c r="AC110" s="475"/>
      <c r="AD110" s="521"/>
      <c r="AE110" s="522"/>
      <c r="AF110" s="522"/>
      <c r="AG110" s="522"/>
      <c r="AH110" s="522"/>
      <c r="AI110" s="522"/>
      <c r="AJ110" s="522"/>
      <c r="AK110" s="803"/>
      <c r="AL110" s="231"/>
      <c r="AM110" s="521">
        <f>COUNTIF(T35:U102,1)</f>
        <v>5</v>
      </c>
      <c r="AN110" s="522"/>
      <c r="AO110" s="523"/>
      <c r="AP110" s="532">
        <f>COUNTIF(T35:U102,2)</f>
        <v>2</v>
      </c>
      <c r="AQ110" s="524"/>
      <c r="AR110" s="533"/>
      <c r="AS110" s="807">
        <f>COUNTIF(T35:U102,3)</f>
        <v>3</v>
      </c>
      <c r="AT110" s="522"/>
      <c r="AU110" s="808"/>
      <c r="AV110" s="521">
        <f>COUNTIF(T35:U102,4)</f>
        <v>3</v>
      </c>
      <c r="AW110" s="522"/>
      <c r="AX110" s="803"/>
      <c r="AY110" s="521">
        <f>COUNTIF(T35:U102,5)</f>
        <v>3</v>
      </c>
      <c r="AZ110" s="522"/>
      <c r="BA110" s="523"/>
      <c r="BB110" s="846">
        <f>COUNTIF(T35:U102,6)</f>
        <v>3</v>
      </c>
      <c r="BC110" s="522"/>
      <c r="BD110" s="523"/>
      <c r="BE110" s="807">
        <f>COUNTIF(T35:U102,7)</f>
        <v>2</v>
      </c>
      <c r="BF110" s="522"/>
      <c r="BG110" s="808"/>
      <c r="BH110" s="521">
        <f>COUNTIF(T35:U102,8)</f>
        <v>4</v>
      </c>
      <c r="BI110" s="522"/>
      <c r="BJ110" s="803"/>
      <c r="BK110" s="474">
        <f>COUNTIF(T35:U102,9)</f>
        <v>3</v>
      </c>
      <c r="BL110" s="524"/>
      <c r="BM110" s="475"/>
      <c r="BN110" s="532">
        <f>COUNTIF(T35:U102,10)</f>
        <v>4</v>
      </c>
      <c r="BO110" s="524"/>
      <c r="BP110" s="533"/>
      <c r="BQ110" s="474"/>
      <c r="BR110" s="524"/>
      <c r="BS110" s="804"/>
      <c r="BT110" s="805"/>
      <c r="BU110" s="806"/>
      <c r="BV110" s="1">
        <f t="shared" si="49"/>
        <v>0</v>
      </c>
    </row>
    <row r="111" spans="1:98" s="246" customFormat="1" ht="30" customHeight="1" thickBot="1" x14ac:dyDescent="0.35">
      <c r="A111" s="911" t="s">
        <v>41</v>
      </c>
      <c r="B111" s="912"/>
      <c r="C111" s="912"/>
      <c r="D111" s="912"/>
      <c r="E111" s="912"/>
      <c r="F111" s="912"/>
      <c r="G111" s="912"/>
      <c r="H111" s="912"/>
      <c r="I111" s="912"/>
      <c r="J111" s="912"/>
      <c r="K111" s="912"/>
      <c r="L111" s="912"/>
      <c r="M111" s="912"/>
      <c r="N111" s="912"/>
      <c r="O111" s="912"/>
      <c r="P111" s="912"/>
      <c r="Q111" s="912"/>
      <c r="R111" s="912"/>
      <c r="S111" s="912"/>
      <c r="T111" s="912"/>
      <c r="U111" s="912"/>
      <c r="V111" s="912"/>
      <c r="W111" s="913"/>
      <c r="X111" s="852">
        <f>AM111+AP111+AS111+AV111+AY111+BB111+BE111+BH111+BK111+BN111</f>
        <v>23</v>
      </c>
      <c r="Y111" s="853"/>
      <c r="Z111" s="809"/>
      <c r="AA111" s="849"/>
      <c r="AB111" s="453"/>
      <c r="AC111" s="454"/>
      <c r="AD111" s="809"/>
      <c r="AE111" s="810"/>
      <c r="AF111" s="810"/>
      <c r="AG111" s="810"/>
      <c r="AH111" s="810"/>
      <c r="AI111" s="810"/>
      <c r="AJ111" s="810"/>
      <c r="AK111" s="849"/>
      <c r="AL111" s="245"/>
      <c r="AM111" s="809">
        <f>COUNTIF(V34:W91,1)</f>
        <v>1</v>
      </c>
      <c r="AN111" s="810"/>
      <c r="AO111" s="850"/>
      <c r="AP111" s="851">
        <f>COUNTIF(V34:W91,2)</f>
        <v>2</v>
      </c>
      <c r="AQ111" s="810"/>
      <c r="AR111" s="850"/>
      <c r="AS111" s="852">
        <f>COUNTIF(V34:W91,3)</f>
        <v>0</v>
      </c>
      <c r="AT111" s="810"/>
      <c r="AU111" s="853"/>
      <c r="AV111" s="809">
        <f>COUNTIF(V34:W91,4)</f>
        <v>0</v>
      </c>
      <c r="AW111" s="810"/>
      <c r="AX111" s="849"/>
      <c r="AY111" s="809">
        <f>COUNTIF(V34:W91,5)</f>
        <v>4</v>
      </c>
      <c r="AZ111" s="810"/>
      <c r="BA111" s="850"/>
      <c r="BB111" s="851">
        <f>COUNTIF(V34:W91,6)</f>
        <v>4</v>
      </c>
      <c r="BC111" s="810"/>
      <c r="BD111" s="850"/>
      <c r="BE111" s="852">
        <f>COUNTIF(V34:W91,7)</f>
        <v>3</v>
      </c>
      <c r="BF111" s="810"/>
      <c r="BG111" s="853"/>
      <c r="BH111" s="809">
        <f>COUNTIF(V34:W91,8)</f>
        <v>2</v>
      </c>
      <c r="BI111" s="810"/>
      <c r="BJ111" s="849"/>
      <c r="BK111" s="453">
        <f>COUNTIF(V34:W91,9)</f>
        <v>4</v>
      </c>
      <c r="BL111" s="525"/>
      <c r="BM111" s="454"/>
      <c r="BN111" s="847">
        <f>COUNTIF(V34:W91,10)</f>
        <v>3</v>
      </c>
      <c r="BO111" s="525"/>
      <c r="BP111" s="848"/>
      <c r="BQ111" s="453"/>
      <c r="BR111" s="525"/>
      <c r="BS111" s="854"/>
      <c r="BT111" s="855"/>
      <c r="BU111" s="856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s="247" customFormat="1" ht="34.5" thickTop="1" thickBot="1" x14ac:dyDescent="0.5"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</row>
    <row r="113" spans="1:98" s="106" customFormat="1" ht="29.25" thickTop="1" thickBot="1" x14ac:dyDescent="0.4">
      <c r="A113" s="900" t="s">
        <v>136</v>
      </c>
      <c r="B113" s="901"/>
      <c r="C113" s="901"/>
      <c r="D113" s="901"/>
      <c r="E113" s="901"/>
      <c r="F113" s="901"/>
      <c r="G113" s="901"/>
      <c r="H113" s="901"/>
      <c r="I113" s="901"/>
      <c r="J113" s="901"/>
      <c r="K113" s="901"/>
      <c r="L113" s="901"/>
      <c r="M113" s="901"/>
      <c r="N113" s="901"/>
      <c r="O113" s="901"/>
      <c r="P113" s="901"/>
      <c r="Q113" s="901"/>
      <c r="R113" s="902"/>
      <c r="S113" s="249"/>
      <c r="T113" s="903" t="s">
        <v>137</v>
      </c>
      <c r="U113" s="901"/>
      <c r="V113" s="901"/>
      <c r="W113" s="901"/>
      <c r="X113" s="901"/>
      <c r="Y113" s="901"/>
      <c r="Z113" s="901"/>
      <c r="AA113" s="901"/>
      <c r="AB113" s="901"/>
      <c r="AC113" s="901"/>
      <c r="AD113" s="901"/>
      <c r="AE113" s="901"/>
      <c r="AF113" s="901"/>
      <c r="AG113" s="901"/>
      <c r="AH113" s="901"/>
      <c r="AI113" s="901"/>
      <c r="AJ113" s="901"/>
      <c r="AK113" s="901"/>
      <c r="AL113" s="901"/>
      <c r="AM113" s="901"/>
      <c r="AN113" s="901"/>
      <c r="AO113" s="904"/>
      <c r="AP113" s="905" t="s">
        <v>138</v>
      </c>
      <c r="AQ113" s="906"/>
      <c r="AR113" s="906"/>
      <c r="AS113" s="906"/>
      <c r="AT113" s="906"/>
      <c r="AU113" s="906"/>
      <c r="AV113" s="906"/>
      <c r="AW113" s="906"/>
      <c r="AX113" s="906"/>
      <c r="AY113" s="906"/>
      <c r="AZ113" s="906"/>
      <c r="BA113" s="907"/>
      <c r="BB113" s="908" t="s">
        <v>139</v>
      </c>
      <c r="BC113" s="909"/>
      <c r="BD113" s="909"/>
      <c r="BE113" s="909"/>
      <c r="BF113" s="909"/>
      <c r="BG113" s="909"/>
      <c r="BH113" s="909"/>
      <c r="BI113" s="909"/>
      <c r="BJ113" s="909"/>
      <c r="BK113" s="909"/>
      <c r="BL113" s="909"/>
      <c r="BM113" s="909"/>
      <c r="BN113" s="909"/>
      <c r="BO113" s="909"/>
      <c r="BP113" s="909"/>
      <c r="BQ113" s="909"/>
      <c r="BR113" s="909"/>
      <c r="BS113" s="909"/>
      <c r="BT113" s="909"/>
      <c r="BU113" s="910"/>
    </row>
    <row r="114" spans="1:98" s="106" customFormat="1" ht="48" customHeight="1" thickTop="1" thickBot="1" x14ac:dyDescent="0.4">
      <c r="A114" s="895" t="s">
        <v>66</v>
      </c>
      <c r="B114" s="896"/>
      <c r="C114" s="896"/>
      <c r="D114" s="896"/>
      <c r="E114" s="896"/>
      <c r="F114" s="896"/>
      <c r="G114" s="896"/>
      <c r="H114" s="896"/>
      <c r="I114" s="872" t="s">
        <v>67</v>
      </c>
      <c r="J114" s="872"/>
      <c r="K114" s="872"/>
      <c r="L114" s="894" t="s">
        <v>68</v>
      </c>
      <c r="M114" s="894"/>
      <c r="N114" s="894"/>
      <c r="O114" s="811" t="s">
        <v>69</v>
      </c>
      <c r="P114" s="811"/>
      <c r="Q114" s="811"/>
      <c r="R114" s="897"/>
      <c r="S114" s="250"/>
      <c r="T114" s="898" t="s">
        <v>66</v>
      </c>
      <c r="U114" s="899"/>
      <c r="V114" s="899"/>
      <c r="W114" s="899"/>
      <c r="X114" s="899"/>
      <c r="Y114" s="899"/>
      <c r="Z114" s="899"/>
      <c r="AA114" s="899"/>
      <c r="AB114" s="899"/>
      <c r="AC114" s="899"/>
      <c r="AD114" s="899"/>
      <c r="AE114" s="872" t="s">
        <v>67</v>
      </c>
      <c r="AF114" s="872"/>
      <c r="AG114" s="872"/>
      <c r="AH114" s="894" t="s">
        <v>68</v>
      </c>
      <c r="AI114" s="894"/>
      <c r="AJ114" s="894"/>
      <c r="AK114" s="811" t="s">
        <v>69</v>
      </c>
      <c r="AL114" s="811"/>
      <c r="AM114" s="811"/>
      <c r="AN114" s="811"/>
      <c r="AO114" s="812"/>
      <c r="AP114" s="813" t="s">
        <v>67</v>
      </c>
      <c r="AQ114" s="814"/>
      <c r="AR114" s="814"/>
      <c r="AS114" s="815"/>
      <c r="AT114" s="816" t="s">
        <v>68</v>
      </c>
      <c r="AU114" s="814"/>
      <c r="AV114" s="814"/>
      <c r="AW114" s="815"/>
      <c r="AX114" s="817" t="s">
        <v>69</v>
      </c>
      <c r="AY114" s="818"/>
      <c r="AZ114" s="818"/>
      <c r="BA114" s="818"/>
      <c r="BB114" s="819" t="s">
        <v>248</v>
      </c>
      <c r="BC114" s="820"/>
      <c r="BD114" s="820"/>
      <c r="BE114" s="820"/>
      <c r="BF114" s="820"/>
      <c r="BG114" s="820"/>
      <c r="BH114" s="820"/>
      <c r="BI114" s="820"/>
      <c r="BJ114" s="820"/>
      <c r="BK114" s="820"/>
      <c r="BL114" s="820"/>
      <c r="BM114" s="820"/>
      <c r="BN114" s="820"/>
      <c r="BO114" s="820"/>
      <c r="BP114" s="820"/>
      <c r="BQ114" s="820"/>
      <c r="BR114" s="820"/>
      <c r="BS114" s="820"/>
      <c r="BT114" s="820"/>
      <c r="BU114" s="821"/>
    </row>
    <row r="115" spans="1:98" s="106" customFormat="1" ht="15" customHeight="1" thickTop="1" x14ac:dyDescent="0.35">
      <c r="A115" s="888" t="s">
        <v>118</v>
      </c>
      <c r="B115" s="889"/>
      <c r="C115" s="889"/>
      <c r="D115" s="889"/>
      <c r="E115" s="889"/>
      <c r="F115" s="889"/>
      <c r="G115" s="889"/>
      <c r="H115" s="890"/>
      <c r="I115" s="828">
        <v>8</v>
      </c>
      <c r="J115" s="829"/>
      <c r="K115" s="830"/>
      <c r="L115" s="828">
        <v>4</v>
      </c>
      <c r="M115" s="829"/>
      <c r="N115" s="830"/>
      <c r="O115" s="834">
        <v>5</v>
      </c>
      <c r="P115" s="835"/>
      <c r="Q115" s="835"/>
      <c r="R115" s="836"/>
      <c r="S115" s="251"/>
      <c r="T115" s="888" t="s">
        <v>218</v>
      </c>
      <c r="U115" s="889"/>
      <c r="V115" s="889"/>
      <c r="W115" s="889"/>
      <c r="X115" s="889"/>
      <c r="Y115" s="889"/>
      <c r="Z115" s="889"/>
      <c r="AA115" s="889"/>
      <c r="AB115" s="889"/>
      <c r="AC115" s="889"/>
      <c r="AD115" s="890"/>
      <c r="AE115" s="828">
        <v>8</v>
      </c>
      <c r="AF115" s="829"/>
      <c r="AG115" s="830"/>
      <c r="AH115" s="828">
        <v>2</v>
      </c>
      <c r="AI115" s="829"/>
      <c r="AJ115" s="830"/>
      <c r="AK115" s="834">
        <f>AH115*54/36</f>
        <v>3</v>
      </c>
      <c r="AL115" s="835"/>
      <c r="AM115" s="835"/>
      <c r="AN115" s="835"/>
      <c r="AO115" s="836"/>
      <c r="AP115" s="840" t="s">
        <v>236</v>
      </c>
      <c r="AQ115" s="841"/>
      <c r="AR115" s="841"/>
      <c r="AS115" s="841"/>
      <c r="AT115" s="841" t="s">
        <v>236</v>
      </c>
      <c r="AU115" s="841"/>
      <c r="AV115" s="841"/>
      <c r="AW115" s="841"/>
      <c r="AX115" s="863">
        <f>AT115*54/36</f>
        <v>15</v>
      </c>
      <c r="AY115" s="863"/>
      <c r="AZ115" s="863"/>
      <c r="BA115" s="864"/>
      <c r="BB115" s="822"/>
      <c r="BC115" s="823"/>
      <c r="BD115" s="823"/>
      <c r="BE115" s="823"/>
      <c r="BF115" s="823"/>
      <c r="BG115" s="823"/>
      <c r="BH115" s="823"/>
      <c r="BI115" s="823"/>
      <c r="BJ115" s="823"/>
      <c r="BK115" s="823"/>
      <c r="BL115" s="823"/>
      <c r="BM115" s="823"/>
      <c r="BN115" s="823"/>
      <c r="BO115" s="823"/>
      <c r="BP115" s="823"/>
      <c r="BQ115" s="823"/>
      <c r="BR115" s="823"/>
      <c r="BS115" s="823"/>
      <c r="BT115" s="823"/>
      <c r="BU115" s="824"/>
    </row>
    <row r="116" spans="1:98" s="106" customFormat="1" ht="12" customHeight="1" x14ac:dyDescent="0.35">
      <c r="A116" s="891"/>
      <c r="B116" s="892"/>
      <c r="C116" s="892"/>
      <c r="D116" s="892"/>
      <c r="E116" s="892"/>
      <c r="F116" s="892"/>
      <c r="G116" s="892"/>
      <c r="H116" s="893"/>
      <c r="I116" s="831"/>
      <c r="J116" s="832"/>
      <c r="K116" s="833"/>
      <c r="L116" s="831"/>
      <c r="M116" s="832"/>
      <c r="N116" s="833"/>
      <c r="O116" s="837"/>
      <c r="P116" s="838"/>
      <c r="Q116" s="838"/>
      <c r="R116" s="839"/>
      <c r="S116" s="252"/>
      <c r="T116" s="891"/>
      <c r="U116" s="892"/>
      <c r="V116" s="892"/>
      <c r="W116" s="892"/>
      <c r="X116" s="892"/>
      <c r="Y116" s="892"/>
      <c r="Z116" s="892"/>
      <c r="AA116" s="892"/>
      <c r="AB116" s="892"/>
      <c r="AC116" s="892"/>
      <c r="AD116" s="893"/>
      <c r="AE116" s="831"/>
      <c r="AF116" s="832"/>
      <c r="AG116" s="833"/>
      <c r="AH116" s="831"/>
      <c r="AI116" s="832"/>
      <c r="AJ116" s="833"/>
      <c r="AK116" s="837"/>
      <c r="AL116" s="838"/>
      <c r="AM116" s="838"/>
      <c r="AN116" s="838"/>
      <c r="AO116" s="839"/>
      <c r="AP116" s="842"/>
      <c r="AQ116" s="843"/>
      <c r="AR116" s="843"/>
      <c r="AS116" s="843"/>
      <c r="AT116" s="843"/>
      <c r="AU116" s="843"/>
      <c r="AV116" s="843"/>
      <c r="AW116" s="843"/>
      <c r="AX116" s="865"/>
      <c r="AY116" s="865"/>
      <c r="AZ116" s="865"/>
      <c r="BA116" s="866"/>
      <c r="BB116" s="822"/>
      <c r="BC116" s="823"/>
      <c r="BD116" s="823"/>
      <c r="BE116" s="823"/>
      <c r="BF116" s="823"/>
      <c r="BG116" s="823"/>
      <c r="BH116" s="823"/>
      <c r="BI116" s="823"/>
      <c r="BJ116" s="823"/>
      <c r="BK116" s="823"/>
      <c r="BL116" s="823"/>
      <c r="BM116" s="823"/>
      <c r="BN116" s="823"/>
      <c r="BO116" s="823"/>
      <c r="BP116" s="823"/>
      <c r="BQ116" s="823"/>
      <c r="BR116" s="823"/>
      <c r="BS116" s="823"/>
      <c r="BT116" s="823"/>
      <c r="BU116" s="824"/>
    </row>
    <row r="117" spans="1:98" s="106" customFormat="1" ht="31.5" customHeight="1" x14ac:dyDescent="0.35">
      <c r="A117" s="867" t="s">
        <v>220</v>
      </c>
      <c r="B117" s="868"/>
      <c r="C117" s="868"/>
      <c r="D117" s="868"/>
      <c r="E117" s="868"/>
      <c r="F117" s="868"/>
      <c r="G117" s="868"/>
      <c r="H117" s="868"/>
      <c r="I117" s="843" t="s">
        <v>82</v>
      </c>
      <c r="J117" s="843"/>
      <c r="K117" s="843"/>
      <c r="L117" s="869">
        <v>2</v>
      </c>
      <c r="M117" s="869"/>
      <c r="N117" s="869"/>
      <c r="O117" s="865">
        <f>L117*54/36</f>
        <v>3</v>
      </c>
      <c r="P117" s="865"/>
      <c r="Q117" s="865"/>
      <c r="R117" s="866"/>
      <c r="S117" s="253"/>
      <c r="T117" s="870" t="s">
        <v>119</v>
      </c>
      <c r="U117" s="868"/>
      <c r="V117" s="868"/>
      <c r="W117" s="868"/>
      <c r="X117" s="868"/>
      <c r="Y117" s="868"/>
      <c r="Z117" s="868"/>
      <c r="AA117" s="868"/>
      <c r="AB117" s="868"/>
      <c r="AC117" s="868"/>
      <c r="AD117" s="868"/>
      <c r="AE117" s="869">
        <v>8</v>
      </c>
      <c r="AF117" s="869"/>
      <c r="AG117" s="869"/>
      <c r="AH117" s="869">
        <v>2</v>
      </c>
      <c r="AI117" s="869"/>
      <c r="AJ117" s="869"/>
      <c r="AK117" s="865">
        <f>AH117*54/36</f>
        <v>3</v>
      </c>
      <c r="AL117" s="865"/>
      <c r="AM117" s="865"/>
      <c r="AN117" s="865"/>
      <c r="AO117" s="871"/>
      <c r="AP117" s="842"/>
      <c r="AQ117" s="843"/>
      <c r="AR117" s="843"/>
      <c r="AS117" s="843"/>
      <c r="AT117" s="843"/>
      <c r="AU117" s="843"/>
      <c r="AV117" s="843"/>
      <c r="AW117" s="843"/>
      <c r="AX117" s="865"/>
      <c r="AY117" s="865"/>
      <c r="AZ117" s="865"/>
      <c r="BA117" s="866"/>
      <c r="BB117" s="822"/>
      <c r="BC117" s="823"/>
      <c r="BD117" s="823"/>
      <c r="BE117" s="823"/>
      <c r="BF117" s="823"/>
      <c r="BG117" s="823"/>
      <c r="BH117" s="823"/>
      <c r="BI117" s="823"/>
      <c r="BJ117" s="823"/>
      <c r="BK117" s="823"/>
      <c r="BL117" s="823"/>
      <c r="BM117" s="823"/>
      <c r="BN117" s="823"/>
      <c r="BO117" s="823"/>
      <c r="BP117" s="823"/>
      <c r="BQ117" s="823"/>
      <c r="BR117" s="823"/>
      <c r="BS117" s="823"/>
      <c r="BT117" s="823"/>
      <c r="BU117" s="824"/>
    </row>
    <row r="118" spans="1:98" s="106" customFormat="1" ht="50.25" customHeight="1" thickBot="1" x14ac:dyDescent="0.4">
      <c r="A118" s="887" t="s">
        <v>219</v>
      </c>
      <c r="B118" s="862"/>
      <c r="C118" s="862"/>
      <c r="D118" s="862"/>
      <c r="E118" s="862"/>
      <c r="F118" s="862"/>
      <c r="G118" s="862"/>
      <c r="H118" s="862"/>
      <c r="I118" s="845" t="s">
        <v>82</v>
      </c>
      <c r="J118" s="845"/>
      <c r="K118" s="845"/>
      <c r="L118" s="859">
        <v>2</v>
      </c>
      <c r="M118" s="859"/>
      <c r="N118" s="859"/>
      <c r="O118" s="857">
        <f>L118*54/36</f>
        <v>3</v>
      </c>
      <c r="P118" s="857"/>
      <c r="Q118" s="857"/>
      <c r="R118" s="860"/>
      <c r="S118" s="254"/>
      <c r="T118" s="861" t="s">
        <v>70</v>
      </c>
      <c r="U118" s="862"/>
      <c r="V118" s="862"/>
      <c r="W118" s="862"/>
      <c r="X118" s="862"/>
      <c r="Y118" s="862"/>
      <c r="Z118" s="862"/>
      <c r="AA118" s="862"/>
      <c r="AB118" s="862"/>
      <c r="AC118" s="862"/>
      <c r="AD118" s="862"/>
      <c r="AE118" s="859">
        <v>10</v>
      </c>
      <c r="AF118" s="859"/>
      <c r="AG118" s="859"/>
      <c r="AH118" s="859">
        <v>6</v>
      </c>
      <c r="AI118" s="859"/>
      <c r="AJ118" s="859"/>
      <c r="AK118" s="857">
        <f>AH118*54/36</f>
        <v>9</v>
      </c>
      <c r="AL118" s="857"/>
      <c r="AM118" s="857"/>
      <c r="AN118" s="857"/>
      <c r="AO118" s="858"/>
      <c r="AP118" s="844"/>
      <c r="AQ118" s="845"/>
      <c r="AR118" s="845"/>
      <c r="AS118" s="845"/>
      <c r="AT118" s="845"/>
      <c r="AU118" s="845"/>
      <c r="AV118" s="845"/>
      <c r="AW118" s="845"/>
      <c r="AX118" s="857"/>
      <c r="AY118" s="857"/>
      <c r="AZ118" s="857"/>
      <c r="BA118" s="860"/>
      <c r="BB118" s="825"/>
      <c r="BC118" s="826"/>
      <c r="BD118" s="826"/>
      <c r="BE118" s="826"/>
      <c r="BF118" s="826"/>
      <c r="BG118" s="826"/>
      <c r="BH118" s="826"/>
      <c r="BI118" s="826"/>
      <c r="BJ118" s="826"/>
      <c r="BK118" s="826"/>
      <c r="BL118" s="826"/>
      <c r="BM118" s="826"/>
      <c r="BN118" s="826"/>
      <c r="BO118" s="826"/>
      <c r="BP118" s="826"/>
      <c r="BQ118" s="826"/>
      <c r="BR118" s="826"/>
      <c r="BS118" s="826"/>
      <c r="BT118" s="826"/>
      <c r="BU118" s="827"/>
    </row>
    <row r="119" spans="1:98" s="255" customFormat="1" ht="53.25" customHeight="1" thickTop="1" x14ac:dyDescent="0.5">
      <c r="BV119" s="219"/>
      <c r="BW119" s="219"/>
      <c r="BX119" s="219"/>
      <c r="BY119" s="219"/>
      <c r="BZ119" s="219"/>
      <c r="CA119" s="219"/>
      <c r="CB119" s="219"/>
      <c r="CC119" s="219"/>
      <c r="CD119" s="219"/>
      <c r="CE119" s="219"/>
      <c r="CF119" s="219"/>
      <c r="CG119" s="219"/>
      <c r="CH119" s="219"/>
      <c r="CI119" s="219"/>
      <c r="CJ119" s="219"/>
      <c r="CK119" s="219"/>
      <c r="CL119" s="219"/>
      <c r="CM119" s="219"/>
      <c r="CN119" s="219"/>
      <c r="CO119" s="219"/>
      <c r="CP119" s="219"/>
      <c r="CQ119" s="219"/>
      <c r="CR119" s="219"/>
      <c r="CS119" s="219"/>
      <c r="CT119" s="219"/>
    </row>
    <row r="120" spans="1:98" s="256" customFormat="1" ht="43.5" customHeight="1" thickBot="1" x14ac:dyDescent="0.5">
      <c r="A120" s="1068" t="s">
        <v>140</v>
      </c>
      <c r="B120" s="1068"/>
      <c r="C120" s="1068"/>
      <c r="D120" s="1068"/>
      <c r="E120" s="1068"/>
      <c r="F120" s="1068"/>
      <c r="G120" s="1068"/>
      <c r="H120" s="1068"/>
      <c r="I120" s="1068"/>
      <c r="J120" s="1068"/>
      <c r="K120" s="1068"/>
      <c r="L120" s="1068"/>
      <c r="M120" s="1068"/>
      <c r="N120" s="1068"/>
      <c r="O120" s="1068"/>
      <c r="P120" s="1068"/>
      <c r="Q120" s="1068"/>
      <c r="R120" s="1068"/>
      <c r="S120" s="1068"/>
      <c r="T120" s="1068"/>
      <c r="U120" s="1068"/>
      <c r="V120" s="1068"/>
      <c r="W120" s="1068"/>
      <c r="X120" s="1068"/>
      <c r="Y120" s="1068"/>
      <c r="Z120" s="1068"/>
      <c r="AA120" s="1068"/>
      <c r="AB120" s="1068"/>
      <c r="AC120" s="1068"/>
      <c r="AD120" s="1068"/>
      <c r="AE120" s="1068"/>
      <c r="AF120" s="1068"/>
      <c r="AG120" s="1068"/>
      <c r="AH120" s="1068"/>
      <c r="AI120" s="1068"/>
      <c r="AJ120" s="1068"/>
      <c r="AK120" s="1068"/>
      <c r="AL120" s="1068"/>
      <c r="AM120" s="1068"/>
      <c r="AN120" s="1068"/>
      <c r="AO120" s="1068"/>
      <c r="AP120" s="1068"/>
      <c r="AQ120" s="1068"/>
      <c r="AR120" s="1068"/>
      <c r="AS120" s="1068"/>
      <c r="AT120" s="1068"/>
      <c r="AU120" s="1068"/>
      <c r="AV120" s="1068"/>
      <c r="AW120" s="1068"/>
      <c r="AX120" s="1068"/>
      <c r="AY120" s="1068"/>
      <c r="AZ120" s="1068"/>
      <c r="BA120" s="1068"/>
      <c r="BB120" s="1068"/>
      <c r="BC120" s="1068"/>
      <c r="BD120" s="1068"/>
      <c r="BE120" s="1068"/>
      <c r="BF120" s="1068"/>
      <c r="BG120" s="1068"/>
      <c r="BH120" s="1068"/>
      <c r="BI120" s="1068"/>
      <c r="BJ120" s="1068"/>
      <c r="BK120" s="1069"/>
      <c r="BL120" s="1070"/>
      <c r="BM120" s="1070"/>
      <c r="BN120" s="1070"/>
      <c r="BO120" s="1070"/>
      <c r="BP120" s="1070"/>
      <c r="BQ120" s="1070"/>
      <c r="BR120" s="1070"/>
      <c r="BS120" s="1070"/>
      <c r="BT120" s="1070"/>
      <c r="BU120" s="1070"/>
    </row>
    <row r="121" spans="1:98" s="256" customFormat="1" ht="75" customHeight="1" thickTop="1" thickBot="1" x14ac:dyDescent="0.4">
      <c r="A121" s="999" t="s">
        <v>13</v>
      </c>
      <c r="B121" s="1000"/>
      <c r="C121" s="1000"/>
      <c r="D121" s="1001"/>
      <c r="E121" s="1097" t="s">
        <v>63</v>
      </c>
      <c r="F121" s="1097"/>
      <c r="G121" s="1097"/>
      <c r="H121" s="1097"/>
      <c r="I121" s="1097"/>
      <c r="J121" s="1097"/>
      <c r="K121" s="1097"/>
      <c r="L121" s="1097"/>
      <c r="M121" s="1097"/>
      <c r="N121" s="1097"/>
      <c r="O121" s="1097"/>
      <c r="P121" s="1097"/>
      <c r="Q121" s="1097"/>
      <c r="R121" s="1097"/>
      <c r="S121" s="1097"/>
      <c r="T121" s="1097"/>
      <c r="U121" s="1097"/>
      <c r="V121" s="1097"/>
      <c r="W121" s="1097"/>
      <c r="X121" s="1097"/>
      <c r="Y121" s="1097"/>
      <c r="Z121" s="1097"/>
      <c r="AA121" s="1097"/>
      <c r="AB121" s="1097"/>
      <c r="AC121" s="1097"/>
      <c r="AD121" s="1097"/>
      <c r="AE121" s="1097"/>
      <c r="AF121" s="1097"/>
      <c r="AG121" s="1097"/>
      <c r="AH121" s="1097"/>
      <c r="AI121" s="1097"/>
      <c r="AJ121" s="1097"/>
      <c r="AK121" s="1097"/>
      <c r="AL121" s="1097"/>
      <c r="AM121" s="1097"/>
      <c r="AN121" s="1097"/>
      <c r="AO121" s="1097"/>
      <c r="AP121" s="1097"/>
      <c r="AQ121" s="1097"/>
      <c r="AR121" s="1097"/>
      <c r="AS121" s="1097"/>
      <c r="AT121" s="1097"/>
      <c r="AU121" s="1097"/>
      <c r="AV121" s="1097"/>
      <c r="AW121" s="1097"/>
      <c r="AX121" s="1097"/>
      <c r="AY121" s="1097"/>
      <c r="AZ121" s="1097"/>
      <c r="BA121" s="1097"/>
      <c r="BB121" s="1097"/>
      <c r="BC121" s="1097"/>
      <c r="BD121" s="1097"/>
      <c r="BE121" s="1097"/>
      <c r="BF121" s="1097"/>
      <c r="BG121" s="1098"/>
      <c r="BH121" s="1098"/>
      <c r="BI121" s="1099"/>
      <c r="BJ121" s="1099"/>
      <c r="BK121" s="1099"/>
      <c r="BL121" s="1099"/>
      <c r="BM121" s="1099"/>
      <c r="BN121" s="1099"/>
      <c r="BO121" s="1099"/>
      <c r="BP121" s="1099"/>
      <c r="BQ121" s="1099"/>
      <c r="BR121" s="1094" t="s">
        <v>64</v>
      </c>
      <c r="BS121" s="1095"/>
      <c r="BT121" s="1095"/>
      <c r="BU121" s="1096"/>
    </row>
    <row r="122" spans="1:98" s="256" customFormat="1" ht="119.25" customHeight="1" thickTop="1" x14ac:dyDescent="0.4">
      <c r="A122" s="1002" t="s">
        <v>32</v>
      </c>
      <c r="B122" s="1003"/>
      <c r="C122" s="1003"/>
      <c r="D122" s="1004"/>
      <c r="E122" s="1106" t="s">
        <v>86</v>
      </c>
      <c r="F122" s="1106"/>
      <c r="G122" s="1106"/>
      <c r="H122" s="1106"/>
      <c r="I122" s="1106"/>
      <c r="J122" s="1106"/>
      <c r="K122" s="1106"/>
      <c r="L122" s="1106"/>
      <c r="M122" s="1106"/>
      <c r="N122" s="1106"/>
      <c r="O122" s="1106"/>
      <c r="P122" s="1106"/>
      <c r="Q122" s="1106"/>
      <c r="R122" s="1106"/>
      <c r="S122" s="1106"/>
      <c r="T122" s="1106"/>
      <c r="U122" s="1106"/>
      <c r="V122" s="1106"/>
      <c r="W122" s="1106"/>
      <c r="X122" s="1106"/>
      <c r="Y122" s="1106"/>
      <c r="Z122" s="1106"/>
      <c r="AA122" s="1106"/>
      <c r="AB122" s="1106"/>
      <c r="AC122" s="1106"/>
      <c r="AD122" s="1106"/>
      <c r="AE122" s="1106"/>
      <c r="AF122" s="1106"/>
      <c r="AG122" s="1106"/>
      <c r="AH122" s="1106"/>
      <c r="AI122" s="1106"/>
      <c r="AJ122" s="1106"/>
      <c r="AK122" s="1106"/>
      <c r="AL122" s="1106"/>
      <c r="AM122" s="1106"/>
      <c r="AN122" s="1106"/>
      <c r="AO122" s="1106"/>
      <c r="AP122" s="1106"/>
      <c r="AQ122" s="1106"/>
      <c r="AR122" s="1106"/>
      <c r="AS122" s="1106"/>
      <c r="AT122" s="1106"/>
      <c r="AU122" s="1106"/>
      <c r="AV122" s="1106"/>
      <c r="AW122" s="1106"/>
      <c r="AX122" s="1106"/>
      <c r="AY122" s="1106"/>
      <c r="AZ122" s="1106"/>
      <c r="BA122" s="1106"/>
      <c r="BB122" s="1106"/>
      <c r="BC122" s="1106"/>
      <c r="BD122" s="1106"/>
      <c r="BE122" s="1106"/>
      <c r="BF122" s="1106"/>
      <c r="BG122" s="1107"/>
      <c r="BH122" s="1107"/>
      <c r="BI122" s="1108"/>
      <c r="BJ122" s="1108"/>
      <c r="BK122" s="1108"/>
      <c r="BL122" s="1108"/>
      <c r="BM122" s="1108"/>
      <c r="BN122" s="1108"/>
      <c r="BO122" s="1108"/>
      <c r="BP122" s="1108"/>
      <c r="BQ122" s="1108"/>
      <c r="BR122" s="1100" t="s">
        <v>323</v>
      </c>
      <c r="BS122" s="1101"/>
      <c r="BT122" s="1101"/>
      <c r="BU122" s="1102"/>
    </row>
    <row r="123" spans="1:98" s="256" customFormat="1" ht="28.5" customHeight="1" x14ac:dyDescent="0.4">
      <c r="A123" s="1005" t="s">
        <v>33</v>
      </c>
      <c r="B123" s="1006"/>
      <c r="C123" s="1006"/>
      <c r="D123" s="1007"/>
      <c r="E123" s="1084" t="s">
        <v>87</v>
      </c>
      <c r="F123" s="1084"/>
      <c r="G123" s="1084"/>
      <c r="H123" s="1084"/>
      <c r="I123" s="1084"/>
      <c r="J123" s="1084"/>
      <c r="K123" s="1084"/>
      <c r="L123" s="1084"/>
      <c r="M123" s="1084"/>
      <c r="N123" s="1084"/>
      <c r="O123" s="1084"/>
      <c r="P123" s="1084"/>
      <c r="Q123" s="1084"/>
      <c r="R123" s="1084"/>
      <c r="S123" s="1084"/>
      <c r="T123" s="1084"/>
      <c r="U123" s="1084"/>
      <c r="V123" s="1084"/>
      <c r="W123" s="1084"/>
      <c r="X123" s="1084"/>
      <c r="Y123" s="1084"/>
      <c r="Z123" s="1084"/>
      <c r="AA123" s="1084"/>
      <c r="AB123" s="1084"/>
      <c r="AC123" s="1084"/>
      <c r="AD123" s="1084"/>
      <c r="AE123" s="1084"/>
      <c r="AF123" s="1084"/>
      <c r="AG123" s="1084"/>
      <c r="AH123" s="1084"/>
      <c r="AI123" s="1084"/>
      <c r="AJ123" s="1084"/>
      <c r="AK123" s="1084"/>
      <c r="AL123" s="1084"/>
      <c r="AM123" s="1084"/>
      <c r="AN123" s="1084"/>
      <c r="AO123" s="1084"/>
      <c r="AP123" s="1084"/>
      <c r="AQ123" s="1084"/>
      <c r="AR123" s="1084"/>
      <c r="AS123" s="1084"/>
      <c r="AT123" s="1084"/>
      <c r="AU123" s="1084"/>
      <c r="AV123" s="1084"/>
      <c r="AW123" s="1084"/>
      <c r="AX123" s="1084"/>
      <c r="AY123" s="1084"/>
      <c r="AZ123" s="1084"/>
      <c r="BA123" s="1084"/>
      <c r="BB123" s="1084"/>
      <c r="BC123" s="1084"/>
      <c r="BD123" s="1084"/>
      <c r="BE123" s="1084"/>
      <c r="BF123" s="1084"/>
      <c r="BG123" s="1085"/>
      <c r="BH123" s="1085"/>
      <c r="BI123" s="1086"/>
      <c r="BJ123" s="1086"/>
      <c r="BK123" s="1086"/>
      <c r="BL123" s="1086"/>
      <c r="BM123" s="1086"/>
      <c r="BN123" s="1086"/>
      <c r="BO123" s="1086"/>
      <c r="BP123" s="1086"/>
      <c r="BQ123" s="1086"/>
      <c r="BR123" s="1087" t="s">
        <v>166</v>
      </c>
      <c r="BS123" s="1088"/>
      <c r="BT123" s="1088"/>
      <c r="BU123" s="1089"/>
    </row>
    <row r="124" spans="1:98" s="256" customFormat="1" ht="26.25" customHeight="1" x14ac:dyDescent="0.4">
      <c r="A124" s="1005" t="s">
        <v>34</v>
      </c>
      <c r="B124" s="1006"/>
      <c r="C124" s="1006"/>
      <c r="D124" s="1007"/>
      <c r="E124" s="1084" t="s">
        <v>91</v>
      </c>
      <c r="F124" s="1084"/>
      <c r="G124" s="1084"/>
      <c r="H124" s="1084"/>
      <c r="I124" s="1084"/>
      <c r="J124" s="1084"/>
      <c r="K124" s="1084"/>
      <c r="L124" s="1084"/>
      <c r="M124" s="1084"/>
      <c r="N124" s="1084"/>
      <c r="O124" s="1084"/>
      <c r="P124" s="1084"/>
      <c r="Q124" s="1084"/>
      <c r="R124" s="1084"/>
      <c r="S124" s="1084"/>
      <c r="T124" s="1084"/>
      <c r="U124" s="1084"/>
      <c r="V124" s="1084"/>
      <c r="W124" s="1084"/>
      <c r="X124" s="1084"/>
      <c r="Y124" s="1084"/>
      <c r="Z124" s="1084"/>
      <c r="AA124" s="1084"/>
      <c r="AB124" s="1084"/>
      <c r="AC124" s="1084"/>
      <c r="AD124" s="1084"/>
      <c r="AE124" s="1084"/>
      <c r="AF124" s="1084"/>
      <c r="AG124" s="1084"/>
      <c r="AH124" s="1084"/>
      <c r="AI124" s="1084"/>
      <c r="AJ124" s="1084"/>
      <c r="AK124" s="1084"/>
      <c r="AL124" s="1084"/>
      <c r="AM124" s="1084"/>
      <c r="AN124" s="1084"/>
      <c r="AO124" s="1084"/>
      <c r="AP124" s="1084"/>
      <c r="AQ124" s="1084"/>
      <c r="AR124" s="1084"/>
      <c r="AS124" s="1084"/>
      <c r="AT124" s="1084"/>
      <c r="AU124" s="1084"/>
      <c r="AV124" s="1084"/>
      <c r="AW124" s="1084"/>
      <c r="AX124" s="1084"/>
      <c r="AY124" s="1084"/>
      <c r="AZ124" s="1084"/>
      <c r="BA124" s="1084"/>
      <c r="BB124" s="1084"/>
      <c r="BC124" s="1084"/>
      <c r="BD124" s="1084"/>
      <c r="BE124" s="1084"/>
      <c r="BF124" s="1084"/>
      <c r="BG124" s="1085"/>
      <c r="BH124" s="1085"/>
      <c r="BI124" s="1086"/>
      <c r="BJ124" s="1086"/>
      <c r="BK124" s="1086"/>
      <c r="BL124" s="1086"/>
      <c r="BM124" s="1086"/>
      <c r="BN124" s="1086"/>
      <c r="BO124" s="1086"/>
      <c r="BP124" s="1086"/>
      <c r="BQ124" s="1086"/>
      <c r="BR124" s="1087" t="s">
        <v>162</v>
      </c>
      <c r="BS124" s="1088"/>
      <c r="BT124" s="1088"/>
      <c r="BU124" s="1089"/>
    </row>
    <row r="125" spans="1:98" s="256" customFormat="1" ht="27" customHeight="1" x14ac:dyDescent="0.4">
      <c r="A125" s="1005" t="s">
        <v>35</v>
      </c>
      <c r="B125" s="1006"/>
      <c r="C125" s="1006"/>
      <c r="D125" s="1007"/>
      <c r="E125" s="1084" t="s">
        <v>88</v>
      </c>
      <c r="F125" s="1084"/>
      <c r="G125" s="1084"/>
      <c r="H125" s="1084"/>
      <c r="I125" s="1084"/>
      <c r="J125" s="1084"/>
      <c r="K125" s="1084"/>
      <c r="L125" s="1084"/>
      <c r="M125" s="1084"/>
      <c r="N125" s="1084"/>
      <c r="O125" s="1084"/>
      <c r="P125" s="1084"/>
      <c r="Q125" s="1084"/>
      <c r="R125" s="1084"/>
      <c r="S125" s="1084"/>
      <c r="T125" s="1084"/>
      <c r="U125" s="1084"/>
      <c r="V125" s="1084"/>
      <c r="W125" s="1084"/>
      <c r="X125" s="1084"/>
      <c r="Y125" s="1084"/>
      <c r="Z125" s="1084"/>
      <c r="AA125" s="1084"/>
      <c r="AB125" s="1084"/>
      <c r="AC125" s="1084"/>
      <c r="AD125" s="1084"/>
      <c r="AE125" s="1084"/>
      <c r="AF125" s="1084"/>
      <c r="AG125" s="1084"/>
      <c r="AH125" s="1084"/>
      <c r="AI125" s="1084"/>
      <c r="AJ125" s="1084"/>
      <c r="AK125" s="1084"/>
      <c r="AL125" s="1084"/>
      <c r="AM125" s="1084"/>
      <c r="AN125" s="1084"/>
      <c r="AO125" s="1084"/>
      <c r="AP125" s="1084"/>
      <c r="AQ125" s="1084"/>
      <c r="AR125" s="1084"/>
      <c r="AS125" s="1084"/>
      <c r="AT125" s="1084"/>
      <c r="AU125" s="1084"/>
      <c r="AV125" s="1084"/>
      <c r="AW125" s="1084"/>
      <c r="AX125" s="1084"/>
      <c r="AY125" s="1084"/>
      <c r="AZ125" s="1084"/>
      <c r="BA125" s="1084"/>
      <c r="BB125" s="1084"/>
      <c r="BC125" s="1084"/>
      <c r="BD125" s="1084"/>
      <c r="BE125" s="1084"/>
      <c r="BF125" s="1084"/>
      <c r="BG125" s="1085"/>
      <c r="BH125" s="1085"/>
      <c r="BI125" s="1086"/>
      <c r="BJ125" s="1086"/>
      <c r="BK125" s="1086"/>
      <c r="BL125" s="1086"/>
      <c r="BM125" s="1086"/>
      <c r="BN125" s="1086"/>
      <c r="BO125" s="1086"/>
      <c r="BP125" s="1086"/>
      <c r="BQ125" s="1086"/>
      <c r="BR125" s="1087" t="s">
        <v>261</v>
      </c>
      <c r="BS125" s="1088"/>
      <c r="BT125" s="1088"/>
      <c r="BU125" s="1089"/>
    </row>
    <row r="126" spans="1:98" s="256" customFormat="1" ht="118.5" customHeight="1" x14ac:dyDescent="0.4">
      <c r="A126" s="1005" t="s">
        <v>36</v>
      </c>
      <c r="B126" s="1006"/>
      <c r="C126" s="1006"/>
      <c r="D126" s="1007"/>
      <c r="E126" s="1084" t="s">
        <v>89</v>
      </c>
      <c r="F126" s="1084"/>
      <c r="G126" s="1084"/>
      <c r="H126" s="1084"/>
      <c r="I126" s="1084"/>
      <c r="J126" s="1084"/>
      <c r="K126" s="1084"/>
      <c r="L126" s="1084"/>
      <c r="M126" s="1084"/>
      <c r="N126" s="1084"/>
      <c r="O126" s="1084"/>
      <c r="P126" s="1084"/>
      <c r="Q126" s="1084"/>
      <c r="R126" s="1084"/>
      <c r="S126" s="1084"/>
      <c r="T126" s="1084"/>
      <c r="U126" s="1084"/>
      <c r="V126" s="1084"/>
      <c r="W126" s="1084"/>
      <c r="X126" s="1084"/>
      <c r="Y126" s="1084"/>
      <c r="Z126" s="1084"/>
      <c r="AA126" s="1084"/>
      <c r="AB126" s="1084"/>
      <c r="AC126" s="1084"/>
      <c r="AD126" s="1084"/>
      <c r="AE126" s="1084"/>
      <c r="AF126" s="1084"/>
      <c r="AG126" s="1084"/>
      <c r="AH126" s="1084"/>
      <c r="AI126" s="1084"/>
      <c r="AJ126" s="1084"/>
      <c r="AK126" s="1084"/>
      <c r="AL126" s="1084"/>
      <c r="AM126" s="1084"/>
      <c r="AN126" s="1084"/>
      <c r="AO126" s="1084"/>
      <c r="AP126" s="1084"/>
      <c r="AQ126" s="1084"/>
      <c r="AR126" s="1084"/>
      <c r="AS126" s="1084"/>
      <c r="AT126" s="1084"/>
      <c r="AU126" s="1084"/>
      <c r="AV126" s="1084"/>
      <c r="AW126" s="1084"/>
      <c r="AX126" s="1084"/>
      <c r="AY126" s="1084"/>
      <c r="AZ126" s="1084"/>
      <c r="BA126" s="1084"/>
      <c r="BB126" s="1084"/>
      <c r="BC126" s="1084"/>
      <c r="BD126" s="1084"/>
      <c r="BE126" s="1084"/>
      <c r="BF126" s="1084"/>
      <c r="BG126" s="1085"/>
      <c r="BH126" s="1085"/>
      <c r="BI126" s="1086"/>
      <c r="BJ126" s="1086"/>
      <c r="BK126" s="1086"/>
      <c r="BL126" s="1086"/>
      <c r="BM126" s="1086"/>
      <c r="BN126" s="1086"/>
      <c r="BO126" s="1086"/>
      <c r="BP126" s="1086"/>
      <c r="BQ126" s="1086"/>
      <c r="BR126" s="1087" t="s">
        <v>323</v>
      </c>
      <c r="BS126" s="1088"/>
      <c r="BT126" s="1088"/>
      <c r="BU126" s="1089"/>
    </row>
    <row r="127" spans="1:98" s="256" customFormat="1" ht="117" customHeight="1" x14ac:dyDescent="0.4">
      <c r="A127" s="1005" t="s">
        <v>65</v>
      </c>
      <c r="B127" s="1006"/>
      <c r="C127" s="1006"/>
      <c r="D127" s="1007"/>
      <c r="E127" s="1084" t="s">
        <v>90</v>
      </c>
      <c r="F127" s="1084"/>
      <c r="G127" s="1084"/>
      <c r="H127" s="1084"/>
      <c r="I127" s="1084"/>
      <c r="J127" s="1084"/>
      <c r="K127" s="1084"/>
      <c r="L127" s="1084"/>
      <c r="M127" s="1084"/>
      <c r="N127" s="1084"/>
      <c r="O127" s="1084"/>
      <c r="P127" s="1084"/>
      <c r="Q127" s="1084"/>
      <c r="R127" s="1084"/>
      <c r="S127" s="1084"/>
      <c r="T127" s="1084"/>
      <c r="U127" s="1084"/>
      <c r="V127" s="1084"/>
      <c r="W127" s="1084"/>
      <c r="X127" s="1084"/>
      <c r="Y127" s="1084"/>
      <c r="Z127" s="1084"/>
      <c r="AA127" s="1084"/>
      <c r="AB127" s="1084"/>
      <c r="AC127" s="1084"/>
      <c r="AD127" s="1084"/>
      <c r="AE127" s="1084"/>
      <c r="AF127" s="1084"/>
      <c r="AG127" s="1084"/>
      <c r="AH127" s="1084"/>
      <c r="AI127" s="1084"/>
      <c r="AJ127" s="1084"/>
      <c r="AK127" s="1084"/>
      <c r="AL127" s="1084"/>
      <c r="AM127" s="1084"/>
      <c r="AN127" s="1084"/>
      <c r="AO127" s="1084"/>
      <c r="AP127" s="1084"/>
      <c r="AQ127" s="1084"/>
      <c r="AR127" s="1084"/>
      <c r="AS127" s="1084"/>
      <c r="AT127" s="1084"/>
      <c r="AU127" s="1084"/>
      <c r="AV127" s="1084"/>
      <c r="AW127" s="1084"/>
      <c r="AX127" s="1084"/>
      <c r="AY127" s="1084"/>
      <c r="AZ127" s="1084"/>
      <c r="BA127" s="1084"/>
      <c r="BB127" s="1084"/>
      <c r="BC127" s="1084"/>
      <c r="BD127" s="1084"/>
      <c r="BE127" s="1084"/>
      <c r="BF127" s="1084"/>
      <c r="BG127" s="1085"/>
      <c r="BH127" s="1085"/>
      <c r="BI127" s="1086"/>
      <c r="BJ127" s="1086"/>
      <c r="BK127" s="1086"/>
      <c r="BL127" s="1086"/>
      <c r="BM127" s="1086"/>
      <c r="BN127" s="1086"/>
      <c r="BO127" s="1086"/>
      <c r="BP127" s="1086"/>
      <c r="BQ127" s="1086"/>
      <c r="BR127" s="1087" t="s">
        <v>323</v>
      </c>
      <c r="BS127" s="1088"/>
      <c r="BT127" s="1088"/>
      <c r="BU127" s="1089"/>
    </row>
    <row r="128" spans="1:98" s="256" customFormat="1" ht="58.5" customHeight="1" x14ac:dyDescent="0.4">
      <c r="A128" s="1005" t="s">
        <v>227</v>
      </c>
      <c r="B128" s="1006"/>
      <c r="C128" s="1006"/>
      <c r="D128" s="1007"/>
      <c r="E128" s="1084" t="s">
        <v>125</v>
      </c>
      <c r="F128" s="1084"/>
      <c r="G128" s="1084"/>
      <c r="H128" s="1084"/>
      <c r="I128" s="1084"/>
      <c r="J128" s="1084"/>
      <c r="K128" s="1084"/>
      <c r="L128" s="1084"/>
      <c r="M128" s="1084"/>
      <c r="N128" s="1084"/>
      <c r="O128" s="1084"/>
      <c r="P128" s="1084"/>
      <c r="Q128" s="1084"/>
      <c r="R128" s="1084"/>
      <c r="S128" s="1084"/>
      <c r="T128" s="1084"/>
      <c r="U128" s="1084"/>
      <c r="V128" s="1084"/>
      <c r="W128" s="1084"/>
      <c r="X128" s="1084"/>
      <c r="Y128" s="1084"/>
      <c r="Z128" s="1084"/>
      <c r="AA128" s="1084"/>
      <c r="AB128" s="1084"/>
      <c r="AC128" s="1084"/>
      <c r="AD128" s="1084"/>
      <c r="AE128" s="1084"/>
      <c r="AF128" s="1084"/>
      <c r="AG128" s="1084"/>
      <c r="AH128" s="1084"/>
      <c r="AI128" s="1084"/>
      <c r="AJ128" s="1084"/>
      <c r="AK128" s="1084"/>
      <c r="AL128" s="1084"/>
      <c r="AM128" s="1084"/>
      <c r="AN128" s="1084"/>
      <c r="AO128" s="1084"/>
      <c r="AP128" s="1084"/>
      <c r="AQ128" s="1084"/>
      <c r="AR128" s="1084"/>
      <c r="AS128" s="1084"/>
      <c r="AT128" s="1084"/>
      <c r="AU128" s="1084"/>
      <c r="AV128" s="1084"/>
      <c r="AW128" s="1084"/>
      <c r="AX128" s="1084"/>
      <c r="AY128" s="1084"/>
      <c r="AZ128" s="1084"/>
      <c r="BA128" s="1084"/>
      <c r="BB128" s="1084"/>
      <c r="BC128" s="1084"/>
      <c r="BD128" s="1084"/>
      <c r="BE128" s="1084"/>
      <c r="BF128" s="1084"/>
      <c r="BG128" s="1085"/>
      <c r="BH128" s="1085"/>
      <c r="BI128" s="1086"/>
      <c r="BJ128" s="1086"/>
      <c r="BK128" s="1086"/>
      <c r="BL128" s="1086"/>
      <c r="BM128" s="1086"/>
      <c r="BN128" s="1086"/>
      <c r="BO128" s="1086"/>
      <c r="BP128" s="1086"/>
      <c r="BQ128" s="1086"/>
      <c r="BR128" s="1087" t="s">
        <v>71</v>
      </c>
      <c r="BS128" s="1088"/>
      <c r="BT128" s="1088"/>
      <c r="BU128" s="1089"/>
    </row>
    <row r="129" spans="1:73" s="256" customFormat="1" ht="54.75" customHeight="1" x14ac:dyDescent="0.4">
      <c r="A129" s="1005" t="s">
        <v>228</v>
      </c>
      <c r="B129" s="1006"/>
      <c r="C129" s="1006"/>
      <c r="D129" s="1007"/>
      <c r="E129" s="1084" t="s">
        <v>126</v>
      </c>
      <c r="F129" s="1084"/>
      <c r="G129" s="1084"/>
      <c r="H129" s="1084"/>
      <c r="I129" s="1084"/>
      <c r="J129" s="1084"/>
      <c r="K129" s="1084"/>
      <c r="L129" s="1084"/>
      <c r="M129" s="1084"/>
      <c r="N129" s="1084"/>
      <c r="O129" s="1084"/>
      <c r="P129" s="1084"/>
      <c r="Q129" s="1084"/>
      <c r="R129" s="1084"/>
      <c r="S129" s="1084"/>
      <c r="T129" s="1084"/>
      <c r="U129" s="1084"/>
      <c r="V129" s="1084"/>
      <c r="W129" s="1084"/>
      <c r="X129" s="1084"/>
      <c r="Y129" s="1084"/>
      <c r="Z129" s="1084"/>
      <c r="AA129" s="1084"/>
      <c r="AB129" s="1084"/>
      <c r="AC129" s="1084"/>
      <c r="AD129" s="1084"/>
      <c r="AE129" s="1084"/>
      <c r="AF129" s="1084"/>
      <c r="AG129" s="1084"/>
      <c r="AH129" s="1084"/>
      <c r="AI129" s="1084"/>
      <c r="AJ129" s="1084"/>
      <c r="AK129" s="1084"/>
      <c r="AL129" s="1084"/>
      <c r="AM129" s="1084"/>
      <c r="AN129" s="1084"/>
      <c r="AO129" s="1084"/>
      <c r="AP129" s="1084"/>
      <c r="AQ129" s="1084"/>
      <c r="AR129" s="1084"/>
      <c r="AS129" s="1084"/>
      <c r="AT129" s="1084"/>
      <c r="AU129" s="1084"/>
      <c r="AV129" s="1084"/>
      <c r="AW129" s="1084"/>
      <c r="AX129" s="1084"/>
      <c r="AY129" s="1084"/>
      <c r="AZ129" s="1084"/>
      <c r="BA129" s="1084"/>
      <c r="BB129" s="1084"/>
      <c r="BC129" s="1084"/>
      <c r="BD129" s="1084"/>
      <c r="BE129" s="1084"/>
      <c r="BF129" s="1084"/>
      <c r="BG129" s="1085"/>
      <c r="BH129" s="1085"/>
      <c r="BI129" s="1086"/>
      <c r="BJ129" s="1086"/>
      <c r="BK129" s="1086"/>
      <c r="BL129" s="1086"/>
      <c r="BM129" s="1086"/>
      <c r="BN129" s="1086"/>
      <c r="BO129" s="1086"/>
      <c r="BP129" s="1086"/>
      <c r="BQ129" s="1086"/>
      <c r="BR129" s="1087" t="s">
        <v>74</v>
      </c>
      <c r="BS129" s="1088"/>
      <c r="BT129" s="1088"/>
      <c r="BU129" s="1089"/>
    </row>
    <row r="130" spans="1:73" s="256" customFormat="1" ht="72" customHeight="1" x14ac:dyDescent="0.4">
      <c r="A130" s="1005" t="s">
        <v>229</v>
      </c>
      <c r="B130" s="1006"/>
      <c r="C130" s="1006"/>
      <c r="D130" s="1007"/>
      <c r="E130" s="1084" t="s">
        <v>127</v>
      </c>
      <c r="F130" s="1084"/>
      <c r="G130" s="1084"/>
      <c r="H130" s="1084"/>
      <c r="I130" s="1084"/>
      <c r="J130" s="1084"/>
      <c r="K130" s="1084"/>
      <c r="L130" s="1084"/>
      <c r="M130" s="1084"/>
      <c r="N130" s="1084"/>
      <c r="O130" s="1084"/>
      <c r="P130" s="1084"/>
      <c r="Q130" s="1084"/>
      <c r="R130" s="1084"/>
      <c r="S130" s="1084"/>
      <c r="T130" s="1084"/>
      <c r="U130" s="1084"/>
      <c r="V130" s="1084"/>
      <c r="W130" s="1084"/>
      <c r="X130" s="1084"/>
      <c r="Y130" s="1084"/>
      <c r="Z130" s="1084"/>
      <c r="AA130" s="1084"/>
      <c r="AB130" s="1084"/>
      <c r="AC130" s="1084"/>
      <c r="AD130" s="1084"/>
      <c r="AE130" s="1084"/>
      <c r="AF130" s="1084"/>
      <c r="AG130" s="1084"/>
      <c r="AH130" s="1084"/>
      <c r="AI130" s="1084"/>
      <c r="AJ130" s="1084"/>
      <c r="AK130" s="1084"/>
      <c r="AL130" s="1084"/>
      <c r="AM130" s="1084"/>
      <c r="AN130" s="1084"/>
      <c r="AO130" s="1084"/>
      <c r="AP130" s="1084"/>
      <c r="AQ130" s="1084"/>
      <c r="AR130" s="1084"/>
      <c r="AS130" s="1084"/>
      <c r="AT130" s="1084"/>
      <c r="AU130" s="1084"/>
      <c r="AV130" s="1084"/>
      <c r="AW130" s="1084"/>
      <c r="AX130" s="1084"/>
      <c r="AY130" s="1084"/>
      <c r="AZ130" s="1084"/>
      <c r="BA130" s="1084"/>
      <c r="BB130" s="1084"/>
      <c r="BC130" s="1084"/>
      <c r="BD130" s="1084"/>
      <c r="BE130" s="1084"/>
      <c r="BF130" s="1084"/>
      <c r="BG130" s="1085"/>
      <c r="BH130" s="1085"/>
      <c r="BI130" s="1086"/>
      <c r="BJ130" s="1086"/>
      <c r="BK130" s="1086"/>
      <c r="BL130" s="1086"/>
      <c r="BM130" s="1086"/>
      <c r="BN130" s="1086"/>
      <c r="BO130" s="1086"/>
      <c r="BP130" s="1086"/>
      <c r="BQ130" s="1086"/>
      <c r="BR130" s="1087" t="s">
        <v>73</v>
      </c>
      <c r="BS130" s="1088"/>
      <c r="BT130" s="1088"/>
      <c r="BU130" s="1089"/>
    </row>
    <row r="131" spans="1:73" s="256" customFormat="1" ht="26.25" customHeight="1" x14ac:dyDescent="0.4">
      <c r="A131" s="1005" t="s">
        <v>230</v>
      </c>
      <c r="B131" s="1006"/>
      <c r="C131" s="1006"/>
      <c r="D131" s="1007"/>
      <c r="E131" s="1084" t="s">
        <v>245</v>
      </c>
      <c r="F131" s="1084"/>
      <c r="G131" s="1084"/>
      <c r="H131" s="1084"/>
      <c r="I131" s="1084"/>
      <c r="J131" s="1084"/>
      <c r="K131" s="1084"/>
      <c r="L131" s="1084"/>
      <c r="M131" s="1084"/>
      <c r="N131" s="1084"/>
      <c r="O131" s="1084"/>
      <c r="P131" s="1084"/>
      <c r="Q131" s="1084"/>
      <c r="R131" s="1084"/>
      <c r="S131" s="1084"/>
      <c r="T131" s="1084"/>
      <c r="U131" s="1084"/>
      <c r="V131" s="1084"/>
      <c r="W131" s="1084"/>
      <c r="X131" s="1084"/>
      <c r="Y131" s="1084"/>
      <c r="Z131" s="1084"/>
      <c r="AA131" s="1084"/>
      <c r="AB131" s="1084"/>
      <c r="AC131" s="1084"/>
      <c r="AD131" s="1084"/>
      <c r="AE131" s="1084"/>
      <c r="AF131" s="1084"/>
      <c r="AG131" s="1084"/>
      <c r="AH131" s="1084"/>
      <c r="AI131" s="1084"/>
      <c r="AJ131" s="1084"/>
      <c r="AK131" s="1084"/>
      <c r="AL131" s="1084"/>
      <c r="AM131" s="1084"/>
      <c r="AN131" s="1084"/>
      <c r="AO131" s="1084"/>
      <c r="AP131" s="1084"/>
      <c r="AQ131" s="1084"/>
      <c r="AR131" s="1084"/>
      <c r="AS131" s="1084"/>
      <c r="AT131" s="1084"/>
      <c r="AU131" s="1084"/>
      <c r="AV131" s="1084"/>
      <c r="AW131" s="1084"/>
      <c r="AX131" s="1084"/>
      <c r="AY131" s="1084"/>
      <c r="AZ131" s="1084"/>
      <c r="BA131" s="1084"/>
      <c r="BB131" s="1084"/>
      <c r="BC131" s="1084"/>
      <c r="BD131" s="1084"/>
      <c r="BE131" s="1084"/>
      <c r="BF131" s="1084"/>
      <c r="BG131" s="1085"/>
      <c r="BH131" s="1085"/>
      <c r="BI131" s="1086"/>
      <c r="BJ131" s="1086"/>
      <c r="BK131" s="1086"/>
      <c r="BL131" s="1086"/>
      <c r="BM131" s="1086"/>
      <c r="BN131" s="1086"/>
      <c r="BO131" s="1086"/>
      <c r="BP131" s="1086"/>
      <c r="BQ131" s="1086"/>
      <c r="BR131" s="1087" t="s">
        <v>319</v>
      </c>
      <c r="BS131" s="1088"/>
      <c r="BT131" s="1088"/>
      <c r="BU131" s="1089"/>
    </row>
    <row r="132" spans="1:73" s="256" customFormat="1" ht="48" customHeight="1" x14ac:dyDescent="0.4">
      <c r="A132" s="1005" t="s">
        <v>231</v>
      </c>
      <c r="B132" s="1006"/>
      <c r="C132" s="1006"/>
      <c r="D132" s="1007"/>
      <c r="E132" s="1084" t="s">
        <v>128</v>
      </c>
      <c r="F132" s="1084"/>
      <c r="G132" s="1084"/>
      <c r="H132" s="1084"/>
      <c r="I132" s="1084"/>
      <c r="J132" s="1084"/>
      <c r="K132" s="1084"/>
      <c r="L132" s="1084"/>
      <c r="M132" s="1084"/>
      <c r="N132" s="1084"/>
      <c r="O132" s="1084"/>
      <c r="P132" s="1084"/>
      <c r="Q132" s="1084"/>
      <c r="R132" s="1084"/>
      <c r="S132" s="1084"/>
      <c r="T132" s="1084"/>
      <c r="U132" s="1084"/>
      <c r="V132" s="1084"/>
      <c r="W132" s="1084"/>
      <c r="X132" s="1084"/>
      <c r="Y132" s="1084"/>
      <c r="Z132" s="1084"/>
      <c r="AA132" s="1084"/>
      <c r="AB132" s="1084"/>
      <c r="AC132" s="1084"/>
      <c r="AD132" s="1084"/>
      <c r="AE132" s="1084"/>
      <c r="AF132" s="1084"/>
      <c r="AG132" s="1084"/>
      <c r="AH132" s="1084"/>
      <c r="AI132" s="1084"/>
      <c r="AJ132" s="1084"/>
      <c r="AK132" s="1084"/>
      <c r="AL132" s="1084"/>
      <c r="AM132" s="1084"/>
      <c r="AN132" s="1084"/>
      <c r="AO132" s="1084"/>
      <c r="AP132" s="1084"/>
      <c r="AQ132" s="1084"/>
      <c r="AR132" s="1084"/>
      <c r="AS132" s="1084"/>
      <c r="AT132" s="1084"/>
      <c r="AU132" s="1084"/>
      <c r="AV132" s="1084"/>
      <c r="AW132" s="1084"/>
      <c r="AX132" s="1084"/>
      <c r="AY132" s="1084"/>
      <c r="AZ132" s="1084"/>
      <c r="BA132" s="1084"/>
      <c r="BB132" s="1084"/>
      <c r="BC132" s="1084"/>
      <c r="BD132" s="1084"/>
      <c r="BE132" s="1084"/>
      <c r="BF132" s="1084"/>
      <c r="BG132" s="1085"/>
      <c r="BH132" s="1085"/>
      <c r="BI132" s="1086"/>
      <c r="BJ132" s="1086"/>
      <c r="BK132" s="1086"/>
      <c r="BL132" s="1086"/>
      <c r="BM132" s="1086"/>
      <c r="BN132" s="1086"/>
      <c r="BO132" s="1086"/>
      <c r="BP132" s="1086"/>
      <c r="BQ132" s="1086"/>
      <c r="BR132" s="1087" t="s">
        <v>78</v>
      </c>
      <c r="BS132" s="1088"/>
      <c r="BT132" s="1088"/>
      <c r="BU132" s="1089"/>
    </row>
    <row r="133" spans="1:73" s="256" customFormat="1" ht="48" customHeight="1" x14ac:dyDescent="0.4">
      <c r="A133" s="1005" t="s">
        <v>232</v>
      </c>
      <c r="B133" s="1006"/>
      <c r="C133" s="1006"/>
      <c r="D133" s="1007"/>
      <c r="E133" s="1084" t="s">
        <v>129</v>
      </c>
      <c r="F133" s="1084"/>
      <c r="G133" s="1084"/>
      <c r="H133" s="1084"/>
      <c r="I133" s="1084"/>
      <c r="J133" s="1084"/>
      <c r="K133" s="1084"/>
      <c r="L133" s="1084"/>
      <c r="M133" s="1084"/>
      <c r="N133" s="1084"/>
      <c r="O133" s="1084"/>
      <c r="P133" s="1084"/>
      <c r="Q133" s="1084"/>
      <c r="R133" s="1084"/>
      <c r="S133" s="1084"/>
      <c r="T133" s="1084"/>
      <c r="U133" s="1084"/>
      <c r="V133" s="1084"/>
      <c r="W133" s="1084"/>
      <c r="X133" s="1084"/>
      <c r="Y133" s="1084"/>
      <c r="Z133" s="1084"/>
      <c r="AA133" s="1084"/>
      <c r="AB133" s="1084"/>
      <c r="AC133" s="1084"/>
      <c r="AD133" s="1084"/>
      <c r="AE133" s="1084"/>
      <c r="AF133" s="1084"/>
      <c r="AG133" s="1084"/>
      <c r="AH133" s="1084"/>
      <c r="AI133" s="1084"/>
      <c r="AJ133" s="1084"/>
      <c r="AK133" s="1084"/>
      <c r="AL133" s="1084"/>
      <c r="AM133" s="1084"/>
      <c r="AN133" s="1084"/>
      <c r="AO133" s="1084"/>
      <c r="AP133" s="1084"/>
      <c r="AQ133" s="1084"/>
      <c r="AR133" s="1084"/>
      <c r="AS133" s="1084"/>
      <c r="AT133" s="1084"/>
      <c r="AU133" s="1084"/>
      <c r="AV133" s="1084"/>
      <c r="AW133" s="1084"/>
      <c r="AX133" s="1084"/>
      <c r="AY133" s="1084"/>
      <c r="AZ133" s="1084"/>
      <c r="BA133" s="1084"/>
      <c r="BB133" s="1084"/>
      <c r="BC133" s="1084"/>
      <c r="BD133" s="1084"/>
      <c r="BE133" s="1084"/>
      <c r="BF133" s="1084"/>
      <c r="BG133" s="1085"/>
      <c r="BH133" s="1085"/>
      <c r="BI133" s="1086"/>
      <c r="BJ133" s="1086"/>
      <c r="BK133" s="1086"/>
      <c r="BL133" s="1086"/>
      <c r="BM133" s="1086"/>
      <c r="BN133" s="1086"/>
      <c r="BO133" s="1086"/>
      <c r="BP133" s="1086"/>
      <c r="BQ133" s="1086"/>
      <c r="BR133" s="1087" t="s">
        <v>121</v>
      </c>
      <c r="BS133" s="1088"/>
      <c r="BT133" s="1088"/>
      <c r="BU133" s="1089"/>
    </row>
    <row r="134" spans="1:73" s="256" customFormat="1" ht="48" customHeight="1" x14ac:dyDescent="0.4">
      <c r="A134" s="1005" t="s">
        <v>233</v>
      </c>
      <c r="B134" s="1006"/>
      <c r="C134" s="1006"/>
      <c r="D134" s="1007"/>
      <c r="E134" s="1084" t="s">
        <v>130</v>
      </c>
      <c r="F134" s="1084"/>
      <c r="G134" s="1084"/>
      <c r="H134" s="1084"/>
      <c r="I134" s="1084"/>
      <c r="J134" s="1084"/>
      <c r="K134" s="1084"/>
      <c r="L134" s="1084"/>
      <c r="M134" s="1084"/>
      <c r="N134" s="1084"/>
      <c r="O134" s="1084"/>
      <c r="P134" s="1084"/>
      <c r="Q134" s="1084"/>
      <c r="R134" s="1084"/>
      <c r="S134" s="1084"/>
      <c r="T134" s="1084"/>
      <c r="U134" s="1084"/>
      <c r="V134" s="1084"/>
      <c r="W134" s="1084"/>
      <c r="X134" s="1084"/>
      <c r="Y134" s="1084"/>
      <c r="Z134" s="1084"/>
      <c r="AA134" s="1084"/>
      <c r="AB134" s="1084"/>
      <c r="AC134" s="1084"/>
      <c r="AD134" s="1084"/>
      <c r="AE134" s="1084"/>
      <c r="AF134" s="1084"/>
      <c r="AG134" s="1084"/>
      <c r="AH134" s="1084"/>
      <c r="AI134" s="1084"/>
      <c r="AJ134" s="1084"/>
      <c r="AK134" s="1084"/>
      <c r="AL134" s="1084"/>
      <c r="AM134" s="1084"/>
      <c r="AN134" s="1084"/>
      <c r="AO134" s="1084"/>
      <c r="AP134" s="1084"/>
      <c r="AQ134" s="1084"/>
      <c r="AR134" s="1084"/>
      <c r="AS134" s="1084"/>
      <c r="AT134" s="1084"/>
      <c r="AU134" s="1084"/>
      <c r="AV134" s="1084"/>
      <c r="AW134" s="1084"/>
      <c r="AX134" s="1084"/>
      <c r="AY134" s="1084"/>
      <c r="AZ134" s="1084"/>
      <c r="BA134" s="1084"/>
      <c r="BB134" s="1084"/>
      <c r="BC134" s="1084"/>
      <c r="BD134" s="1084"/>
      <c r="BE134" s="1084"/>
      <c r="BF134" s="1084"/>
      <c r="BG134" s="1085"/>
      <c r="BH134" s="1085"/>
      <c r="BI134" s="1086"/>
      <c r="BJ134" s="1086"/>
      <c r="BK134" s="1086"/>
      <c r="BL134" s="1086"/>
      <c r="BM134" s="1086"/>
      <c r="BN134" s="1086"/>
      <c r="BO134" s="1086"/>
      <c r="BP134" s="1086"/>
      <c r="BQ134" s="1086"/>
      <c r="BR134" s="1087" t="s">
        <v>77</v>
      </c>
      <c r="BS134" s="1088"/>
      <c r="BT134" s="1088"/>
      <c r="BU134" s="1089"/>
    </row>
    <row r="135" spans="1:73" s="256" customFormat="1" ht="27.75" customHeight="1" x14ac:dyDescent="0.4">
      <c r="A135" s="1005" t="s">
        <v>234</v>
      </c>
      <c r="B135" s="1006"/>
      <c r="C135" s="1006"/>
      <c r="D135" s="1007"/>
      <c r="E135" s="1084" t="s">
        <v>300</v>
      </c>
      <c r="F135" s="1084"/>
      <c r="G135" s="1084"/>
      <c r="H135" s="1084"/>
      <c r="I135" s="1084"/>
      <c r="J135" s="1084"/>
      <c r="K135" s="1084"/>
      <c r="L135" s="1084"/>
      <c r="M135" s="1084"/>
      <c r="N135" s="1084"/>
      <c r="O135" s="1084"/>
      <c r="P135" s="1084"/>
      <c r="Q135" s="1084"/>
      <c r="R135" s="1084"/>
      <c r="S135" s="1084"/>
      <c r="T135" s="1084"/>
      <c r="U135" s="1084"/>
      <c r="V135" s="1084"/>
      <c r="W135" s="1084"/>
      <c r="X135" s="1084"/>
      <c r="Y135" s="1084"/>
      <c r="Z135" s="1084"/>
      <c r="AA135" s="1084"/>
      <c r="AB135" s="1084"/>
      <c r="AC135" s="1084"/>
      <c r="AD135" s="1084"/>
      <c r="AE135" s="1084"/>
      <c r="AF135" s="1084"/>
      <c r="AG135" s="1084"/>
      <c r="AH135" s="1084"/>
      <c r="AI135" s="1084"/>
      <c r="AJ135" s="1084"/>
      <c r="AK135" s="1084"/>
      <c r="AL135" s="1084"/>
      <c r="AM135" s="1084"/>
      <c r="AN135" s="1084"/>
      <c r="AO135" s="1084"/>
      <c r="AP135" s="1084"/>
      <c r="AQ135" s="1084"/>
      <c r="AR135" s="1084"/>
      <c r="AS135" s="1084"/>
      <c r="AT135" s="1084"/>
      <c r="AU135" s="1084"/>
      <c r="AV135" s="1084"/>
      <c r="AW135" s="1084"/>
      <c r="AX135" s="1084"/>
      <c r="AY135" s="1084"/>
      <c r="AZ135" s="1084"/>
      <c r="BA135" s="1084"/>
      <c r="BB135" s="1084"/>
      <c r="BC135" s="1084"/>
      <c r="BD135" s="1084"/>
      <c r="BE135" s="1084"/>
      <c r="BF135" s="1084"/>
      <c r="BG135" s="1085"/>
      <c r="BH135" s="1085"/>
      <c r="BI135" s="1086"/>
      <c r="BJ135" s="1086"/>
      <c r="BK135" s="1086"/>
      <c r="BL135" s="1086"/>
      <c r="BM135" s="1086"/>
      <c r="BN135" s="1086"/>
      <c r="BO135" s="1086"/>
      <c r="BP135" s="1086"/>
      <c r="BQ135" s="1086"/>
      <c r="BR135" s="1087" t="s">
        <v>78</v>
      </c>
      <c r="BS135" s="1088"/>
      <c r="BT135" s="1088"/>
      <c r="BU135" s="1089"/>
    </row>
    <row r="136" spans="1:73" s="257" customFormat="1" ht="25.5" customHeight="1" x14ac:dyDescent="0.4">
      <c r="A136" s="1005" t="s">
        <v>92</v>
      </c>
      <c r="B136" s="1006"/>
      <c r="C136" s="1006"/>
      <c r="D136" s="1007"/>
      <c r="E136" s="1084" t="s">
        <v>262</v>
      </c>
      <c r="F136" s="1084"/>
      <c r="G136" s="1084"/>
      <c r="H136" s="1084"/>
      <c r="I136" s="1084"/>
      <c r="J136" s="1084"/>
      <c r="K136" s="1084"/>
      <c r="L136" s="1084"/>
      <c r="M136" s="1084"/>
      <c r="N136" s="1084"/>
      <c r="O136" s="1084"/>
      <c r="P136" s="1084"/>
      <c r="Q136" s="1084"/>
      <c r="R136" s="1084"/>
      <c r="S136" s="1084"/>
      <c r="T136" s="1084"/>
      <c r="U136" s="1084"/>
      <c r="V136" s="1084"/>
      <c r="W136" s="1084"/>
      <c r="X136" s="1084"/>
      <c r="Y136" s="1084"/>
      <c r="Z136" s="1084"/>
      <c r="AA136" s="1084"/>
      <c r="AB136" s="1084"/>
      <c r="AC136" s="1084"/>
      <c r="AD136" s="1084"/>
      <c r="AE136" s="1084"/>
      <c r="AF136" s="1084"/>
      <c r="AG136" s="1084"/>
      <c r="AH136" s="1084"/>
      <c r="AI136" s="1084"/>
      <c r="AJ136" s="1084"/>
      <c r="AK136" s="1084"/>
      <c r="AL136" s="1084"/>
      <c r="AM136" s="1084"/>
      <c r="AN136" s="1084"/>
      <c r="AO136" s="1084"/>
      <c r="AP136" s="1084"/>
      <c r="AQ136" s="1084"/>
      <c r="AR136" s="1084"/>
      <c r="AS136" s="1084"/>
      <c r="AT136" s="1084"/>
      <c r="AU136" s="1084"/>
      <c r="AV136" s="1084"/>
      <c r="AW136" s="1084"/>
      <c r="AX136" s="1084"/>
      <c r="AY136" s="1084"/>
      <c r="AZ136" s="1084"/>
      <c r="BA136" s="1084"/>
      <c r="BB136" s="1084"/>
      <c r="BC136" s="1084"/>
      <c r="BD136" s="1084"/>
      <c r="BE136" s="1084"/>
      <c r="BF136" s="1084"/>
      <c r="BG136" s="1085"/>
      <c r="BH136" s="1085"/>
      <c r="BI136" s="1086"/>
      <c r="BJ136" s="1086"/>
      <c r="BK136" s="1086"/>
      <c r="BL136" s="1086"/>
      <c r="BM136" s="1086"/>
      <c r="BN136" s="1086"/>
      <c r="BO136" s="1086"/>
      <c r="BP136" s="1086"/>
      <c r="BQ136" s="1086"/>
      <c r="BR136" s="1087" t="s">
        <v>164</v>
      </c>
      <c r="BS136" s="1088"/>
      <c r="BT136" s="1088"/>
      <c r="BU136" s="1089"/>
    </row>
    <row r="137" spans="1:73" s="257" customFormat="1" ht="27" customHeight="1" x14ac:dyDescent="0.4">
      <c r="A137" s="1005" t="s">
        <v>96</v>
      </c>
      <c r="B137" s="1006"/>
      <c r="C137" s="1006"/>
      <c r="D137" s="1007"/>
      <c r="E137" s="1084" t="s">
        <v>263</v>
      </c>
      <c r="F137" s="1084"/>
      <c r="G137" s="1084"/>
      <c r="H137" s="1084"/>
      <c r="I137" s="1084"/>
      <c r="J137" s="1084"/>
      <c r="K137" s="1084"/>
      <c r="L137" s="1084"/>
      <c r="M137" s="1084"/>
      <c r="N137" s="1084"/>
      <c r="O137" s="1084"/>
      <c r="P137" s="1084"/>
      <c r="Q137" s="1084"/>
      <c r="R137" s="1084"/>
      <c r="S137" s="1084"/>
      <c r="T137" s="1084"/>
      <c r="U137" s="1084"/>
      <c r="V137" s="1084"/>
      <c r="W137" s="1084"/>
      <c r="X137" s="1084"/>
      <c r="Y137" s="1084"/>
      <c r="Z137" s="1084"/>
      <c r="AA137" s="1084"/>
      <c r="AB137" s="1084"/>
      <c r="AC137" s="1084"/>
      <c r="AD137" s="1084"/>
      <c r="AE137" s="1084"/>
      <c r="AF137" s="1084"/>
      <c r="AG137" s="1084"/>
      <c r="AH137" s="1084"/>
      <c r="AI137" s="1084"/>
      <c r="AJ137" s="1084"/>
      <c r="AK137" s="1084"/>
      <c r="AL137" s="1084"/>
      <c r="AM137" s="1084"/>
      <c r="AN137" s="1084"/>
      <c r="AO137" s="1084"/>
      <c r="AP137" s="1084"/>
      <c r="AQ137" s="1084"/>
      <c r="AR137" s="1084"/>
      <c r="AS137" s="1084"/>
      <c r="AT137" s="1084"/>
      <c r="AU137" s="1084"/>
      <c r="AV137" s="1084"/>
      <c r="AW137" s="1084"/>
      <c r="AX137" s="1084"/>
      <c r="AY137" s="1084"/>
      <c r="AZ137" s="1084"/>
      <c r="BA137" s="1084"/>
      <c r="BB137" s="1084"/>
      <c r="BC137" s="1084"/>
      <c r="BD137" s="1084"/>
      <c r="BE137" s="1084"/>
      <c r="BF137" s="1084"/>
      <c r="BG137" s="1085"/>
      <c r="BH137" s="1085"/>
      <c r="BI137" s="1086"/>
      <c r="BJ137" s="1086"/>
      <c r="BK137" s="1086"/>
      <c r="BL137" s="1086"/>
      <c r="BM137" s="1086"/>
      <c r="BN137" s="1086"/>
      <c r="BO137" s="1086"/>
      <c r="BP137" s="1086"/>
      <c r="BQ137" s="1086"/>
      <c r="BR137" s="1087" t="s">
        <v>165</v>
      </c>
      <c r="BS137" s="1088"/>
      <c r="BT137" s="1088"/>
      <c r="BU137" s="1089"/>
    </row>
    <row r="138" spans="1:73" s="258" customFormat="1" ht="24.75" customHeight="1" x14ac:dyDescent="0.4">
      <c r="A138" s="1005" t="s">
        <v>97</v>
      </c>
      <c r="B138" s="1006"/>
      <c r="C138" s="1006"/>
      <c r="D138" s="1007"/>
      <c r="E138" s="1084" t="s">
        <v>264</v>
      </c>
      <c r="F138" s="1084"/>
      <c r="G138" s="1084"/>
      <c r="H138" s="1084"/>
      <c r="I138" s="1084"/>
      <c r="J138" s="1084"/>
      <c r="K138" s="1084"/>
      <c r="L138" s="1084"/>
      <c r="M138" s="1084"/>
      <c r="N138" s="1084"/>
      <c r="O138" s="1084"/>
      <c r="P138" s="1084"/>
      <c r="Q138" s="1084"/>
      <c r="R138" s="1084"/>
      <c r="S138" s="1084"/>
      <c r="T138" s="1084"/>
      <c r="U138" s="1084"/>
      <c r="V138" s="1084"/>
      <c r="W138" s="1084"/>
      <c r="X138" s="1084"/>
      <c r="Y138" s="1084"/>
      <c r="Z138" s="1084"/>
      <c r="AA138" s="1084"/>
      <c r="AB138" s="1084"/>
      <c r="AC138" s="1084"/>
      <c r="AD138" s="1084"/>
      <c r="AE138" s="1084"/>
      <c r="AF138" s="1084"/>
      <c r="AG138" s="1084"/>
      <c r="AH138" s="1084"/>
      <c r="AI138" s="1084"/>
      <c r="AJ138" s="1084"/>
      <c r="AK138" s="1084"/>
      <c r="AL138" s="1084"/>
      <c r="AM138" s="1084"/>
      <c r="AN138" s="1084"/>
      <c r="AO138" s="1084"/>
      <c r="AP138" s="1084"/>
      <c r="AQ138" s="1084"/>
      <c r="AR138" s="1084"/>
      <c r="AS138" s="1084"/>
      <c r="AT138" s="1084"/>
      <c r="AU138" s="1084"/>
      <c r="AV138" s="1084"/>
      <c r="AW138" s="1084"/>
      <c r="AX138" s="1084"/>
      <c r="AY138" s="1084"/>
      <c r="AZ138" s="1084"/>
      <c r="BA138" s="1084"/>
      <c r="BB138" s="1084"/>
      <c r="BC138" s="1084"/>
      <c r="BD138" s="1084"/>
      <c r="BE138" s="1084"/>
      <c r="BF138" s="1084"/>
      <c r="BG138" s="1085"/>
      <c r="BH138" s="1085"/>
      <c r="BI138" s="1086"/>
      <c r="BJ138" s="1086"/>
      <c r="BK138" s="1086"/>
      <c r="BL138" s="1086"/>
      <c r="BM138" s="1086"/>
      <c r="BN138" s="1086"/>
      <c r="BO138" s="1086"/>
      <c r="BP138" s="1086"/>
      <c r="BQ138" s="1086"/>
      <c r="BR138" s="1087" t="s">
        <v>167</v>
      </c>
      <c r="BS138" s="1088"/>
      <c r="BT138" s="1088"/>
      <c r="BU138" s="1089"/>
    </row>
    <row r="139" spans="1:73" s="257" customFormat="1" ht="26.25" customHeight="1" x14ac:dyDescent="0.4">
      <c r="A139" s="1005" t="s">
        <v>98</v>
      </c>
      <c r="B139" s="1006"/>
      <c r="C139" s="1006"/>
      <c r="D139" s="1007"/>
      <c r="E139" s="1084" t="s">
        <v>286</v>
      </c>
      <c r="F139" s="1084"/>
      <c r="G139" s="1084"/>
      <c r="H139" s="1084"/>
      <c r="I139" s="1084"/>
      <c r="J139" s="1084"/>
      <c r="K139" s="1084"/>
      <c r="L139" s="1084"/>
      <c r="M139" s="1084"/>
      <c r="N139" s="1084"/>
      <c r="O139" s="1084"/>
      <c r="P139" s="1084"/>
      <c r="Q139" s="1084"/>
      <c r="R139" s="1084"/>
      <c r="S139" s="1084"/>
      <c r="T139" s="1084"/>
      <c r="U139" s="1084"/>
      <c r="V139" s="1084"/>
      <c r="W139" s="1084"/>
      <c r="X139" s="1084"/>
      <c r="Y139" s="1084"/>
      <c r="Z139" s="1084"/>
      <c r="AA139" s="1084"/>
      <c r="AB139" s="1084"/>
      <c r="AC139" s="1084"/>
      <c r="AD139" s="1084"/>
      <c r="AE139" s="1084"/>
      <c r="AF139" s="1084"/>
      <c r="AG139" s="1084"/>
      <c r="AH139" s="1084"/>
      <c r="AI139" s="1084"/>
      <c r="AJ139" s="1084"/>
      <c r="AK139" s="1084"/>
      <c r="AL139" s="1084"/>
      <c r="AM139" s="1084"/>
      <c r="AN139" s="1084"/>
      <c r="AO139" s="1084"/>
      <c r="AP139" s="1084"/>
      <c r="AQ139" s="1084"/>
      <c r="AR139" s="1084"/>
      <c r="AS139" s="1084"/>
      <c r="AT139" s="1084"/>
      <c r="AU139" s="1084"/>
      <c r="AV139" s="1084"/>
      <c r="AW139" s="1084"/>
      <c r="AX139" s="1084"/>
      <c r="AY139" s="1084"/>
      <c r="AZ139" s="1084"/>
      <c r="BA139" s="1084"/>
      <c r="BB139" s="1084"/>
      <c r="BC139" s="1084"/>
      <c r="BD139" s="1084"/>
      <c r="BE139" s="1084"/>
      <c r="BF139" s="1084"/>
      <c r="BG139" s="1085"/>
      <c r="BH139" s="1085"/>
      <c r="BI139" s="1086"/>
      <c r="BJ139" s="1086"/>
      <c r="BK139" s="1086"/>
      <c r="BL139" s="1086"/>
      <c r="BM139" s="1086"/>
      <c r="BN139" s="1086"/>
      <c r="BO139" s="1086"/>
      <c r="BP139" s="1086"/>
      <c r="BQ139" s="1086"/>
      <c r="BR139" s="1087" t="s">
        <v>169</v>
      </c>
      <c r="BS139" s="1088"/>
      <c r="BT139" s="1088"/>
      <c r="BU139" s="1089"/>
    </row>
    <row r="140" spans="1:73" s="257" customFormat="1" ht="25.5" customHeight="1" x14ac:dyDescent="0.4">
      <c r="A140" s="1005" t="s">
        <v>99</v>
      </c>
      <c r="B140" s="1006"/>
      <c r="C140" s="1006"/>
      <c r="D140" s="1007"/>
      <c r="E140" s="1084" t="s">
        <v>265</v>
      </c>
      <c r="F140" s="1084"/>
      <c r="G140" s="1084"/>
      <c r="H140" s="1084"/>
      <c r="I140" s="1084"/>
      <c r="J140" s="1084"/>
      <c r="K140" s="1084"/>
      <c r="L140" s="1084"/>
      <c r="M140" s="1084"/>
      <c r="N140" s="1084"/>
      <c r="O140" s="1084"/>
      <c r="P140" s="1084"/>
      <c r="Q140" s="1084"/>
      <c r="R140" s="1084"/>
      <c r="S140" s="1084"/>
      <c r="T140" s="1084"/>
      <c r="U140" s="1084"/>
      <c r="V140" s="1084"/>
      <c r="W140" s="1084"/>
      <c r="X140" s="1084"/>
      <c r="Y140" s="1084"/>
      <c r="Z140" s="1084"/>
      <c r="AA140" s="1084"/>
      <c r="AB140" s="1084"/>
      <c r="AC140" s="1084"/>
      <c r="AD140" s="1084"/>
      <c r="AE140" s="1084"/>
      <c r="AF140" s="1084"/>
      <c r="AG140" s="1084"/>
      <c r="AH140" s="1084"/>
      <c r="AI140" s="1084"/>
      <c r="AJ140" s="1084"/>
      <c r="AK140" s="1084"/>
      <c r="AL140" s="1084"/>
      <c r="AM140" s="1084"/>
      <c r="AN140" s="1084"/>
      <c r="AO140" s="1084"/>
      <c r="AP140" s="1084"/>
      <c r="AQ140" s="1084"/>
      <c r="AR140" s="1084"/>
      <c r="AS140" s="1084"/>
      <c r="AT140" s="1084"/>
      <c r="AU140" s="1084"/>
      <c r="AV140" s="1084"/>
      <c r="AW140" s="1084"/>
      <c r="AX140" s="1084"/>
      <c r="AY140" s="1084"/>
      <c r="AZ140" s="1084"/>
      <c r="BA140" s="1084"/>
      <c r="BB140" s="1084"/>
      <c r="BC140" s="1084"/>
      <c r="BD140" s="1084"/>
      <c r="BE140" s="1084"/>
      <c r="BF140" s="1084"/>
      <c r="BG140" s="1085"/>
      <c r="BH140" s="1085"/>
      <c r="BI140" s="1086"/>
      <c r="BJ140" s="1086"/>
      <c r="BK140" s="1086"/>
      <c r="BL140" s="1086"/>
      <c r="BM140" s="1086"/>
      <c r="BN140" s="1086"/>
      <c r="BO140" s="1086"/>
      <c r="BP140" s="1086"/>
      <c r="BQ140" s="1086"/>
      <c r="BR140" s="1087" t="s">
        <v>170</v>
      </c>
      <c r="BS140" s="1088"/>
      <c r="BT140" s="1088"/>
      <c r="BU140" s="1089"/>
    </row>
    <row r="141" spans="1:73" s="257" customFormat="1" ht="45.75" customHeight="1" x14ac:dyDescent="0.4">
      <c r="A141" s="1005" t="s">
        <v>120</v>
      </c>
      <c r="B141" s="1006"/>
      <c r="C141" s="1006"/>
      <c r="D141" s="1007"/>
      <c r="E141" s="1084" t="s">
        <v>266</v>
      </c>
      <c r="F141" s="1084"/>
      <c r="G141" s="1084"/>
      <c r="H141" s="1084"/>
      <c r="I141" s="1084"/>
      <c r="J141" s="1084"/>
      <c r="K141" s="1084"/>
      <c r="L141" s="1084"/>
      <c r="M141" s="1084"/>
      <c r="N141" s="1084"/>
      <c r="O141" s="1084"/>
      <c r="P141" s="1084"/>
      <c r="Q141" s="1084"/>
      <c r="R141" s="1084"/>
      <c r="S141" s="1084"/>
      <c r="T141" s="1084"/>
      <c r="U141" s="1084"/>
      <c r="V141" s="1084"/>
      <c r="W141" s="1084"/>
      <c r="X141" s="1084"/>
      <c r="Y141" s="1084"/>
      <c r="Z141" s="1084"/>
      <c r="AA141" s="1084"/>
      <c r="AB141" s="1084"/>
      <c r="AC141" s="1084"/>
      <c r="AD141" s="1084"/>
      <c r="AE141" s="1084"/>
      <c r="AF141" s="1084"/>
      <c r="AG141" s="1084"/>
      <c r="AH141" s="1084"/>
      <c r="AI141" s="1084"/>
      <c r="AJ141" s="1084"/>
      <c r="AK141" s="1084"/>
      <c r="AL141" s="1084"/>
      <c r="AM141" s="1084"/>
      <c r="AN141" s="1084"/>
      <c r="AO141" s="1084"/>
      <c r="AP141" s="1084"/>
      <c r="AQ141" s="1084"/>
      <c r="AR141" s="1084"/>
      <c r="AS141" s="1084"/>
      <c r="AT141" s="1084"/>
      <c r="AU141" s="1084"/>
      <c r="AV141" s="1084"/>
      <c r="AW141" s="1084"/>
      <c r="AX141" s="1084"/>
      <c r="AY141" s="1084"/>
      <c r="AZ141" s="1084"/>
      <c r="BA141" s="1084"/>
      <c r="BB141" s="1084"/>
      <c r="BC141" s="1084"/>
      <c r="BD141" s="1084"/>
      <c r="BE141" s="1084"/>
      <c r="BF141" s="1084"/>
      <c r="BG141" s="1085"/>
      <c r="BH141" s="1085"/>
      <c r="BI141" s="1086"/>
      <c r="BJ141" s="1086"/>
      <c r="BK141" s="1086"/>
      <c r="BL141" s="1086"/>
      <c r="BM141" s="1086"/>
      <c r="BN141" s="1086"/>
      <c r="BO141" s="1086"/>
      <c r="BP141" s="1086"/>
      <c r="BQ141" s="1086"/>
      <c r="BR141" s="1087" t="s">
        <v>171</v>
      </c>
      <c r="BS141" s="1088"/>
      <c r="BT141" s="1088"/>
      <c r="BU141" s="1089"/>
    </row>
    <row r="142" spans="1:73" s="257" customFormat="1" ht="26.25" customHeight="1" x14ac:dyDescent="0.4">
      <c r="A142" s="1005" t="s">
        <v>142</v>
      </c>
      <c r="B142" s="1006"/>
      <c r="C142" s="1006"/>
      <c r="D142" s="1007"/>
      <c r="E142" s="1084" t="s">
        <v>241</v>
      </c>
      <c r="F142" s="1084"/>
      <c r="G142" s="1084"/>
      <c r="H142" s="1084"/>
      <c r="I142" s="1084"/>
      <c r="J142" s="1084"/>
      <c r="K142" s="1084"/>
      <c r="L142" s="1084"/>
      <c r="M142" s="1084"/>
      <c r="N142" s="1084"/>
      <c r="O142" s="1084"/>
      <c r="P142" s="1084"/>
      <c r="Q142" s="1084"/>
      <c r="R142" s="1084"/>
      <c r="S142" s="1084"/>
      <c r="T142" s="1084"/>
      <c r="U142" s="1084"/>
      <c r="V142" s="1084"/>
      <c r="W142" s="1084"/>
      <c r="X142" s="1084"/>
      <c r="Y142" s="1084"/>
      <c r="Z142" s="1084"/>
      <c r="AA142" s="1084"/>
      <c r="AB142" s="1084"/>
      <c r="AC142" s="1084"/>
      <c r="AD142" s="1084"/>
      <c r="AE142" s="1084"/>
      <c r="AF142" s="1084"/>
      <c r="AG142" s="1084"/>
      <c r="AH142" s="1084"/>
      <c r="AI142" s="1084"/>
      <c r="AJ142" s="1084"/>
      <c r="AK142" s="1084"/>
      <c r="AL142" s="1084"/>
      <c r="AM142" s="1084"/>
      <c r="AN142" s="1084"/>
      <c r="AO142" s="1084"/>
      <c r="AP142" s="1084"/>
      <c r="AQ142" s="1084"/>
      <c r="AR142" s="1084"/>
      <c r="AS142" s="1084"/>
      <c r="AT142" s="1084"/>
      <c r="AU142" s="1084"/>
      <c r="AV142" s="1084"/>
      <c r="AW142" s="1084"/>
      <c r="AX142" s="1084"/>
      <c r="AY142" s="1084"/>
      <c r="AZ142" s="1084"/>
      <c r="BA142" s="1084"/>
      <c r="BB142" s="1084"/>
      <c r="BC142" s="1084"/>
      <c r="BD142" s="1084"/>
      <c r="BE142" s="1084"/>
      <c r="BF142" s="1084"/>
      <c r="BG142" s="1085"/>
      <c r="BH142" s="1085"/>
      <c r="BI142" s="1086"/>
      <c r="BJ142" s="1086"/>
      <c r="BK142" s="1086"/>
      <c r="BL142" s="1086"/>
      <c r="BM142" s="1086"/>
      <c r="BN142" s="1086"/>
      <c r="BO142" s="1086"/>
      <c r="BP142" s="1086"/>
      <c r="BQ142" s="1086"/>
      <c r="BR142" s="1087" t="s">
        <v>172</v>
      </c>
      <c r="BS142" s="1088"/>
      <c r="BT142" s="1088"/>
      <c r="BU142" s="1089"/>
    </row>
    <row r="143" spans="1:73" s="257" customFormat="1" ht="25.5" customHeight="1" x14ac:dyDescent="0.4">
      <c r="A143" s="1005" t="s">
        <v>143</v>
      </c>
      <c r="B143" s="1006"/>
      <c r="C143" s="1006"/>
      <c r="D143" s="1007"/>
      <c r="E143" s="1084" t="s">
        <v>267</v>
      </c>
      <c r="F143" s="1084"/>
      <c r="G143" s="1084"/>
      <c r="H143" s="1084"/>
      <c r="I143" s="1084"/>
      <c r="J143" s="1084"/>
      <c r="K143" s="1084"/>
      <c r="L143" s="1084"/>
      <c r="M143" s="1084"/>
      <c r="N143" s="1084"/>
      <c r="O143" s="1084"/>
      <c r="P143" s="1084"/>
      <c r="Q143" s="1084"/>
      <c r="R143" s="1084"/>
      <c r="S143" s="1084"/>
      <c r="T143" s="1084"/>
      <c r="U143" s="1084"/>
      <c r="V143" s="1084"/>
      <c r="W143" s="1084"/>
      <c r="X143" s="1084"/>
      <c r="Y143" s="1084"/>
      <c r="Z143" s="1084"/>
      <c r="AA143" s="1084"/>
      <c r="AB143" s="1084"/>
      <c r="AC143" s="1084"/>
      <c r="AD143" s="1084"/>
      <c r="AE143" s="1084"/>
      <c r="AF143" s="1084"/>
      <c r="AG143" s="1084"/>
      <c r="AH143" s="1084"/>
      <c r="AI143" s="1084"/>
      <c r="AJ143" s="1084"/>
      <c r="AK143" s="1084"/>
      <c r="AL143" s="1084"/>
      <c r="AM143" s="1084"/>
      <c r="AN143" s="1084"/>
      <c r="AO143" s="1084"/>
      <c r="AP143" s="1084"/>
      <c r="AQ143" s="1084"/>
      <c r="AR143" s="1084"/>
      <c r="AS143" s="1084"/>
      <c r="AT143" s="1084"/>
      <c r="AU143" s="1084"/>
      <c r="AV143" s="1084"/>
      <c r="AW143" s="1084"/>
      <c r="AX143" s="1084"/>
      <c r="AY143" s="1084"/>
      <c r="AZ143" s="1084"/>
      <c r="BA143" s="1084"/>
      <c r="BB143" s="1084"/>
      <c r="BC143" s="1084"/>
      <c r="BD143" s="1084"/>
      <c r="BE143" s="1084"/>
      <c r="BF143" s="1084"/>
      <c r="BG143" s="1085"/>
      <c r="BH143" s="1085"/>
      <c r="BI143" s="1086"/>
      <c r="BJ143" s="1086"/>
      <c r="BK143" s="1086"/>
      <c r="BL143" s="1086"/>
      <c r="BM143" s="1086"/>
      <c r="BN143" s="1086"/>
      <c r="BO143" s="1086"/>
      <c r="BP143" s="1086"/>
      <c r="BQ143" s="1086"/>
      <c r="BR143" s="1087" t="s">
        <v>268</v>
      </c>
      <c r="BS143" s="1088"/>
      <c r="BT143" s="1088"/>
      <c r="BU143" s="1089"/>
    </row>
    <row r="144" spans="1:73" s="258" customFormat="1" ht="26.25" customHeight="1" x14ac:dyDescent="0.4">
      <c r="A144" s="1005" t="s">
        <v>144</v>
      </c>
      <c r="B144" s="1006"/>
      <c r="C144" s="1006"/>
      <c r="D144" s="1007"/>
      <c r="E144" s="1084" t="s">
        <v>271</v>
      </c>
      <c r="F144" s="1084"/>
      <c r="G144" s="1084"/>
      <c r="H144" s="1084"/>
      <c r="I144" s="1084"/>
      <c r="J144" s="1084"/>
      <c r="K144" s="1084"/>
      <c r="L144" s="1084"/>
      <c r="M144" s="1084"/>
      <c r="N144" s="1084"/>
      <c r="O144" s="1084"/>
      <c r="P144" s="1084"/>
      <c r="Q144" s="1084"/>
      <c r="R144" s="1084"/>
      <c r="S144" s="1084"/>
      <c r="T144" s="1084"/>
      <c r="U144" s="1084"/>
      <c r="V144" s="1084"/>
      <c r="W144" s="1084"/>
      <c r="X144" s="1084"/>
      <c r="Y144" s="1084"/>
      <c r="Z144" s="1084"/>
      <c r="AA144" s="1084"/>
      <c r="AB144" s="1084"/>
      <c r="AC144" s="1084"/>
      <c r="AD144" s="1084"/>
      <c r="AE144" s="1084"/>
      <c r="AF144" s="1084"/>
      <c r="AG144" s="1084"/>
      <c r="AH144" s="1084"/>
      <c r="AI144" s="1084"/>
      <c r="AJ144" s="1084"/>
      <c r="AK144" s="1084"/>
      <c r="AL144" s="1084"/>
      <c r="AM144" s="1084"/>
      <c r="AN144" s="1084"/>
      <c r="AO144" s="1084"/>
      <c r="AP144" s="1084"/>
      <c r="AQ144" s="1084"/>
      <c r="AR144" s="1084"/>
      <c r="AS144" s="1084"/>
      <c r="AT144" s="1084"/>
      <c r="AU144" s="1084"/>
      <c r="AV144" s="1084"/>
      <c r="AW144" s="1084"/>
      <c r="AX144" s="1084"/>
      <c r="AY144" s="1084"/>
      <c r="AZ144" s="1084"/>
      <c r="BA144" s="1084"/>
      <c r="BB144" s="1084"/>
      <c r="BC144" s="1084"/>
      <c r="BD144" s="1084"/>
      <c r="BE144" s="1084"/>
      <c r="BF144" s="1084"/>
      <c r="BG144" s="1085"/>
      <c r="BH144" s="1085"/>
      <c r="BI144" s="1086"/>
      <c r="BJ144" s="1086"/>
      <c r="BK144" s="1086"/>
      <c r="BL144" s="1086"/>
      <c r="BM144" s="1086"/>
      <c r="BN144" s="1086"/>
      <c r="BO144" s="1086"/>
      <c r="BP144" s="1086"/>
      <c r="BQ144" s="1086"/>
      <c r="BR144" s="1087" t="s">
        <v>269</v>
      </c>
      <c r="BS144" s="1088"/>
      <c r="BT144" s="1088"/>
      <c r="BU144" s="1089"/>
    </row>
    <row r="145" spans="1:73" s="257" customFormat="1" ht="25.5" customHeight="1" x14ac:dyDescent="0.4">
      <c r="A145" s="1005" t="s">
        <v>145</v>
      </c>
      <c r="B145" s="1006"/>
      <c r="C145" s="1006"/>
      <c r="D145" s="1007"/>
      <c r="E145" s="1084" t="s">
        <v>272</v>
      </c>
      <c r="F145" s="1084"/>
      <c r="G145" s="1084"/>
      <c r="H145" s="1084"/>
      <c r="I145" s="1084"/>
      <c r="J145" s="1084"/>
      <c r="K145" s="1084"/>
      <c r="L145" s="1084"/>
      <c r="M145" s="1084"/>
      <c r="N145" s="1084"/>
      <c r="O145" s="1084"/>
      <c r="P145" s="1084"/>
      <c r="Q145" s="1084"/>
      <c r="R145" s="1084"/>
      <c r="S145" s="1084"/>
      <c r="T145" s="1084"/>
      <c r="U145" s="1084"/>
      <c r="V145" s="1084"/>
      <c r="W145" s="1084"/>
      <c r="X145" s="1084"/>
      <c r="Y145" s="1084"/>
      <c r="Z145" s="1084"/>
      <c r="AA145" s="1084"/>
      <c r="AB145" s="1084"/>
      <c r="AC145" s="1084"/>
      <c r="AD145" s="1084"/>
      <c r="AE145" s="1084"/>
      <c r="AF145" s="1084"/>
      <c r="AG145" s="1084"/>
      <c r="AH145" s="1084"/>
      <c r="AI145" s="1084"/>
      <c r="AJ145" s="1084"/>
      <c r="AK145" s="1084"/>
      <c r="AL145" s="1084"/>
      <c r="AM145" s="1084"/>
      <c r="AN145" s="1084"/>
      <c r="AO145" s="1084"/>
      <c r="AP145" s="1084"/>
      <c r="AQ145" s="1084"/>
      <c r="AR145" s="1084"/>
      <c r="AS145" s="1084"/>
      <c r="AT145" s="1084"/>
      <c r="AU145" s="1084"/>
      <c r="AV145" s="1084"/>
      <c r="AW145" s="1084"/>
      <c r="AX145" s="1084"/>
      <c r="AY145" s="1084"/>
      <c r="AZ145" s="1084"/>
      <c r="BA145" s="1084"/>
      <c r="BB145" s="1084"/>
      <c r="BC145" s="1084"/>
      <c r="BD145" s="1084"/>
      <c r="BE145" s="1084"/>
      <c r="BF145" s="1084"/>
      <c r="BG145" s="1085"/>
      <c r="BH145" s="1085"/>
      <c r="BI145" s="1086"/>
      <c r="BJ145" s="1086"/>
      <c r="BK145" s="1086"/>
      <c r="BL145" s="1086"/>
      <c r="BM145" s="1086"/>
      <c r="BN145" s="1086"/>
      <c r="BO145" s="1086"/>
      <c r="BP145" s="1086"/>
      <c r="BQ145" s="1086"/>
      <c r="BR145" s="1087" t="s">
        <v>175</v>
      </c>
      <c r="BS145" s="1088"/>
      <c r="BT145" s="1088"/>
      <c r="BU145" s="1089"/>
    </row>
    <row r="146" spans="1:73" s="257" customFormat="1" ht="27" customHeight="1" x14ac:dyDescent="0.4">
      <c r="A146" s="1005" t="s">
        <v>146</v>
      </c>
      <c r="B146" s="1006"/>
      <c r="C146" s="1006"/>
      <c r="D146" s="1007"/>
      <c r="E146" s="1084" t="s">
        <v>273</v>
      </c>
      <c r="F146" s="1084"/>
      <c r="G146" s="1084"/>
      <c r="H146" s="1084"/>
      <c r="I146" s="1084"/>
      <c r="J146" s="1084"/>
      <c r="K146" s="1084"/>
      <c r="L146" s="1084"/>
      <c r="M146" s="1084"/>
      <c r="N146" s="1084"/>
      <c r="O146" s="1084"/>
      <c r="P146" s="1084"/>
      <c r="Q146" s="1084"/>
      <c r="R146" s="1084"/>
      <c r="S146" s="1084"/>
      <c r="T146" s="1084"/>
      <c r="U146" s="1084"/>
      <c r="V146" s="1084"/>
      <c r="W146" s="1084"/>
      <c r="X146" s="1084"/>
      <c r="Y146" s="1084"/>
      <c r="Z146" s="1084"/>
      <c r="AA146" s="1084"/>
      <c r="AB146" s="1084"/>
      <c r="AC146" s="1084"/>
      <c r="AD146" s="1084"/>
      <c r="AE146" s="1084"/>
      <c r="AF146" s="1084"/>
      <c r="AG146" s="1084"/>
      <c r="AH146" s="1084"/>
      <c r="AI146" s="1084"/>
      <c r="AJ146" s="1084"/>
      <c r="AK146" s="1084"/>
      <c r="AL146" s="1084"/>
      <c r="AM146" s="1084"/>
      <c r="AN146" s="1084"/>
      <c r="AO146" s="1084"/>
      <c r="AP146" s="1084"/>
      <c r="AQ146" s="1084"/>
      <c r="AR146" s="1084"/>
      <c r="AS146" s="1084"/>
      <c r="AT146" s="1084"/>
      <c r="AU146" s="1084"/>
      <c r="AV146" s="1084"/>
      <c r="AW146" s="1084"/>
      <c r="AX146" s="1084"/>
      <c r="AY146" s="1084"/>
      <c r="AZ146" s="1084"/>
      <c r="BA146" s="1084"/>
      <c r="BB146" s="1084"/>
      <c r="BC146" s="1084"/>
      <c r="BD146" s="1084"/>
      <c r="BE146" s="1084"/>
      <c r="BF146" s="1084"/>
      <c r="BG146" s="1085"/>
      <c r="BH146" s="1085"/>
      <c r="BI146" s="1086"/>
      <c r="BJ146" s="1086"/>
      <c r="BK146" s="1086"/>
      <c r="BL146" s="1086"/>
      <c r="BM146" s="1086"/>
      <c r="BN146" s="1086"/>
      <c r="BO146" s="1086"/>
      <c r="BP146" s="1086"/>
      <c r="BQ146" s="1086"/>
      <c r="BR146" s="1087" t="s">
        <v>270</v>
      </c>
      <c r="BS146" s="1088"/>
      <c r="BT146" s="1088"/>
      <c r="BU146" s="1089"/>
    </row>
    <row r="147" spans="1:73" s="257" customFormat="1" ht="48" customHeight="1" x14ac:dyDescent="0.4">
      <c r="A147" s="1005" t="s">
        <v>253</v>
      </c>
      <c r="B147" s="1006"/>
      <c r="C147" s="1006"/>
      <c r="D147" s="1007"/>
      <c r="E147" s="1084" t="s">
        <v>256</v>
      </c>
      <c r="F147" s="1084"/>
      <c r="G147" s="1084"/>
      <c r="H147" s="1084"/>
      <c r="I147" s="1084"/>
      <c r="J147" s="1084"/>
      <c r="K147" s="1084"/>
      <c r="L147" s="1084"/>
      <c r="M147" s="1084"/>
      <c r="N147" s="1084"/>
      <c r="O147" s="1084"/>
      <c r="P147" s="1084"/>
      <c r="Q147" s="1084"/>
      <c r="R147" s="1084"/>
      <c r="S147" s="1084"/>
      <c r="T147" s="1084"/>
      <c r="U147" s="1084"/>
      <c r="V147" s="1084"/>
      <c r="W147" s="1084"/>
      <c r="X147" s="1084"/>
      <c r="Y147" s="1084"/>
      <c r="Z147" s="1084"/>
      <c r="AA147" s="1084"/>
      <c r="AB147" s="1084"/>
      <c r="AC147" s="1084"/>
      <c r="AD147" s="1084"/>
      <c r="AE147" s="1084"/>
      <c r="AF147" s="1084"/>
      <c r="AG147" s="1084"/>
      <c r="AH147" s="1084"/>
      <c r="AI147" s="1084"/>
      <c r="AJ147" s="1084"/>
      <c r="AK147" s="1084"/>
      <c r="AL147" s="1084"/>
      <c r="AM147" s="1084"/>
      <c r="AN147" s="1084"/>
      <c r="AO147" s="1084"/>
      <c r="AP147" s="1084"/>
      <c r="AQ147" s="1084"/>
      <c r="AR147" s="1084"/>
      <c r="AS147" s="1084"/>
      <c r="AT147" s="1084"/>
      <c r="AU147" s="1084"/>
      <c r="AV147" s="1084"/>
      <c r="AW147" s="1084"/>
      <c r="AX147" s="1084"/>
      <c r="AY147" s="1084"/>
      <c r="AZ147" s="1084"/>
      <c r="BA147" s="1084"/>
      <c r="BB147" s="1084"/>
      <c r="BC147" s="1084"/>
      <c r="BD147" s="1084"/>
      <c r="BE147" s="1084"/>
      <c r="BF147" s="1084"/>
      <c r="BG147" s="1085"/>
      <c r="BH147" s="1085"/>
      <c r="BI147" s="1086"/>
      <c r="BJ147" s="1086"/>
      <c r="BK147" s="1086"/>
      <c r="BL147" s="1086"/>
      <c r="BM147" s="1086"/>
      <c r="BN147" s="1086"/>
      <c r="BO147" s="1086"/>
      <c r="BP147" s="1086"/>
      <c r="BQ147" s="1086"/>
      <c r="BR147" s="1087" t="s">
        <v>250</v>
      </c>
      <c r="BS147" s="1088"/>
      <c r="BT147" s="1088"/>
      <c r="BU147" s="1089"/>
    </row>
    <row r="148" spans="1:73" s="257" customFormat="1" ht="25.5" customHeight="1" x14ac:dyDescent="0.4">
      <c r="A148" s="1005" t="s">
        <v>254</v>
      </c>
      <c r="B148" s="1006"/>
      <c r="C148" s="1006"/>
      <c r="D148" s="1007"/>
      <c r="E148" s="1084" t="s">
        <v>257</v>
      </c>
      <c r="F148" s="1084"/>
      <c r="G148" s="1084"/>
      <c r="H148" s="1084"/>
      <c r="I148" s="1084"/>
      <c r="J148" s="1084"/>
      <c r="K148" s="1084"/>
      <c r="L148" s="1084"/>
      <c r="M148" s="1084"/>
      <c r="N148" s="1084"/>
      <c r="O148" s="1084"/>
      <c r="P148" s="1084"/>
      <c r="Q148" s="1084"/>
      <c r="R148" s="1084"/>
      <c r="S148" s="1084"/>
      <c r="T148" s="1084"/>
      <c r="U148" s="1084"/>
      <c r="V148" s="1084"/>
      <c r="W148" s="1084"/>
      <c r="X148" s="1084"/>
      <c r="Y148" s="1084"/>
      <c r="Z148" s="1084"/>
      <c r="AA148" s="1084"/>
      <c r="AB148" s="1084"/>
      <c r="AC148" s="1084"/>
      <c r="AD148" s="1084"/>
      <c r="AE148" s="1084"/>
      <c r="AF148" s="1084"/>
      <c r="AG148" s="1084"/>
      <c r="AH148" s="1084"/>
      <c r="AI148" s="1084"/>
      <c r="AJ148" s="1084"/>
      <c r="AK148" s="1084"/>
      <c r="AL148" s="1084"/>
      <c r="AM148" s="1084"/>
      <c r="AN148" s="1084"/>
      <c r="AO148" s="1084"/>
      <c r="AP148" s="1084"/>
      <c r="AQ148" s="1084"/>
      <c r="AR148" s="1084"/>
      <c r="AS148" s="1084"/>
      <c r="AT148" s="1084"/>
      <c r="AU148" s="1084"/>
      <c r="AV148" s="1084"/>
      <c r="AW148" s="1084"/>
      <c r="AX148" s="1084"/>
      <c r="AY148" s="1084"/>
      <c r="AZ148" s="1084"/>
      <c r="BA148" s="1084"/>
      <c r="BB148" s="1084"/>
      <c r="BC148" s="1084"/>
      <c r="BD148" s="1084"/>
      <c r="BE148" s="1084"/>
      <c r="BF148" s="1084"/>
      <c r="BG148" s="1085"/>
      <c r="BH148" s="1085"/>
      <c r="BI148" s="1086"/>
      <c r="BJ148" s="1086"/>
      <c r="BK148" s="1086"/>
      <c r="BL148" s="1086"/>
      <c r="BM148" s="1086"/>
      <c r="BN148" s="1086"/>
      <c r="BO148" s="1086"/>
      <c r="BP148" s="1086"/>
      <c r="BQ148" s="1086"/>
      <c r="BR148" s="1087" t="s">
        <v>251</v>
      </c>
      <c r="BS148" s="1088"/>
      <c r="BT148" s="1088"/>
      <c r="BU148" s="1089"/>
    </row>
    <row r="149" spans="1:73" s="258" customFormat="1" ht="29.25" customHeight="1" x14ac:dyDescent="0.4">
      <c r="A149" s="1005" t="s">
        <v>255</v>
      </c>
      <c r="B149" s="1006"/>
      <c r="C149" s="1006"/>
      <c r="D149" s="1007"/>
      <c r="E149" s="1084" t="s">
        <v>240</v>
      </c>
      <c r="F149" s="1084"/>
      <c r="G149" s="1084"/>
      <c r="H149" s="1084"/>
      <c r="I149" s="1084"/>
      <c r="J149" s="1084"/>
      <c r="K149" s="1084"/>
      <c r="L149" s="1084"/>
      <c r="M149" s="1084"/>
      <c r="N149" s="1084"/>
      <c r="O149" s="1084"/>
      <c r="P149" s="1084"/>
      <c r="Q149" s="1084"/>
      <c r="R149" s="1084"/>
      <c r="S149" s="1084"/>
      <c r="T149" s="1084"/>
      <c r="U149" s="1084"/>
      <c r="V149" s="1084"/>
      <c r="W149" s="1084"/>
      <c r="X149" s="1084"/>
      <c r="Y149" s="1084"/>
      <c r="Z149" s="1084"/>
      <c r="AA149" s="1084"/>
      <c r="AB149" s="1084"/>
      <c r="AC149" s="1084"/>
      <c r="AD149" s="1084"/>
      <c r="AE149" s="1084"/>
      <c r="AF149" s="1084"/>
      <c r="AG149" s="1084"/>
      <c r="AH149" s="1084"/>
      <c r="AI149" s="1084"/>
      <c r="AJ149" s="1084"/>
      <c r="AK149" s="1084"/>
      <c r="AL149" s="1084"/>
      <c r="AM149" s="1084"/>
      <c r="AN149" s="1084"/>
      <c r="AO149" s="1084"/>
      <c r="AP149" s="1084"/>
      <c r="AQ149" s="1084"/>
      <c r="AR149" s="1084"/>
      <c r="AS149" s="1084"/>
      <c r="AT149" s="1084"/>
      <c r="AU149" s="1084"/>
      <c r="AV149" s="1084"/>
      <c r="AW149" s="1084"/>
      <c r="AX149" s="1084"/>
      <c r="AY149" s="1084"/>
      <c r="AZ149" s="1084"/>
      <c r="BA149" s="1084"/>
      <c r="BB149" s="1084"/>
      <c r="BC149" s="1084"/>
      <c r="BD149" s="1084"/>
      <c r="BE149" s="1084"/>
      <c r="BF149" s="1084"/>
      <c r="BG149" s="1085"/>
      <c r="BH149" s="1085"/>
      <c r="BI149" s="1086"/>
      <c r="BJ149" s="1086"/>
      <c r="BK149" s="1086"/>
      <c r="BL149" s="1086"/>
      <c r="BM149" s="1086"/>
      <c r="BN149" s="1086"/>
      <c r="BO149" s="1086"/>
      <c r="BP149" s="1086"/>
      <c r="BQ149" s="1086"/>
      <c r="BR149" s="1087" t="s">
        <v>252</v>
      </c>
      <c r="BS149" s="1088"/>
      <c r="BT149" s="1088"/>
      <c r="BU149" s="1089"/>
    </row>
    <row r="150" spans="1:73" s="257" customFormat="1" ht="27.75" customHeight="1" x14ac:dyDescent="0.4">
      <c r="A150" s="1005" t="s">
        <v>101</v>
      </c>
      <c r="B150" s="1006"/>
      <c r="C150" s="1006"/>
      <c r="D150" s="1007"/>
      <c r="E150" s="1084" t="s">
        <v>287</v>
      </c>
      <c r="F150" s="1084"/>
      <c r="G150" s="1084"/>
      <c r="H150" s="1084"/>
      <c r="I150" s="1084"/>
      <c r="J150" s="1084"/>
      <c r="K150" s="1084"/>
      <c r="L150" s="1084"/>
      <c r="M150" s="1084"/>
      <c r="N150" s="1084"/>
      <c r="O150" s="1084"/>
      <c r="P150" s="1084"/>
      <c r="Q150" s="1084"/>
      <c r="R150" s="1084"/>
      <c r="S150" s="1084"/>
      <c r="T150" s="1084"/>
      <c r="U150" s="1084"/>
      <c r="V150" s="1084"/>
      <c r="W150" s="1084"/>
      <c r="X150" s="1084"/>
      <c r="Y150" s="1084"/>
      <c r="Z150" s="1084"/>
      <c r="AA150" s="1084"/>
      <c r="AB150" s="1084"/>
      <c r="AC150" s="1084"/>
      <c r="AD150" s="1084"/>
      <c r="AE150" s="1084"/>
      <c r="AF150" s="1084"/>
      <c r="AG150" s="1084"/>
      <c r="AH150" s="1084"/>
      <c r="AI150" s="1084"/>
      <c r="AJ150" s="1084"/>
      <c r="AK150" s="1084"/>
      <c r="AL150" s="1084"/>
      <c r="AM150" s="1084"/>
      <c r="AN150" s="1084"/>
      <c r="AO150" s="1084"/>
      <c r="AP150" s="1084"/>
      <c r="AQ150" s="1084"/>
      <c r="AR150" s="1084"/>
      <c r="AS150" s="1084"/>
      <c r="AT150" s="1084"/>
      <c r="AU150" s="1084"/>
      <c r="AV150" s="1084"/>
      <c r="AW150" s="1084"/>
      <c r="AX150" s="1084"/>
      <c r="AY150" s="1084"/>
      <c r="AZ150" s="1084"/>
      <c r="BA150" s="1084"/>
      <c r="BB150" s="1084"/>
      <c r="BC150" s="1084"/>
      <c r="BD150" s="1084"/>
      <c r="BE150" s="1084"/>
      <c r="BF150" s="1084"/>
      <c r="BG150" s="1085"/>
      <c r="BH150" s="1085"/>
      <c r="BI150" s="1086"/>
      <c r="BJ150" s="1086"/>
      <c r="BK150" s="1086"/>
      <c r="BL150" s="1086"/>
      <c r="BM150" s="1086"/>
      <c r="BN150" s="1086"/>
      <c r="BO150" s="1086"/>
      <c r="BP150" s="1086"/>
      <c r="BQ150" s="1086"/>
      <c r="BR150" s="1087" t="s">
        <v>177</v>
      </c>
      <c r="BS150" s="1088"/>
      <c r="BT150" s="1088"/>
      <c r="BU150" s="1089"/>
    </row>
    <row r="151" spans="1:73" s="257" customFormat="1" ht="27.75" customHeight="1" x14ac:dyDescent="0.4">
      <c r="A151" s="1005" t="s">
        <v>102</v>
      </c>
      <c r="B151" s="1006"/>
      <c r="C151" s="1006"/>
      <c r="D151" s="1007"/>
      <c r="E151" s="1084" t="s">
        <v>288</v>
      </c>
      <c r="F151" s="1084"/>
      <c r="G151" s="1084"/>
      <c r="H151" s="1084"/>
      <c r="I151" s="1084"/>
      <c r="J151" s="1084"/>
      <c r="K151" s="1084"/>
      <c r="L151" s="1084"/>
      <c r="M151" s="1084"/>
      <c r="N151" s="1084"/>
      <c r="O151" s="1084"/>
      <c r="P151" s="1084"/>
      <c r="Q151" s="1084"/>
      <c r="R151" s="1084"/>
      <c r="S151" s="1084"/>
      <c r="T151" s="1084"/>
      <c r="U151" s="1084"/>
      <c r="V151" s="1084"/>
      <c r="W151" s="1084"/>
      <c r="X151" s="1084"/>
      <c r="Y151" s="1084"/>
      <c r="Z151" s="1084"/>
      <c r="AA151" s="1084"/>
      <c r="AB151" s="1084"/>
      <c r="AC151" s="1084"/>
      <c r="AD151" s="1084"/>
      <c r="AE151" s="1084"/>
      <c r="AF151" s="1084"/>
      <c r="AG151" s="1084"/>
      <c r="AH151" s="1084"/>
      <c r="AI151" s="1084"/>
      <c r="AJ151" s="1084"/>
      <c r="AK151" s="1084"/>
      <c r="AL151" s="1084"/>
      <c r="AM151" s="1084"/>
      <c r="AN151" s="1084"/>
      <c r="AO151" s="1084"/>
      <c r="AP151" s="1084"/>
      <c r="AQ151" s="1084"/>
      <c r="AR151" s="1084"/>
      <c r="AS151" s="1084"/>
      <c r="AT151" s="1084"/>
      <c r="AU151" s="1084"/>
      <c r="AV151" s="1084"/>
      <c r="AW151" s="1084"/>
      <c r="AX151" s="1084"/>
      <c r="AY151" s="1084"/>
      <c r="AZ151" s="1084"/>
      <c r="BA151" s="1084"/>
      <c r="BB151" s="1084"/>
      <c r="BC151" s="1084"/>
      <c r="BD151" s="1084"/>
      <c r="BE151" s="1084"/>
      <c r="BF151" s="1084"/>
      <c r="BG151" s="1085"/>
      <c r="BH151" s="1085"/>
      <c r="BI151" s="1086"/>
      <c r="BJ151" s="1086"/>
      <c r="BK151" s="1086"/>
      <c r="BL151" s="1086"/>
      <c r="BM151" s="1086"/>
      <c r="BN151" s="1086"/>
      <c r="BO151" s="1086"/>
      <c r="BP151" s="1086"/>
      <c r="BQ151" s="1086"/>
      <c r="BR151" s="1087" t="s">
        <v>283</v>
      </c>
      <c r="BS151" s="1088"/>
      <c r="BT151" s="1088"/>
      <c r="BU151" s="1089"/>
    </row>
    <row r="152" spans="1:73" s="257" customFormat="1" ht="25.5" customHeight="1" x14ac:dyDescent="0.4">
      <c r="A152" s="1005" t="s">
        <v>103</v>
      </c>
      <c r="B152" s="1006"/>
      <c r="C152" s="1006"/>
      <c r="D152" s="1007"/>
      <c r="E152" s="1084" t="s">
        <v>289</v>
      </c>
      <c r="F152" s="1084"/>
      <c r="G152" s="1084"/>
      <c r="H152" s="1084"/>
      <c r="I152" s="1084"/>
      <c r="J152" s="1084"/>
      <c r="K152" s="1084"/>
      <c r="L152" s="1084"/>
      <c r="M152" s="1084"/>
      <c r="N152" s="1084"/>
      <c r="O152" s="1084"/>
      <c r="P152" s="1084"/>
      <c r="Q152" s="1084"/>
      <c r="R152" s="1084"/>
      <c r="S152" s="1084"/>
      <c r="T152" s="1084"/>
      <c r="U152" s="1084"/>
      <c r="V152" s="1084"/>
      <c r="W152" s="1084"/>
      <c r="X152" s="1084"/>
      <c r="Y152" s="1084"/>
      <c r="Z152" s="1084"/>
      <c r="AA152" s="1084"/>
      <c r="AB152" s="1084"/>
      <c r="AC152" s="1084"/>
      <c r="AD152" s="1084"/>
      <c r="AE152" s="1084"/>
      <c r="AF152" s="1084"/>
      <c r="AG152" s="1084"/>
      <c r="AH152" s="1084"/>
      <c r="AI152" s="1084"/>
      <c r="AJ152" s="1084"/>
      <c r="AK152" s="1084"/>
      <c r="AL152" s="1084"/>
      <c r="AM152" s="1084"/>
      <c r="AN152" s="1084"/>
      <c r="AO152" s="1084"/>
      <c r="AP152" s="1084"/>
      <c r="AQ152" s="1084"/>
      <c r="AR152" s="1084"/>
      <c r="AS152" s="1084"/>
      <c r="AT152" s="1084"/>
      <c r="AU152" s="1084"/>
      <c r="AV152" s="1084"/>
      <c r="AW152" s="1084"/>
      <c r="AX152" s="1084"/>
      <c r="AY152" s="1084"/>
      <c r="AZ152" s="1084"/>
      <c r="BA152" s="1084"/>
      <c r="BB152" s="1084"/>
      <c r="BC152" s="1084"/>
      <c r="BD152" s="1084"/>
      <c r="BE152" s="1084"/>
      <c r="BF152" s="1084"/>
      <c r="BG152" s="1085"/>
      <c r="BH152" s="1085"/>
      <c r="BI152" s="1086"/>
      <c r="BJ152" s="1086"/>
      <c r="BK152" s="1086"/>
      <c r="BL152" s="1086"/>
      <c r="BM152" s="1086"/>
      <c r="BN152" s="1086"/>
      <c r="BO152" s="1086"/>
      <c r="BP152" s="1086"/>
      <c r="BQ152" s="1086"/>
      <c r="BR152" s="1087" t="s">
        <v>276</v>
      </c>
      <c r="BS152" s="1088"/>
      <c r="BT152" s="1088"/>
      <c r="BU152" s="1089"/>
    </row>
    <row r="153" spans="1:73" s="257" customFormat="1" ht="24" customHeight="1" x14ac:dyDescent="0.4">
      <c r="A153" s="1005" t="s">
        <v>104</v>
      </c>
      <c r="B153" s="1006"/>
      <c r="C153" s="1006"/>
      <c r="D153" s="1007"/>
      <c r="E153" s="1084" t="s">
        <v>290</v>
      </c>
      <c r="F153" s="1084"/>
      <c r="G153" s="1084"/>
      <c r="H153" s="1084"/>
      <c r="I153" s="1084"/>
      <c r="J153" s="1084"/>
      <c r="K153" s="1084"/>
      <c r="L153" s="1084"/>
      <c r="M153" s="1084"/>
      <c r="N153" s="1084"/>
      <c r="O153" s="1084"/>
      <c r="P153" s="1084"/>
      <c r="Q153" s="1084"/>
      <c r="R153" s="1084"/>
      <c r="S153" s="1084"/>
      <c r="T153" s="1084"/>
      <c r="U153" s="1084"/>
      <c r="V153" s="1084"/>
      <c r="W153" s="1084"/>
      <c r="X153" s="1084"/>
      <c r="Y153" s="1084"/>
      <c r="Z153" s="1084"/>
      <c r="AA153" s="1084"/>
      <c r="AB153" s="1084"/>
      <c r="AC153" s="1084"/>
      <c r="AD153" s="1084"/>
      <c r="AE153" s="1084"/>
      <c r="AF153" s="1084"/>
      <c r="AG153" s="1084"/>
      <c r="AH153" s="1084"/>
      <c r="AI153" s="1084"/>
      <c r="AJ153" s="1084"/>
      <c r="AK153" s="1084"/>
      <c r="AL153" s="1084"/>
      <c r="AM153" s="1084"/>
      <c r="AN153" s="1084"/>
      <c r="AO153" s="1084"/>
      <c r="AP153" s="1084"/>
      <c r="AQ153" s="1084"/>
      <c r="AR153" s="1084"/>
      <c r="AS153" s="1084"/>
      <c r="AT153" s="1084"/>
      <c r="AU153" s="1084"/>
      <c r="AV153" s="1084"/>
      <c r="AW153" s="1084"/>
      <c r="AX153" s="1084"/>
      <c r="AY153" s="1084"/>
      <c r="AZ153" s="1084"/>
      <c r="BA153" s="1084"/>
      <c r="BB153" s="1084"/>
      <c r="BC153" s="1084"/>
      <c r="BD153" s="1084"/>
      <c r="BE153" s="1084"/>
      <c r="BF153" s="1084"/>
      <c r="BG153" s="1085"/>
      <c r="BH153" s="1085"/>
      <c r="BI153" s="1086"/>
      <c r="BJ153" s="1086"/>
      <c r="BK153" s="1086"/>
      <c r="BL153" s="1086"/>
      <c r="BM153" s="1086"/>
      <c r="BN153" s="1086"/>
      <c r="BO153" s="1086"/>
      <c r="BP153" s="1086"/>
      <c r="BQ153" s="1086"/>
      <c r="BR153" s="1087" t="s">
        <v>284</v>
      </c>
      <c r="BS153" s="1088"/>
      <c r="BT153" s="1088"/>
      <c r="BU153" s="1089"/>
    </row>
    <row r="154" spans="1:73" s="256" customFormat="1" ht="24.75" customHeight="1" x14ac:dyDescent="0.4">
      <c r="A154" s="1005" t="s">
        <v>105</v>
      </c>
      <c r="B154" s="1006"/>
      <c r="C154" s="1006"/>
      <c r="D154" s="1007"/>
      <c r="E154" s="1084" t="s">
        <v>328</v>
      </c>
      <c r="F154" s="1084"/>
      <c r="G154" s="1084"/>
      <c r="H154" s="1084"/>
      <c r="I154" s="1084"/>
      <c r="J154" s="1084"/>
      <c r="K154" s="1084"/>
      <c r="L154" s="1084"/>
      <c r="M154" s="1084"/>
      <c r="N154" s="1084"/>
      <c r="O154" s="1084"/>
      <c r="P154" s="1084"/>
      <c r="Q154" s="1084"/>
      <c r="R154" s="1084"/>
      <c r="S154" s="1084"/>
      <c r="T154" s="1084"/>
      <c r="U154" s="1084"/>
      <c r="V154" s="1084"/>
      <c r="W154" s="1084"/>
      <c r="X154" s="1084"/>
      <c r="Y154" s="1084"/>
      <c r="Z154" s="1084"/>
      <c r="AA154" s="1084"/>
      <c r="AB154" s="1084"/>
      <c r="AC154" s="1084"/>
      <c r="AD154" s="1084"/>
      <c r="AE154" s="1084"/>
      <c r="AF154" s="1084"/>
      <c r="AG154" s="1084"/>
      <c r="AH154" s="1084"/>
      <c r="AI154" s="1084"/>
      <c r="AJ154" s="1084"/>
      <c r="AK154" s="1084"/>
      <c r="AL154" s="1084"/>
      <c r="AM154" s="1084"/>
      <c r="AN154" s="1084"/>
      <c r="AO154" s="1084"/>
      <c r="AP154" s="1084"/>
      <c r="AQ154" s="1084"/>
      <c r="AR154" s="1084"/>
      <c r="AS154" s="1084"/>
      <c r="AT154" s="1084"/>
      <c r="AU154" s="1084"/>
      <c r="AV154" s="1084"/>
      <c r="AW154" s="1084"/>
      <c r="AX154" s="1084"/>
      <c r="AY154" s="1084"/>
      <c r="AZ154" s="1084"/>
      <c r="BA154" s="1084"/>
      <c r="BB154" s="1084"/>
      <c r="BC154" s="1084"/>
      <c r="BD154" s="1084"/>
      <c r="BE154" s="1084"/>
      <c r="BF154" s="1084"/>
      <c r="BG154" s="1085"/>
      <c r="BH154" s="1085"/>
      <c r="BI154" s="1086"/>
      <c r="BJ154" s="1086"/>
      <c r="BK154" s="1086"/>
      <c r="BL154" s="1086"/>
      <c r="BM154" s="1086"/>
      <c r="BN154" s="1086"/>
      <c r="BO154" s="1086"/>
      <c r="BP154" s="1086"/>
      <c r="BQ154" s="1086"/>
      <c r="BR154" s="1087" t="s">
        <v>279</v>
      </c>
      <c r="BS154" s="1088"/>
      <c r="BT154" s="1088"/>
      <c r="BU154" s="1089"/>
    </row>
    <row r="155" spans="1:73" s="256" customFormat="1" ht="26.25" customHeight="1" x14ac:dyDescent="0.4">
      <c r="A155" s="1005" t="s">
        <v>106</v>
      </c>
      <c r="B155" s="1006"/>
      <c r="C155" s="1006"/>
      <c r="D155" s="1007"/>
      <c r="E155" s="1084" t="s">
        <v>293</v>
      </c>
      <c r="F155" s="1084"/>
      <c r="G155" s="1084"/>
      <c r="H155" s="1084"/>
      <c r="I155" s="1084"/>
      <c r="J155" s="1084"/>
      <c r="K155" s="1084"/>
      <c r="L155" s="1084"/>
      <c r="M155" s="1084"/>
      <c r="N155" s="1084"/>
      <c r="O155" s="1084"/>
      <c r="P155" s="1084"/>
      <c r="Q155" s="1084"/>
      <c r="R155" s="1084"/>
      <c r="S155" s="1084"/>
      <c r="T155" s="1084"/>
      <c r="U155" s="1084"/>
      <c r="V155" s="1084"/>
      <c r="W155" s="1084"/>
      <c r="X155" s="1084"/>
      <c r="Y155" s="1084"/>
      <c r="Z155" s="1084"/>
      <c r="AA155" s="1084"/>
      <c r="AB155" s="1084"/>
      <c r="AC155" s="1084"/>
      <c r="AD155" s="1084"/>
      <c r="AE155" s="1084"/>
      <c r="AF155" s="1084"/>
      <c r="AG155" s="1084"/>
      <c r="AH155" s="1084"/>
      <c r="AI155" s="1084"/>
      <c r="AJ155" s="1084"/>
      <c r="AK155" s="1084"/>
      <c r="AL155" s="1084"/>
      <c r="AM155" s="1084"/>
      <c r="AN155" s="1084"/>
      <c r="AO155" s="1084"/>
      <c r="AP155" s="1084"/>
      <c r="AQ155" s="1084"/>
      <c r="AR155" s="1084"/>
      <c r="AS155" s="1084"/>
      <c r="AT155" s="1084"/>
      <c r="AU155" s="1084"/>
      <c r="AV155" s="1084"/>
      <c r="AW155" s="1084"/>
      <c r="AX155" s="1084"/>
      <c r="AY155" s="1084"/>
      <c r="AZ155" s="1084"/>
      <c r="BA155" s="1084"/>
      <c r="BB155" s="1084"/>
      <c r="BC155" s="1084"/>
      <c r="BD155" s="1084"/>
      <c r="BE155" s="1084"/>
      <c r="BF155" s="1084"/>
      <c r="BG155" s="1085"/>
      <c r="BH155" s="1085"/>
      <c r="BI155" s="1086"/>
      <c r="BJ155" s="1086"/>
      <c r="BK155" s="1086"/>
      <c r="BL155" s="1086"/>
      <c r="BM155" s="1086"/>
      <c r="BN155" s="1086"/>
      <c r="BO155" s="1086"/>
      <c r="BP155" s="1086"/>
      <c r="BQ155" s="1086"/>
      <c r="BR155" s="1087" t="s">
        <v>280</v>
      </c>
      <c r="BS155" s="1088"/>
      <c r="BT155" s="1088"/>
      <c r="BU155" s="1089"/>
    </row>
    <row r="156" spans="1:73" s="256" customFormat="1" ht="24.75" customHeight="1" x14ac:dyDescent="0.4">
      <c r="A156" s="1005" t="s">
        <v>107</v>
      </c>
      <c r="B156" s="1006"/>
      <c r="C156" s="1006"/>
      <c r="D156" s="1007"/>
      <c r="E156" s="1084" t="s">
        <v>295</v>
      </c>
      <c r="F156" s="1084"/>
      <c r="G156" s="1084"/>
      <c r="H156" s="1084"/>
      <c r="I156" s="1084"/>
      <c r="J156" s="1084"/>
      <c r="K156" s="1084"/>
      <c r="L156" s="1084"/>
      <c r="M156" s="1084"/>
      <c r="N156" s="1084"/>
      <c r="O156" s="1084"/>
      <c r="P156" s="1084"/>
      <c r="Q156" s="1084"/>
      <c r="R156" s="1084"/>
      <c r="S156" s="1084"/>
      <c r="T156" s="1084"/>
      <c r="U156" s="1084"/>
      <c r="V156" s="1084"/>
      <c r="W156" s="1084"/>
      <c r="X156" s="1084"/>
      <c r="Y156" s="1084"/>
      <c r="Z156" s="1084"/>
      <c r="AA156" s="1084"/>
      <c r="AB156" s="1084"/>
      <c r="AC156" s="1084"/>
      <c r="AD156" s="1084"/>
      <c r="AE156" s="1084"/>
      <c r="AF156" s="1084"/>
      <c r="AG156" s="1084"/>
      <c r="AH156" s="1084"/>
      <c r="AI156" s="1084"/>
      <c r="AJ156" s="1084"/>
      <c r="AK156" s="1084"/>
      <c r="AL156" s="1084"/>
      <c r="AM156" s="1084"/>
      <c r="AN156" s="1084"/>
      <c r="AO156" s="1084"/>
      <c r="AP156" s="1084"/>
      <c r="AQ156" s="1084"/>
      <c r="AR156" s="1084"/>
      <c r="AS156" s="1084"/>
      <c r="AT156" s="1084"/>
      <c r="AU156" s="1084"/>
      <c r="AV156" s="1084"/>
      <c r="AW156" s="1084"/>
      <c r="AX156" s="1084"/>
      <c r="AY156" s="1084"/>
      <c r="AZ156" s="1084"/>
      <c r="BA156" s="1084"/>
      <c r="BB156" s="1084"/>
      <c r="BC156" s="1084"/>
      <c r="BD156" s="1084"/>
      <c r="BE156" s="1084"/>
      <c r="BF156" s="1084"/>
      <c r="BG156" s="1085"/>
      <c r="BH156" s="1085"/>
      <c r="BI156" s="1086"/>
      <c r="BJ156" s="1086"/>
      <c r="BK156" s="1086"/>
      <c r="BL156" s="1086"/>
      <c r="BM156" s="1086"/>
      <c r="BN156" s="1086"/>
      <c r="BO156" s="1086"/>
      <c r="BP156" s="1086"/>
      <c r="BQ156" s="1086"/>
      <c r="BR156" s="1087" t="s">
        <v>281</v>
      </c>
      <c r="BS156" s="1088"/>
      <c r="BT156" s="1088"/>
      <c r="BU156" s="1089"/>
    </row>
    <row r="157" spans="1:73" s="256" customFormat="1" ht="24.75" customHeight="1" x14ac:dyDescent="0.4">
      <c r="A157" s="1005" t="s">
        <v>108</v>
      </c>
      <c r="B157" s="1006"/>
      <c r="C157" s="1006"/>
      <c r="D157" s="1007"/>
      <c r="E157" s="1084" t="s">
        <v>242</v>
      </c>
      <c r="F157" s="1084"/>
      <c r="G157" s="1084"/>
      <c r="H157" s="1084"/>
      <c r="I157" s="1084"/>
      <c r="J157" s="1084"/>
      <c r="K157" s="1084"/>
      <c r="L157" s="1084"/>
      <c r="M157" s="1084"/>
      <c r="N157" s="1084"/>
      <c r="O157" s="1084"/>
      <c r="P157" s="1084"/>
      <c r="Q157" s="1084"/>
      <c r="R157" s="1084"/>
      <c r="S157" s="1084"/>
      <c r="T157" s="1084"/>
      <c r="U157" s="1084"/>
      <c r="V157" s="1084"/>
      <c r="W157" s="1084"/>
      <c r="X157" s="1084"/>
      <c r="Y157" s="1084"/>
      <c r="Z157" s="1084"/>
      <c r="AA157" s="1084"/>
      <c r="AB157" s="1084"/>
      <c r="AC157" s="1084"/>
      <c r="AD157" s="1084"/>
      <c r="AE157" s="1084"/>
      <c r="AF157" s="1084"/>
      <c r="AG157" s="1084"/>
      <c r="AH157" s="1084"/>
      <c r="AI157" s="1084"/>
      <c r="AJ157" s="1084"/>
      <c r="AK157" s="1084"/>
      <c r="AL157" s="1084"/>
      <c r="AM157" s="1084"/>
      <c r="AN157" s="1084"/>
      <c r="AO157" s="1084"/>
      <c r="AP157" s="1084"/>
      <c r="AQ157" s="1084"/>
      <c r="AR157" s="1084"/>
      <c r="AS157" s="1084"/>
      <c r="AT157" s="1084"/>
      <c r="AU157" s="1084"/>
      <c r="AV157" s="1084"/>
      <c r="AW157" s="1084"/>
      <c r="AX157" s="1084"/>
      <c r="AY157" s="1084"/>
      <c r="AZ157" s="1084"/>
      <c r="BA157" s="1084"/>
      <c r="BB157" s="1084"/>
      <c r="BC157" s="1084"/>
      <c r="BD157" s="1084"/>
      <c r="BE157" s="1084"/>
      <c r="BF157" s="1084"/>
      <c r="BG157" s="1085"/>
      <c r="BH157" s="1085"/>
      <c r="BI157" s="1086"/>
      <c r="BJ157" s="1086"/>
      <c r="BK157" s="1086"/>
      <c r="BL157" s="1086"/>
      <c r="BM157" s="1086"/>
      <c r="BN157" s="1086"/>
      <c r="BO157" s="1086"/>
      <c r="BP157" s="1086"/>
      <c r="BQ157" s="1086"/>
      <c r="BR157" s="1087" t="s">
        <v>281</v>
      </c>
      <c r="BS157" s="1088"/>
      <c r="BT157" s="1088"/>
      <c r="BU157" s="1089"/>
    </row>
    <row r="158" spans="1:73" s="256" customFormat="1" ht="24.75" customHeight="1" x14ac:dyDescent="0.4">
      <c r="A158" s="1005" t="s">
        <v>109</v>
      </c>
      <c r="B158" s="1006"/>
      <c r="C158" s="1006"/>
      <c r="D158" s="1007"/>
      <c r="E158" s="1084" t="s">
        <v>291</v>
      </c>
      <c r="F158" s="1084"/>
      <c r="G158" s="1084"/>
      <c r="H158" s="1084"/>
      <c r="I158" s="1084"/>
      <c r="J158" s="1084"/>
      <c r="K158" s="1084"/>
      <c r="L158" s="1084"/>
      <c r="M158" s="1084"/>
      <c r="N158" s="1084"/>
      <c r="O158" s="1084"/>
      <c r="P158" s="1084"/>
      <c r="Q158" s="1084"/>
      <c r="R158" s="1084"/>
      <c r="S158" s="1084"/>
      <c r="T158" s="1084"/>
      <c r="U158" s="1084"/>
      <c r="V158" s="1084"/>
      <c r="W158" s="1084"/>
      <c r="X158" s="1084"/>
      <c r="Y158" s="1084"/>
      <c r="Z158" s="1084"/>
      <c r="AA158" s="1084"/>
      <c r="AB158" s="1084"/>
      <c r="AC158" s="1084"/>
      <c r="AD158" s="1084"/>
      <c r="AE158" s="1084"/>
      <c r="AF158" s="1084"/>
      <c r="AG158" s="1084"/>
      <c r="AH158" s="1084"/>
      <c r="AI158" s="1084"/>
      <c r="AJ158" s="1084"/>
      <c r="AK158" s="1084"/>
      <c r="AL158" s="1084"/>
      <c r="AM158" s="1084"/>
      <c r="AN158" s="1084"/>
      <c r="AO158" s="1084"/>
      <c r="AP158" s="1084"/>
      <c r="AQ158" s="1084"/>
      <c r="AR158" s="1084"/>
      <c r="AS158" s="1084"/>
      <c r="AT158" s="1084"/>
      <c r="AU158" s="1084"/>
      <c r="AV158" s="1084"/>
      <c r="AW158" s="1084"/>
      <c r="AX158" s="1084"/>
      <c r="AY158" s="1084"/>
      <c r="AZ158" s="1084"/>
      <c r="BA158" s="1084"/>
      <c r="BB158" s="1084"/>
      <c r="BC158" s="1084"/>
      <c r="BD158" s="1084"/>
      <c r="BE158" s="1084"/>
      <c r="BF158" s="1084"/>
      <c r="BG158" s="1085"/>
      <c r="BH158" s="1085"/>
      <c r="BI158" s="1086"/>
      <c r="BJ158" s="1086"/>
      <c r="BK158" s="1086"/>
      <c r="BL158" s="1086"/>
      <c r="BM158" s="1086"/>
      <c r="BN158" s="1086"/>
      <c r="BO158" s="1086"/>
      <c r="BP158" s="1086"/>
      <c r="BQ158" s="1086"/>
      <c r="BR158" s="1087" t="s">
        <v>329</v>
      </c>
      <c r="BS158" s="1088"/>
      <c r="BT158" s="1088"/>
      <c r="BU158" s="1089"/>
    </row>
    <row r="159" spans="1:73" s="256" customFormat="1" ht="27" customHeight="1" x14ac:dyDescent="0.4">
      <c r="A159" s="1005" t="s">
        <v>111</v>
      </c>
      <c r="B159" s="1006"/>
      <c r="C159" s="1006"/>
      <c r="D159" s="1007"/>
      <c r="E159" s="1084" t="s">
        <v>292</v>
      </c>
      <c r="F159" s="1084"/>
      <c r="G159" s="1084"/>
      <c r="H159" s="1084"/>
      <c r="I159" s="1084"/>
      <c r="J159" s="1084"/>
      <c r="K159" s="1084"/>
      <c r="L159" s="1084"/>
      <c r="M159" s="1084"/>
      <c r="N159" s="1084"/>
      <c r="O159" s="1084"/>
      <c r="P159" s="1084"/>
      <c r="Q159" s="1084"/>
      <c r="R159" s="1084"/>
      <c r="S159" s="1084"/>
      <c r="T159" s="1084"/>
      <c r="U159" s="1084"/>
      <c r="V159" s="1084"/>
      <c r="W159" s="1084"/>
      <c r="X159" s="1084"/>
      <c r="Y159" s="1084"/>
      <c r="Z159" s="1084"/>
      <c r="AA159" s="1084"/>
      <c r="AB159" s="1084"/>
      <c r="AC159" s="1084"/>
      <c r="AD159" s="1084"/>
      <c r="AE159" s="1084"/>
      <c r="AF159" s="1084"/>
      <c r="AG159" s="1084"/>
      <c r="AH159" s="1084"/>
      <c r="AI159" s="1084"/>
      <c r="AJ159" s="1084"/>
      <c r="AK159" s="1084"/>
      <c r="AL159" s="1084"/>
      <c r="AM159" s="1084"/>
      <c r="AN159" s="1084"/>
      <c r="AO159" s="1084"/>
      <c r="AP159" s="1084"/>
      <c r="AQ159" s="1084"/>
      <c r="AR159" s="1084"/>
      <c r="AS159" s="1084"/>
      <c r="AT159" s="1084"/>
      <c r="AU159" s="1084"/>
      <c r="AV159" s="1084"/>
      <c r="AW159" s="1084"/>
      <c r="AX159" s="1084"/>
      <c r="AY159" s="1084"/>
      <c r="AZ159" s="1084"/>
      <c r="BA159" s="1084"/>
      <c r="BB159" s="1084"/>
      <c r="BC159" s="1084"/>
      <c r="BD159" s="1084"/>
      <c r="BE159" s="1084"/>
      <c r="BF159" s="1084"/>
      <c r="BG159" s="1085"/>
      <c r="BH159" s="1085"/>
      <c r="BI159" s="1086"/>
      <c r="BJ159" s="1086"/>
      <c r="BK159" s="1086"/>
      <c r="BL159" s="1086"/>
      <c r="BM159" s="1086"/>
      <c r="BN159" s="1086"/>
      <c r="BO159" s="1086"/>
      <c r="BP159" s="1086"/>
      <c r="BQ159" s="1086"/>
      <c r="BR159" s="1087" t="s">
        <v>182</v>
      </c>
      <c r="BS159" s="1088"/>
      <c r="BT159" s="1088"/>
      <c r="BU159" s="1089"/>
    </row>
    <row r="160" spans="1:73" s="256" customFormat="1" ht="25.5" customHeight="1" x14ac:dyDescent="0.4">
      <c r="A160" s="1005" t="s">
        <v>112</v>
      </c>
      <c r="B160" s="1006"/>
      <c r="C160" s="1006"/>
      <c r="D160" s="1007"/>
      <c r="E160" s="1084" t="s">
        <v>294</v>
      </c>
      <c r="F160" s="1084"/>
      <c r="G160" s="1084"/>
      <c r="H160" s="1084"/>
      <c r="I160" s="1084"/>
      <c r="J160" s="1084"/>
      <c r="K160" s="1084"/>
      <c r="L160" s="1084"/>
      <c r="M160" s="1084"/>
      <c r="N160" s="1084"/>
      <c r="O160" s="1084"/>
      <c r="P160" s="1084"/>
      <c r="Q160" s="1084"/>
      <c r="R160" s="1084"/>
      <c r="S160" s="1084"/>
      <c r="T160" s="1084"/>
      <c r="U160" s="1084"/>
      <c r="V160" s="1084"/>
      <c r="W160" s="1084"/>
      <c r="X160" s="1084"/>
      <c r="Y160" s="1084"/>
      <c r="Z160" s="1084"/>
      <c r="AA160" s="1084"/>
      <c r="AB160" s="1084"/>
      <c r="AC160" s="1084"/>
      <c r="AD160" s="1084"/>
      <c r="AE160" s="1084"/>
      <c r="AF160" s="1084"/>
      <c r="AG160" s="1084"/>
      <c r="AH160" s="1084"/>
      <c r="AI160" s="1084"/>
      <c r="AJ160" s="1084"/>
      <c r="AK160" s="1084"/>
      <c r="AL160" s="1084"/>
      <c r="AM160" s="1084"/>
      <c r="AN160" s="1084"/>
      <c r="AO160" s="1084"/>
      <c r="AP160" s="1084"/>
      <c r="AQ160" s="1084"/>
      <c r="AR160" s="1084"/>
      <c r="AS160" s="1084"/>
      <c r="AT160" s="1084"/>
      <c r="AU160" s="1084"/>
      <c r="AV160" s="1084"/>
      <c r="AW160" s="1084"/>
      <c r="AX160" s="1084"/>
      <c r="AY160" s="1084"/>
      <c r="AZ160" s="1084"/>
      <c r="BA160" s="1084"/>
      <c r="BB160" s="1084"/>
      <c r="BC160" s="1084"/>
      <c r="BD160" s="1084"/>
      <c r="BE160" s="1084"/>
      <c r="BF160" s="1084"/>
      <c r="BG160" s="1085"/>
      <c r="BH160" s="1085"/>
      <c r="BI160" s="1086"/>
      <c r="BJ160" s="1086"/>
      <c r="BK160" s="1086"/>
      <c r="BL160" s="1086"/>
      <c r="BM160" s="1086"/>
      <c r="BN160" s="1086"/>
      <c r="BO160" s="1086"/>
      <c r="BP160" s="1086"/>
      <c r="BQ160" s="1086"/>
      <c r="BR160" s="1087" t="s">
        <v>183</v>
      </c>
      <c r="BS160" s="1088"/>
      <c r="BT160" s="1088"/>
      <c r="BU160" s="1089"/>
    </row>
    <row r="161" spans="1:73" s="257" customFormat="1" ht="25.5" customHeight="1" x14ac:dyDescent="0.4">
      <c r="A161" s="1005" t="s">
        <v>113</v>
      </c>
      <c r="B161" s="1006"/>
      <c r="C161" s="1006"/>
      <c r="D161" s="1007"/>
      <c r="E161" s="1084" t="s">
        <v>243</v>
      </c>
      <c r="F161" s="1084"/>
      <c r="G161" s="1084"/>
      <c r="H161" s="1084"/>
      <c r="I161" s="1084"/>
      <c r="J161" s="1084"/>
      <c r="K161" s="1084"/>
      <c r="L161" s="1084"/>
      <c r="M161" s="1084"/>
      <c r="N161" s="1084"/>
      <c r="O161" s="1084"/>
      <c r="P161" s="1084"/>
      <c r="Q161" s="1084"/>
      <c r="R161" s="1084"/>
      <c r="S161" s="1084"/>
      <c r="T161" s="1084"/>
      <c r="U161" s="1084"/>
      <c r="V161" s="1084"/>
      <c r="W161" s="1084"/>
      <c r="X161" s="1084"/>
      <c r="Y161" s="1084"/>
      <c r="Z161" s="1084"/>
      <c r="AA161" s="1084"/>
      <c r="AB161" s="1084"/>
      <c r="AC161" s="1084"/>
      <c r="AD161" s="1084"/>
      <c r="AE161" s="1084"/>
      <c r="AF161" s="1084"/>
      <c r="AG161" s="1084"/>
      <c r="AH161" s="1084"/>
      <c r="AI161" s="1084"/>
      <c r="AJ161" s="1084"/>
      <c r="AK161" s="1084"/>
      <c r="AL161" s="1084"/>
      <c r="AM161" s="1084"/>
      <c r="AN161" s="1084"/>
      <c r="AO161" s="1084"/>
      <c r="AP161" s="1084"/>
      <c r="AQ161" s="1084"/>
      <c r="AR161" s="1084"/>
      <c r="AS161" s="1084"/>
      <c r="AT161" s="1084"/>
      <c r="AU161" s="1084"/>
      <c r="AV161" s="1084"/>
      <c r="AW161" s="1084"/>
      <c r="AX161" s="1084"/>
      <c r="AY161" s="1084"/>
      <c r="AZ161" s="1084"/>
      <c r="BA161" s="1084"/>
      <c r="BB161" s="1084"/>
      <c r="BC161" s="1084"/>
      <c r="BD161" s="1084"/>
      <c r="BE161" s="1084"/>
      <c r="BF161" s="1084"/>
      <c r="BG161" s="1085"/>
      <c r="BH161" s="1085"/>
      <c r="BI161" s="1086"/>
      <c r="BJ161" s="1086"/>
      <c r="BK161" s="1086"/>
      <c r="BL161" s="1086"/>
      <c r="BM161" s="1086"/>
      <c r="BN161" s="1086"/>
      <c r="BO161" s="1086"/>
      <c r="BP161" s="1086"/>
      <c r="BQ161" s="1086"/>
      <c r="BR161" s="1087" t="s">
        <v>185</v>
      </c>
      <c r="BS161" s="1088"/>
      <c r="BT161" s="1088"/>
      <c r="BU161" s="1089"/>
    </row>
    <row r="162" spans="1:73" s="257" customFormat="1" ht="27" customHeight="1" x14ac:dyDescent="0.4">
      <c r="A162" s="1005" t="s">
        <v>114</v>
      </c>
      <c r="B162" s="1006"/>
      <c r="C162" s="1006"/>
      <c r="D162" s="1007"/>
      <c r="E162" s="1084" t="s">
        <v>296</v>
      </c>
      <c r="F162" s="1084"/>
      <c r="G162" s="1084"/>
      <c r="H162" s="1084"/>
      <c r="I162" s="1084"/>
      <c r="J162" s="1084"/>
      <c r="K162" s="1084"/>
      <c r="L162" s="1084"/>
      <c r="M162" s="1084"/>
      <c r="N162" s="1084"/>
      <c r="O162" s="1084"/>
      <c r="P162" s="1084"/>
      <c r="Q162" s="1084"/>
      <c r="R162" s="1084"/>
      <c r="S162" s="1084"/>
      <c r="T162" s="1084"/>
      <c r="U162" s="1084"/>
      <c r="V162" s="1084"/>
      <c r="W162" s="1084"/>
      <c r="X162" s="1084"/>
      <c r="Y162" s="1084"/>
      <c r="Z162" s="1084"/>
      <c r="AA162" s="1084"/>
      <c r="AB162" s="1084"/>
      <c r="AC162" s="1084"/>
      <c r="AD162" s="1084"/>
      <c r="AE162" s="1084"/>
      <c r="AF162" s="1084"/>
      <c r="AG162" s="1084"/>
      <c r="AH162" s="1084"/>
      <c r="AI162" s="1084"/>
      <c r="AJ162" s="1084"/>
      <c r="AK162" s="1084"/>
      <c r="AL162" s="1084"/>
      <c r="AM162" s="1084"/>
      <c r="AN162" s="1084"/>
      <c r="AO162" s="1084"/>
      <c r="AP162" s="1084"/>
      <c r="AQ162" s="1084"/>
      <c r="AR162" s="1084"/>
      <c r="AS162" s="1084"/>
      <c r="AT162" s="1084"/>
      <c r="AU162" s="1084"/>
      <c r="AV162" s="1084"/>
      <c r="AW162" s="1084"/>
      <c r="AX162" s="1084"/>
      <c r="AY162" s="1084"/>
      <c r="AZ162" s="1084"/>
      <c r="BA162" s="1084"/>
      <c r="BB162" s="1084"/>
      <c r="BC162" s="1084"/>
      <c r="BD162" s="1084"/>
      <c r="BE162" s="1084"/>
      <c r="BF162" s="1084"/>
      <c r="BG162" s="1085"/>
      <c r="BH162" s="1085"/>
      <c r="BI162" s="1086"/>
      <c r="BJ162" s="1086"/>
      <c r="BK162" s="1086"/>
      <c r="BL162" s="1086"/>
      <c r="BM162" s="1086"/>
      <c r="BN162" s="1086"/>
      <c r="BO162" s="1086"/>
      <c r="BP162" s="1086"/>
      <c r="BQ162" s="1086"/>
      <c r="BR162" s="1087" t="s">
        <v>285</v>
      </c>
      <c r="BS162" s="1088"/>
      <c r="BT162" s="1088"/>
      <c r="BU162" s="1089"/>
    </row>
    <row r="163" spans="1:73" s="257" customFormat="1" ht="25.5" customHeight="1" x14ac:dyDescent="0.4">
      <c r="A163" s="1005" t="s">
        <v>115</v>
      </c>
      <c r="B163" s="1006"/>
      <c r="C163" s="1006"/>
      <c r="D163" s="1007"/>
      <c r="E163" s="1084" t="s">
        <v>297</v>
      </c>
      <c r="F163" s="1084"/>
      <c r="G163" s="1084"/>
      <c r="H163" s="1084"/>
      <c r="I163" s="1084"/>
      <c r="J163" s="1084"/>
      <c r="K163" s="1084"/>
      <c r="L163" s="1084"/>
      <c r="M163" s="1084"/>
      <c r="N163" s="1084"/>
      <c r="O163" s="1084"/>
      <c r="P163" s="1084"/>
      <c r="Q163" s="1084"/>
      <c r="R163" s="1084"/>
      <c r="S163" s="1084"/>
      <c r="T163" s="1084"/>
      <c r="U163" s="1084"/>
      <c r="V163" s="1084"/>
      <c r="W163" s="1084"/>
      <c r="X163" s="1084"/>
      <c r="Y163" s="1084"/>
      <c r="Z163" s="1084"/>
      <c r="AA163" s="1084"/>
      <c r="AB163" s="1084"/>
      <c r="AC163" s="1084"/>
      <c r="AD163" s="1084"/>
      <c r="AE163" s="1084"/>
      <c r="AF163" s="1084"/>
      <c r="AG163" s="1084"/>
      <c r="AH163" s="1084"/>
      <c r="AI163" s="1084"/>
      <c r="AJ163" s="1084"/>
      <c r="AK163" s="1084"/>
      <c r="AL163" s="1084"/>
      <c r="AM163" s="1084"/>
      <c r="AN163" s="1084"/>
      <c r="AO163" s="1084"/>
      <c r="AP163" s="1084"/>
      <c r="AQ163" s="1084"/>
      <c r="AR163" s="1084"/>
      <c r="AS163" s="1084"/>
      <c r="AT163" s="1084"/>
      <c r="AU163" s="1084"/>
      <c r="AV163" s="1084"/>
      <c r="AW163" s="1084"/>
      <c r="AX163" s="1084"/>
      <c r="AY163" s="1084"/>
      <c r="AZ163" s="1084"/>
      <c r="BA163" s="1084"/>
      <c r="BB163" s="1084"/>
      <c r="BC163" s="1084"/>
      <c r="BD163" s="1084"/>
      <c r="BE163" s="1084"/>
      <c r="BF163" s="1084"/>
      <c r="BG163" s="1085"/>
      <c r="BH163" s="1085"/>
      <c r="BI163" s="1086"/>
      <c r="BJ163" s="1086"/>
      <c r="BK163" s="1086"/>
      <c r="BL163" s="1086"/>
      <c r="BM163" s="1086"/>
      <c r="BN163" s="1086"/>
      <c r="BO163" s="1086"/>
      <c r="BP163" s="1086"/>
      <c r="BQ163" s="1086"/>
      <c r="BR163" s="1087" t="s">
        <v>282</v>
      </c>
      <c r="BS163" s="1088"/>
      <c r="BT163" s="1088"/>
      <c r="BU163" s="1089"/>
    </row>
    <row r="164" spans="1:73" s="257" customFormat="1" ht="25.5" customHeight="1" x14ac:dyDescent="0.4">
      <c r="A164" s="1005" t="s">
        <v>141</v>
      </c>
      <c r="B164" s="1006"/>
      <c r="C164" s="1006"/>
      <c r="D164" s="1007"/>
      <c r="E164" s="1084" t="s">
        <v>298</v>
      </c>
      <c r="F164" s="1084"/>
      <c r="G164" s="1084"/>
      <c r="H164" s="1084"/>
      <c r="I164" s="1084"/>
      <c r="J164" s="1084"/>
      <c r="K164" s="1084"/>
      <c r="L164" s="1084"/>
      <c r="M164" s="1084"/>
      <c r="N164" s="1084"/>
      <c r="O164" s="1084"/>
      <c r="P164" s="1084"/>
      <c r="Q164" s="1084"/>
      <c r="R164" s="1084"/>
      <c r="S164" s="1084"/>
      <c r="T164" s="1084"/>
      <c r="U164" s="1084"/>
      <c r="V164" s="1084"/>
      <c r="W164" s="1084"/>
      <c r="X164" s="1084"/>
      <c r="Y164" s="1084"/>
      <c r="Z164" s="1084"/>
      <c r="AA164" s="1084"/>
      <c r="AB164" s="1084"/>
      <c r="AC164" s="1084"/>
      <c r="AD164" s="1084"/>
      <c r="AE164" s="1084"/>
      <c r="AF164" s="1084"/>
      <c r="AG164" s="1084"/>
      <c r="AH164" s="1084"/>
      <c r="AI164" s="1084"/>
      <c r="AJ164" s="1084"/>
      <c r="AK164" s="1084"/>
      <c r="AL164" s="1084"/>
      <c r="AM164" s="1084"/>
      <c r="AN164" s="1084"/>
      <c r="AO164" s="1084"/>
      <c r="AP164" s="1084"/>
      <c r="AQ164" s="1084"/>
      <c r="AR164" s="1084"/>
      <c r="AS164" s="1084"/>
      <c r="AT164" s="1084"/>
      <c r="AU164" s="1084"/>
      <c r="AV164" s="1084"/>
      <c r="AW164" s="1084"/>
      <c r="AX164" s="1084"/>
      <c r="AY164" s="1084"/>
      <c r="AZ164" s="1084"/>
      <c r="BA164" s="1084"/>
      <c r="BB164" s="1084"/>
      <c r="BC164" s="1084"/>
      <c r="BD164" s="1084"/>
      <c r="BE164" s="1084"/>
      <c r="BF164" s="1084"/>
      <c r="BG164" s="1085"/>
      <c r="BH164" s="1085"/>
      <c r="BI164" s="1086"/>
      <c r="BJ164" s="1086"/>
      <c r="BK164" s="1086"/>
      <c r="BL164" s="1086"/>
      <c r="BM164" s="1086"/>
      <c r="BN164" s="1086"/>
      <c r="BO164" s="1086"/>
      <c r="BP164" s="1086"/>
      <c r="BQ164" s="1086"/>
      <c r="BR164" s="1087" t="s">
        <v>216</v>
      </c>
      <c r="BS164" s="1088"/>
      <c r="BT164" s="1088"/>
      <c r="BU164" s="1089"/>
    </row>
    <row r="165" spans="1:73" s="257" customFormat="1" ht="31.5" customHeight="1" x14ac:dyDescent="0.4">
      <c r="A165" s="1005" t="s">
        <v>147</v>
      </c>
      <c r="B165" s="1006"/>
      <c r="C165" s="1006"/>
      <c r="D165" s="1007"/>
      <c r="E165" s="1084" t="s">
        <v>299</v>
      </c>
      <c r="F165" s="1084"/>
      <c r="G165" s="1084"/>
      <c r="H165" s="1084"/>
      <c r="I165" s="1084"/>
      <c r="J165" s="1084"/>
      <c r="K165" s="1084"/>
      <c r="L165" s="1084"/>
      <c r="M165" s="1084"/>
      <c r="N165" s="1084"/>
      <c r="O165" s="1084"/>
      <c r="P165" s="1084"/>
      <c r="Q165" s="1084"/>
      <c r="R165" s="1084"/>
      <c r="S165" s="1084"/>
      <c r="T165" s="1084"/>
      <c r="U165" s="1084"/>
      <c r="V165" s="1084"/>
      <c r="W165" s="1084"/>
      <c r="X165" s="1084"/>
      <c r="Y165" s="1084"/>
      <c r="Z165" s="1084"/>
      <c r="AA165" s="1084"/>
      <c r="AB165" s="1084"/>
      <c r="AC165" s="1084"/>
      <c r="AD165" s="1084"/>
      <c r="AE165" s="1084"/>
      <c r="AF165" s="1084"/>
      <c r="AG165" s="1084"/>
      <c r="AH165" s="1084"/>
      <c r="AI165" s="1084"/>
      <c r="AJ165" s="1084"/>
      <c r="AK165" s="1084"/>
      <c r="AL165" s="1084"/>
      <c r="AM165" s="1084"/>
      <c r="AN165" s="1084"/>
      <c r="AO165" s="1084"/>
      <c r="AP165" s="1084"/>
      <c r="AQ165" s="1084"/>
      <c r="AR165" s="1084"/>
      <c r="AS165" s="1084"/>
      <c r="AT165" s="1084"/>
      <c r="AU165" s="1084"/>
      <c r="AV165" s="1084"/>
      <c r="AW165" s="1084"/>
      <c r="AX165" s="1084"/>
      <c r="AY165" s="1084"/>
      <c r="AZ165" s="1084"/>
      <c r="BA165" s="1084"/>
      <c r="BB165" s="1084"/>
      <c r="BC165" s="1084"/>
      <c r="BD165" s="1084"/>
      <c r="BE165" s="1084"/>
      <c r="BF165" s="1084"/>
      <c r="BG165" s="1085"/>
      <c r="BH165" s="1085"/>
      <c r="BI165" s="1086"/>
      <c r="BJ165" s="1086"/>
      <c r="BK165" s="1086"/>
      <c r="BL165" s="1086"/>
      <c r="BM165" s="1086"/>
      <c r="BN165" s="1086"/>
      <c r="BO165" s="1086"/>
      <c r="BP165" s="1086"/>
      <c r="BQ165" s="1086"/>
      <c r="BR165" s="1087" t="s">
        <v>330</v>
      </c>
      <c r="BS165" s="1088"/>
      <c r="BT165" s="1088"/>
      <c r="BU165" s="1089"/>
    </row>
    <row r="166" spans="1:73" s="256" customFormat="1" ht="27" customHeight="1" thickBot="1" x14ac:dyDescent="0.45">
      <c r="A166" s="1090" t="s">
        <v>148</v>
      </c>
      <c r="B166" s="1091"/>
      <c r="C166" s="1091"/>
      <c r="D166" s="1092"/>
      <c r="E166" s="1109" t="s">
        <v>235</v>
      </c>
      <c r="F166" s="1109"/>
      <c r="G166" s="1109"/>
      <c r="H166" s="1109"/>
      <c r="I166" s="1109"/>
      <c r="J166" s="1109"/>
      <c r="K166" s="1109"/>
      <c r="L166" s="1109"/>
      <c r="M166" s="1109"/>
      <c r="N166" s="1109"/>
      <c r="O166" s="1109"/>
      <c r="P166" s="1109"/>
      <c r="Q166" s="1109"/>
      <c r="R166" s="1109"/>
      <c r="S166" s="1109"/>
      <c r="T166" s="1109"/>
      <c r="U166" s="1109"/>
      <c r="V166" s="1109"/>
      <c r="W166" s="1109"/>
      <c r="X166" s="1109"/>
      <c r="Y166" s="1109"/>
      <c r="Z166" s="1109"/>
      <c r="AA166" s="1109"/>
      <c r="AB166" s="1109"/>
      <c r="AC166" s="1109"/>
      <c r="AD166" s="1109"/>
      <c r="AE166" s="1109"/>
      <c r="AF166" s="1109"/>
      <c r="AG166" s="1109"/>
      <c r="AH166" s="1109"/>
      <c r="AI166" s="1109"/>
      <c r="AJ166" s="1109"/>
      <c r="AK166" s="1109"/>
      <c r="AL166" s="1109"/>
      <c r="AM166" s="1109"/>
      <c r="AN166" s="1109"/>
      <c r="AO166" s="1109"/>
      <c r="AP166" s="1109"/>
      <c r="AQ166" s="1109"/>
      <c r="AR166" s="1109"/>
      <c r="AS166" s="1109"/>
      <c r="AT166" s="1109"/>
      <c r="AU166" s="1109"/>
      <c r="AV166" s="1109"/>
      <c r="AW166" s="1109"/>
      <c r="AX166" s="1109"/>
      <c r="AY166" s="1109"/>
      <c r="AZ166" s="1109"/>
      <c r="BA166" s="1109"/>
      <c r="BB166" s="1109"/>
      <c r="BC166" s="1109"/>
      <c r="BD166" s="1109"/>
      <c r="BE166" s="1109"/>
      <c r="BF166" s="1109"/>
      <c r="BG166" s="1110"/>
      <c r="BH166" s="1110"/>
      <c r="BI166" s="1111"/>
      <c r="BJ166" s="1111"/>
      <c r="BK166" s="1111"/>
      <c r="BL166" s="1111"/>
      <c r="BM166" s="1111"/>
      <c r="BN166" s="1111"/>
      <c r="BO166" s="1111"/>
      <c r="BP166" s="1111"/>
      <c r="BQ166" s="1111"/>
      <c r="BR166" s="1103" t="s">
        <v>322</v>
      </c>
      <c r="BS166" s="1104"/>
      <c r="BT166" s="1104"/>
      <c r="BU166" s="1105"/>
    </row>
    <row r="167" spans="1:73" s="256" customFormat="1" ht="24" thickTop="1" x14ac:dyDescent="0.35">
      <c r="A167" s="259"/>
      <c r="B167" s="259"/>
      <c r="C167" s="259"/>
      <c r="D167" s="260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  <c r="AD167" s="260"/>
      <c r="AE167" s="260"/>
      <c r="AF167" s="260"/>
      <c r="AG167" s="260"/>
      <c r="AH167" s="260"/>
      <c r="AI167" s="260"/>
      <c r="AJ167" s="260"/>
      <c r="AK167" s="260"/>
      <c r="AL167" s="260"/>
      <c r="AM167" s="260"/>
      <c r="AN167" s="260"/>
      <c r="AO167" s="260"/>
      <c r="AP167" s="260"/>
      <c r="AQ167" s="260"/>
      <c r="AR167" s="260"/>
      <c r="AS167" s="260"/>
      <c r="AT167" s="260"/>
      <c r="AU167" s="260"/>
      <c r="AV167" s="260"/>
      <c r="AW167" s="260"/>
      <c r="AX167" s="260"/>
      <c r="AY167" s="260"/>
      <c r="AZ167" s="260"/>
      <c r="BA167" s="260"/>
      <c r="BB167" s="260"/>
      <c r="BC167" s="260"/>
      <c r="BD167" s="260"/>
      <c r="BE167" s="260"/>
      <c r="BF167" s="260"/>
      <c r="BG167" s="261"/>
      <c r="BH167" s="261"/>
    </row>
    <row r="168" spans="1:73" s="256" customFormat="1" ht="23.25" x14ac:dyDescent="0.35"/>
    <row r="169" spans="1:73" s="264" customFormat="1" ht="27.75" customHeight="1" x14ac:dyDescent="0.25">
      <c r="A169" s="262" t="s">
        <v>124</v>
      </c>
      <c r="B169" s="1093" t="s">
        <v>246</v>
      </c>
      <c r="C169" s="1093"/>
      <c r="D169" s="1093"/>
      <c r="E169" s="1093"/>
      <c r="F169" s="1093"/>
      <c r="G169" s="1093"/>
      <c r="H169" s="1093"/>
      <c r="I169" s="1093"/>
      <c r="J169" s="1093"/>
      <c r="K169" s="1093"/>
      <c r="L169" s="1093"/>
      <c r="M169" s="1093"/>
      <c r="N169" s="1093"/>
      <c r="O169" s="1093"/>
      <c r="P169" s="1093"/>
      <c r="Q169" s="1093"/>
      <c r="R169" s="1093"/>
      <c r="S169" s="1093"/>
      <c r="T169" s="1093"/>
      <c r="U169" s="1093"/>
      <c r="V169" s="1093"/>
      <c r="W169" s="1093"/>
      <c r="X169" s="1093"/>
      <c r="Y169" s="1093"/>
      <c r="Z169" s="1093"/>
      <c r="AA169" s="1093"/>
      <c r="AB169" s="1093"/>
      <c r="AC169" s="1093"/>
      <c r="AD169" s="1093"/>
      <c r="AE169" s="1093"/>
      <c r="AF169" s="1093"/>
      <c r="AG169" s="1093"/>
      <c r="AH169" s="1093"/>
      <c r="AI169" s="1093"/>
      <c r="AJ169" s="1093"/>
      <c r="AK169" s="1093"/>
      <c r="AL169" s="1093"/>
      <c r="AM169" s="1093"/>
      <c r="AN169" s="1093"/>
      <c r="AO169" s="1093"/>
      <c r="AP169" s="1093"/>
      <c r="AQ169" s="1093"/>
      <c r="AR169" s="1093"/>
      <c r="AS169" s="1093"/>
      <c r="AT169" s="1093"/>
      <c r="AU169" s="1093"/>
      <c r="AV169" s="1093"/>
      <c r="AW169" s="1093"/>
      <c r="AX169" s="1093"/>
      <c r="AY169" s="1093"/>
      <c r="AZ169" s="1093"/>
      <c r="BA169" s="1093"/>
      <c r="BB169" s="1093"/>
      <c r="BC169" s="1093"/>
      <c r="BD169" s="1093"/>
      <c r="BE169" s="1093"/>
      <c r="BF169" s="1093"/>
      <c r="BG169" s="1093"/>
      <c r="BH169" s="1093"/>
      <c r="BI169" s="1093"/>
      <c r="BJ169" s="109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</row>
    <row r="170" spans="1:73" s="256" customFormat="1" ht="48" customHeight="1" x14ac:dyDescent="0.4">
      <c r="A170" s="265" t="s">
        <v>131</v>
      </c>
      <c r="B170" s="1143" t="s">
        <v>247</v>
      </c>
      <c r="C170" s="1143"/>
      <c r="D170" s="1143"/>
      <c r="E170" s="1143"/>
      <c r="F170" s="1143"/>
      <c r="G170" s="1143"/>
      <c r="H170" s="1143"/>
      <c r="I170" s="1143"/>
      <c r="J170" s="1143"/>
      <c r="K170" s="1143"/>
      <c r="L170" s="1143"/>
      <c r="M170" s="1143"/>
      <c r="N170" s="1143"/>
      <c r="O170" s="1143"/>
      <c r="P170" s="1143"/>
      <c r="Q170" s="1143"/>
      <c r="R170" s="1143"/>
      <c r="S170" s="1143"/>
      <c r="T170" s="1143"/>
      <c r="U170" s="1143"/>
      <c r="V170" s="1143"/>
      <c r="W170" s="1143"/>
      <c r="X170" s="1143"/>
      <c r="Y170" s="1143"/>
      <c r="Z170" s="1143"/>
      <c r="AA170" s="1143"/>
      <c r="AB170" s="1143"/>
      <c r="AC170" s="1143"/>
      <c r="AD170" s="1143"/>
      <c r="AE170" s="1143"/>
      <c r="AF170" s="1143"/>
      <c r="AG170" s="1143"/>
      <c r="AH170" s="1143"/>
      <c r="AI170" s="1143"/>
      <c r="AJ170" s="1143"/>
      <c r="AK170" s="1143"/>
      <c r="AL170" s="1143"/>
      <c r="AM170" s="1143"/>
      <c r="AN170" s="1143"/>
      <c r="AO170" s="1143"/>
      <c r="AP170" s="1143"/>
      <c r="AQ170" s="1143"/>
      <c r="AR170" s="1143"/>
      <c r="AS170" s="1143"/>
      <c r="AT170" s="1143"/>
      <c r="AU170" s="1143"/>
      <c r="AV170" s="1143"/>
      <c r="AW170" s="1143"/>
      <c r="AX170" s="1143"/>
      <c r="AY170" s="1143"/>
      <c r="AZ170" s="1143"/>
      <c r="BA170" s="1143"/>
      <c r="BB170" s="1143"/>
      <c r="BC170" s="1143"/>
      <c r="BD170" s="1143"/>
      <c r="BE170" s="1143"/>
      <c r="BF170" s="1143"/>
      <c r="BG170" s="1143"/>
      <c r="BH170" s="1143"/>
      <c r="BI170" s="1143"/>
      <c r="BJ170" s="1143"/>
      <c r="BK170" s="1144"/>
      <c r="BL170" s="1144"/>
      <c r="BM170" s="1144"/>
      <c r="BN170" s="1144"/>
      <c r="BO170" s="1144"/>
      <c r="BP170" s="1144"/>
      <c r="BQ170" s="1144"/>
      <c r="BR170" s="1144"/>
      <c r="BS170" s="1144"/>
      <c r="BT170" s="1144"/>
      <c r="BU170" s="1144"/>
    </row>
    <row r="171" spans="1:73" s="256" customFormat="1" ht="60.75" customHeight="1" x14ac:dyDescent="0.35"/>
    <row r="172" spans="1:73" s="264" customFormat="1" ht="28.5" customHeight="1" x14ac:dyDescent="0.35">
      <c r="A172" s="118" t="s">
        <v>324</v>
      </c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266"/>
      <c r="R172" s="267"/>
      <c r="S172" s="267"/>
      <c r="U172" s="268"/>
      <c r="V172" s="268"/>
      <c r="W172" s="268"/>
      <c r="X172" s="269"/>
      <c r="Y172" s="269"/>
      <c r="Z172" s="269"/>
      <c r="AA172" s="269"/>
      <c r="AB172" s="269"/>
      <c r="AC172" s="269"/>
      <c r="AD172" s="269"/>
      <c r="AE172" s="269"/>
      <c r="AF172" s="269"/>
      <c r="AG172" s="269"/>
      <c r="AH172" s="118" t="s">
        <v>325</v>
      </c>
      <c r="AI172" s="267"/>
      <c r="AJ172" s="266"/>
      <c r="AK172" s="118"/>
      <c r="AL172" s="118"/>
      <c r="AM172" s="267"/>
    </row>
    <row r="173" spans="1:73" s="264" customFormat="1" ht="26.25" customHeight="1" x14ac:dyDescent="0.35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266"/>
      <c r="R173" s="267"/>
      <c r="S173" s="267"/>
      <c r="U173" s="267"/>
      <c r="V173" s="267"/>
      <c r="W173" s="270"/>
      <c r="X173" s="271"/>
      <c r="Y173" s="271"/>
      <c r="Z173" s="271"/>
      <c r="AA173" s="271"/>
      <c r="AB173" s="1145">
        <v>2023</v>
      </c>
      <c r="AC173" s="1146"/>
      <c r="AD173" s="118"/>
      <c r="AE173" s="267"/>
      <c r="AF173" s="267"/>
      <c r="AG173" s="267"/>
      <c r="AH173" s="118"/>
      <c r="AI173" s="118"/>
      <c r="AJ173" s="118"/>
      <c r="AK173" s="267"/>
      <c r="AL173" s="267"/>
      <c r="AM173" s="272"/>
      <c r="AN173" s="180"/>
      <c r="AO173" s="180"/>
      <c r="AP173" s="180"/>
      <c r="AQ173" s="180"/>
    </row>
    <row r="174" spans="1:73" s="264" customFormat="1" ht="31.5" customHeight="1" x14ac:dyDescent="0.35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273"/>
      <c r="AL174" s="273"/>
      <c r="AM174" s="272"/>
      <c r="AN174" s="180"/>
      <c r="AO174" s="180"/>
      <c r="AP174" s="180"/>
      <c r="AQ174" s="180"/>
    </row>
    <row r="175" spans="1:73" ht="25.5" customHeight="1" x14ac:dyDescent="0.35">
      <c r="A175" s="274" t="s">
        <v>334</v>
      </c>
      <c r="B175" s="274"/>
      <c r="C175" s="274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5"/>
      <c r="R175" s="275"/>
      <c r="S175" s="275"/>
      <c r="U175" s="276"/>
      <c r="V175" s="276"/>
      <c r="W175" s="277"/>
      <c r="X175" s="269"/>
      <c r="Y175" s="269"/>
      <c r="Z175" s="269"/>
      <c r="AA175" s="269"/>
      <c r="AB175" s="269"/>
      <c r="AC175" s="269"/>
      <c r="AD175" s="269"/>
      <c r="AE175" s="269"/>
      <c r="AF175" s="269"/>
      <c r="AG175" s="269"/>
      <c r="AH175" s="274" t="s">
        <v>335</v>
      </c>
      <c r="AI175" s="274"/>
      <c r="AJ175" s="274"/>
      <c r="AK175" s="274"/>
      <c r="AL175" s="274"/>
      <c r="AM175" s="274"/>
      <c r="AN175" s="180"/>
      <c r="AO175" s="180"/>
      <c r="AP175" s="180"/>
      <c r="AQ175" s="180"/>
      <c r="AR175" s="264"/>
      <c r="AS175" s="264"/>
      <c r="AT175" s="264"/>
      <c r="AU175" s="264"/>
      <c r="AV175" s="264"/>
      <c r="AW175" s="264"/>
      <c r="AX175" s="264"/>
      <c r="AY175" s="264"/>
      <c r="AZ175" s="264"/>
      <c r="BA175" s="264"/>
      <c r="BB175" s="264"/>
      <c r="BC175" s="264"/>
      <c r="BD175" s="264"/>
      <c r="BE175" s="264"/>
      <c r="BF175" s="264"/>
      <c r="BG175" s="264"/>
      <c r="BH175" s="264"/>
      <c r="BI175" s="264"/>
      <c r="BJ175" s="264"/>
      <c r="BK175" s="264"/>
      <c r="BQ175" s="278"/>
      <c r="BR175" s="278"/>
      <c r="BS175" s="9"/>
      <c r="BT175" s="9"/>
      <c r="BU175" s="9"/>
    </row>
    <row r="176" spans="1:73" ht="25.5" x14ac:dyDescent="0.35">
      <c r="A176" s="279"/>
      <c r="B176" s="279"/>
      <c r="C176" s="279"/>
      <c r="D176" s="279"/>
      <c r="E176" s="279"/>
      <c r="F176" s="279"/>
      <c r="G176" s="279"/>
      <c r="H176" s="279"/>
      <c r="I176" s="279"/>
      <c r="J176" s="266"/>
      <c r="K176" s="266"/>
      <c r="L176" s="266"/>
      <c r="M176" s="266"/>
      <c r="N176" s="266"/>
      <c r="O176" s="266"/>
      <c r="P176" s="266"/>
      <c r="Q176" s="275"/>
      <c r="R176" s="275"/>
      <c r="S176" s="275"/>
      <c r="U176" s="279"/>
      <c r="V176" s="273"/>
      <c r="W176" s="280"/>
      <c r="X176" s="281"/>
      <c r="Y176" s="281"/>
      <c r="Z176" s="282"/>
      <c r="AA176" s="282"/>
      <c r="AB176" s="1145">
        <v>2023</v>
      </c>
      <c r="AC176" s="1146"/>
      <c r="AD176" s="118"/>
      <c r="AE176" s="118"/>
      <c r="AF176" s="118"/>
      <c r="AG176" s="118"/>
      <c r="AH176" s="118"/>
      <c r="AI176" s="118"/>
      <c r="AJ176" s="118"/>
      <c r="AK176" s="273"/>
      <c r="AL176" s="273"/>
      <c r="AM176" s="272"/>
      <c r="AN176" s="180"/>
      <c r="AO176" s="180"/>
      <c r="AP176" s="180"/>
      <c r="AQ176" s="180"/>
      <c r="AR176" s="264"/>
      <c r="AS176" s="264"/>
      <c r="AT176" s="264"/>
      <c r="AU176" s="264"/>
      <c r="AV176" s="264"/>
      <c r="AW176" s="264"/>
      <c r="AX176" s="264"/>
      <c r="AY176" s="264"/>
      <c r="AZ176" s="264"/>
      <c r="BA176" s="264"/>
      <c r="BB176" s="264"/>
      <c r="BC176" s="264"/>
      <c r="BD176" s="264"/>
      <c r="BE176" s="264"/>
      <c r="BF176" s="264"/>
      <c r="BG176" s="264"/>
      <c r="BH176" s="264"/>
      <c r="BI176" s="264"/>
      <c r="BJ176" s="264"/>
      <c r="BK176" s="264"/>
      <c r="BQ176" s="278"/>
      <c r="BR176" s="278"/>
      <c r="BS176" s="9"/>
      <c r="BT176" s="9"/>
      <c r="BU176" s="9"/>
    </row>
    <row r="177" spans="1:50" s="264" customFormat="1" ht="34.5" customHeight="1" x14ac:dyDescent="0.35">
      <c r="A177" s="279"/>
      <c r="B177" s="279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118"/>
      <c r="S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273"/>
      <c r="AL177" s="273"/>
      <c r="AM177" s="272"/>
      <c r="AN177" s="180"/>
      <c r="AO177" s="180"/>
      <c r="AP177" s="180"/>
      <c r="AQ177" s="180"/>
    </row>
    <row r="178" spans="1:50" s="264" customFormat="1" ht="24" customHeight="1" x14ac:dyDescent="0.35">
      <c r="A178" s="267" t="s">
        <v>331</v>
      </c>
      <c r="B178" s="279"/>
      <c r="C178" s="279"/>
      <c r="D178" s="279"/>
      <c r="E178" s="279"/>
      <c r="F178" s="279"/>
      <c r="G178" s="279"/>
      <c r="H178" s="279"/>
      <c r="I178" s="279"/>
      <c r="J178" s="279"/>
      <c r="K178" s="279"/>
      <c r="L178" s="279"/>
      <c r="M178" s="279"/>
      <c r="N178" s="283"/>
      <c r="O178" s="279"/>
      <c r="P178" s="279"/>
      <c r="Q178" s="279"/>
      <c r="R178" s="273"/>
      <c r="S178" s="273"/>
      <c r="U178" s="277"/>
      <c r="V178" s="277"/>
      <c r="W178" s="277"/>
      <c r="X178" s="269"/>
      <c r="Y178" s="269"/>
      <c r="Z178" s="269"/>
      <c r="AA178" s="269"/>
      <c r="AB178" s="269"/>
      <c r="AC178" s="269"/>
      <c r="AD178" s="269"/>
      <c r="AE178" s="269"/>
      <c r="AF178" s="269"/>
      <c r="AG178" s="269"/>
      <c r="AH178" s="118" t="s">
        <v>326</v>
      </c>
      <c r="AI178" s="273"/>
      <c r="AJ178" s="266"/>
      <c r="AK178" s="118"/>
      <c r="AL178" s="118"/>
      <c r="AM178" s="272"/>
      <c r="AN178" s="180"/>
      <c r="AO178" s="180"/>
      <c r="AP178" s="180"/>
      <c r="AQ178" s="180"/>
    </row>
    <row r="179" spans="1:50" s="264" customFormat="1" ht="25.5" customHeight="1" x14ac:dyDescent="0.35">
      <c r="A179" s="284" t="s">
        <v>327</v>
      </c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66"/>
      <c r="R179" s="273"/>
      <c r="S179" s="273"/>
      <c r="U179" s="273"/>
      <c r="V179" s="273"/>
      <c r="W179" s="280"/>
      <c r="X179" s="282"/>
      <c r="Y179" s="271"/>
      <c r="Z179" s="271"/>
      <c r="AA179" s="271"/>
      <c r="AB179" s="1145">
        <v>2023</v>
      </c>
      <c r="AC179" s="1146"/>
      <c r="AD179" s="118"/>
      <c r="AE179" s="118"/>
      <c r="AF179" s="266"/>
      <c r="AG179" s="118"/>
      <c r="AH179" s="118"/>
      <c r="AI179" s="118"/>
      <c r="AJ179" s="118"/>
      <c r="AK179" s="273"/>
      <c r="AL179" s="273"/>
      <c r="AM179" s="272"/>
      <c r="AN179" s="180"/>
      <c r="AO179" s="180"/>
      <c r="AP179" s="180"/>
      <c r="AQ179" s="180"/>
    </row>
    <row r="180" spans="1:50" s="264" customFormat="1" ht="51" customHeight="1" x14ac:dyDescent="0.35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273"/>
      <c r="AL180" s="273"/>
      <c r="AM180" s="272"/>
      <c r="AN180" s="180"/>
      <c r="AO180" s="180"/>
      <c r="AP180" s="180"/>
      <c r="AQ180" s="180"/>
    </row>
    <row r="181" spans="1:50" s="264" customFormat="1" ht="28.5" customHeight="1" x14ac:dyDescent="0.35">
      <c r="A181" s="267" t="s">
        <v>332</v>
      </c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274"/>
      <c r="S181" s="274"/>
      <c r="T181" s="274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273"/>
      <c r="AK181" s="273"/>
      <c r="AL181" s="267"/>
      <c r="AU181" s="176"/>
      <c r="AV181" s="176"/>
      <c r="AW181" s="176"/>
      <c r="AX181" s="176"/>
    </row>
  </sheetData>
  <mergeCells count="1285">
    <mergeCell ref="S28:S32"/>
    <mergeCell ref="S40:S41"/>
    <mergeCell ref="BR157:BU157"/>
    <mergeCell ref="BR158:BU158"/>
    <mergeCell ref="BR159:BU159"/>
    <mergeCell ref="BR160:BU160"/>
    <mergeCell ref="BR161:BU161"/>
    <mergeCell ref="B170:BU170"/>
    <mergeCell ref="AB173:AC173"/>
    <mergeCell ref="AB176:AC176"/>
    <mergeCell ref="AB179:AC179"/>
    <mergeCell ref="A96:B100"/>
    <mergeCell ref="C96:R100"/>
    <mergeCell ref="T96:U100"/>
    <mergeCell ref="V96:W100"/>
    <mergeCell ref="X96:Y100"/>
    <mergeCell ref="Z96:AA100"/>
    <mergeCell ref="AB96:AK96"/>
    <mergeCell ref="AL96:BP96"/>
    <mergeCell ref="BQ96:BR100"/>
    <mergeCell ref="AB97:AC100"/>
    <mergeCell ref="AD97:AK97"/>
    <mergeCell ref="AL97:AR97"/>
    <mergeCell ref="AS97:AX97"/>
    <mergeCell ref="AY97:BD97"/>
    <mergeCell ref="BE97:BJ97"/>
    <mergeCell ref="BK97:BP97"/>
    <mergeCell ref="AD98:AE100"/>
    <mergeCell ref="AF98:AG100"/>
    <mergeCell ref="AH98:AI100"/>
    <mergeCell ref="AJ98:AK100"/>
    <mergeCell ref="AL98:AL99"/>
    <mergeCell ref="AM98:AO98"/>
    <mergeCell ref="AP98:AR98"/>
    <mergeCell ref="A1:BR1"/>
    <mergeCell ref="Q10:BC10"/>
    <mergeCell ref="R5:BH5"/>
    <mergeCell ref="P3:BH3"/>
    <mergeCell ref="T9:BF9"/>
    <mergeCell ref="BE98:BG98"/>
    <mergeCell ref="BH98:BJ98"/>
    <mergeCell ref="BK98:BM98"/>
    <mergeCell ref="BN98:BP98"/>
    <mergeCell ref="AM99:AO99"/>
    <mergeCell ref="AP99:AR99"/>
    <mergeCell ref="AS99:AU99"/>
    <mergeCell ref="AV99:AX99"/>
    <mergeCell ref="AY99:BA99"/>
    <mergeCell ref="BB99:BD99"/>
    <mergeCell ref="BE99:BG99"/>
    <mergeCell ref="BH99:BJ99"/>
    <mergeCell ref="BK99:BM99"/>
    <mergeCell ref="BN99:BP99"/>
    <mergeCell ref="AS98:AU98"/>
    <mergeCell ref="AV98:AX98"/>
    <mergeCell ref="AY98:BA98"/>
    <mergeCell ref="BB98:BD98"/>
    <mergeCell ref="BG18:BH18"/>
    <mergeCell ref="BI18:BJ18"/>
    <mergeCell ref="BK18:BL18"/>
    <mergeCell ref="BM18:BN18"/>
    <mergeCell ref="BO18:BP18"/>
    <mergeCell ref="BD19:BF19"/>
    <mergeCell ref="BG19:BH19"/>
    <mergeCell ref="BI19:BJ19"/>
    <mergeCell ref="BM19:BN19"/>
    <mergeCell ref="BR164:BU164"/>
    <mergeCell ref="BR165:BU165"/>
    <mergeCell ref="BR166:BU166"/>
    <mergeCell ref="E122:BQ122"/>
    <mergeCell ref="E123:BQ123"/>
    <mergeCell ref="E124:BQ124"/>
    <mergeCell ref="E125:BQ125"/>
    <mergeCell ref="E126:BQ126"/>
    <mergeCell ref="E127:BQ127"/>
    <mergeCell ref="E128:BQ128"/>
    <mergeCell ref="E129:BQ129"/>
    <mergeCell ref="E130:BQ130"/>
    <mergeCell ref="E131:BQ131"/>
    <mergeCell ref="E132:BQ132"/>
    <mergeCell ref="E133:BQ133"/>
    <mergeCell ref="E134:BQ134"/>
    <mergeCell ref="E136:BQ136"/>
    <mergeCell ref="E137:BQ137"/>
    <mergeCell ref="E138:BQ138"/>
    <mergeCell ref="BR137:BU137"/>
    <mergeCell ref="BR138:BU138"/>
    <mergeCell ref="BR139:BU139"/>
    <mergeCell ref="BR140:BU140"/>
    <mergeCell ref="BR141:BU141"/>
    <mergeCell ref="BR142:BU142"/>
    <mergeCell ref="BR143:BU143"/>
    <mergeCell ref="BR144:BU144"/>
    <mergeCell ref="BR145:BU145"/>
    <mergeCell ref="E166:BQ166"/>
    <mergeCell ref="BR154:BU154"/>
    <mergeCell ref="BR152:BU152"/>
    <mergeCell ref="BR153:BU153"/>
    <mergeCell ref="A166:D166"/>
    <mergeCell ref="B169:BJ169"/>
    <mergeCell ref="BR121:BU121"/>
    <mergeCell ref="E121:BQ121"/>
    <mergeCell ref="BR122:BU122"/>
    <mergeCell ref="BR123:BU123"/>
    <mergeCell ref="BR124:BU124"/>
    <mergeCell ref="BR125:BU125"/>
    <mergeCell ref="BR126:BU126"/>
    <mergeCell ref="BR127:BU127"/>
    <mergeCell ref="BR128:BU128"/>
    <mergeCell ref="BR129:BU129"/>
    <mergeCell ref="BR130:BU130"/>
    <mergeCell ref="BR131:BU131"/>
    <mergeCell ref="BR132:BU132"/>
    <mergeCell ref="BR133:BU133"/>
    <mergeCell ref="BR134:BU134"/>
    <mergeCell ref="BR135:BU135"/>
    <mergeCell ref="BR136:BU136"/>
    <mergeCell ref="A160:D160"/>
    <mergeCell ref="A161:D161"/>
    <mergeCell ref="A162:D162"/>
    <mergeCell ref="BR162:BU162"/>
    <mergeCell ref="BR163:BU163"/>
    <mergeCell ref="A163:D163"/>
    <mergeCell ref="A164:D164"/>
    <mergeCell ref="A165:D165"/>
    <mergeCell ref="E160:BQ160"/>
    <mergeCell ref="E161:BQ161"/>
    <mergeCell ref="E162:BQ162"/>
    <mergeCell ref="E163:BQ163"/>
    <mergeCell ref="E164:BQ164"/>
    <mergeCell ref="E165:BQ165"/>
    <mergeCell ref="A154:D154"/>
    <mergeCell ref="A155:D155"/>
    <mergeCell ref="A156:D156"/>
    <mergeCell ref="A157:D157"/>
    <mergeCell ref="A158:D158"/>
    <mergeCell ref="A159:D159"/>
    <mergeCell ref="E154:BQ154"/>
    <mergeCell ref="E155:BQ155"/>
    <mergeCell ref="E156:BQ156"/>
    <mergeCell ref="E157:BQ157"/>
    <mergeCell ref="E158:BQ158"/>
    <mergeCell ref="E159:BQ159"/>
    <mergeCell ref="BR155:BU155"/>
    <mergeCell ref="BR156:BU156"/>
    <mergeCell ref="A148:D148"/>
    <mergeCell ref="A149:D149"/>
    <mergeCell ref="A150:D150"/>
    <mergeCell ref="A151:D151"/>
    <mergeCell ref="A152:D152"/>
    <mergeCell ref="A153:D153"/>
    <mergeCell ref="E148:BQ148"/>
    <mergeCell ref="E149:BQ149"/>
    <mergeCell ref="E150:BQ150"/>
    <mergeCell ref="E151:BQ151"/>
    <mergeCell ref="E152:BQ152"/>
    <mergeCell ref="E153:BQ153"/>
    <mergeCell ref="A142:D142"/>
    <mergeCell ref="A143:D143"/>
    <mergeCell ref="A144:D144"/>
    <mergeCell ref="A145:D145"/>
    <mergeCell ref="A146:D146"/>
    <mergeCell ref="A147:D147"/>
    <mergeCell ref="E142:BQ142"/>
    <mergeCell ref="E143:BQ143"/>
    <mergeCell ref="E144:BQ144"/>
    <mergeCell ref="E145:BQ145"/>
    <mergeCell ref="E146:BQ146"/>
    <mergeCell ref="E147:BQ147"/>
    <mergeCell ref="BR146:BU146"/>
    <mergeCell ref="BR147:BU147"/>
    <mergeCell ref="BR148:BU148"/>
    <mergeCell ref="BR149:BU149"/>
    <mergeCell ref="BR150:BU150"/>
    <mergeCell ref="BR151:BU151"/>
    <mergeCell ref="A136:D136"/>
    <mergeCell ref="A137:D137"/>
    <mergeCell ref="A138:D138"/>
    <mergeCell ref="A139:D139"/>
    <mergeCell ref="A140:D140"/>
    <mergeCell ref="A141:D141"/>
    <mergeCell ref="E139:BQ139"/>
    <mergeCell ref="E140:BQ140"/>
    <mergeCell ref="E141:BQ141"/>
    <mergeCell ref="A132:D132"/>
    <mergeCell ref="A133:D133"/>
    <mergeCell ref="A134:D134"/>
    <mergeCell ref="A135:D135"/>
    <mergeCell ref="E135:BQ135"/>
    <mergeCell ref="A127:D127"/>
    <mergeCell ref="A128:D128"/>
    <mergeCell ref="A129:D129"/>
    <mergeCell ref="A130:D130"/>
    <mergeCell ref="A131:D131"/>
    <mergeCell ref="A126:D126"/>
    <mergeCell ref="BG20:BH20"/>
    <mergeCell ref="BI20:BJ20"/>
    <mergeCell ref="BK20:BL20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X28:Y32"/>
    <mergeCell ref="Z28:AA32"/>
    <mergeCell ref="BH40:BH41"/>
    <mergeCell ref="BI40:BI41"/>
    <mergeCell ref="C40:R41"/>
    <mergeCell ref="V40:W41"/>
    <mergeCell ref="X40:Y41"/>
    <mergeCell ref="AB40:AC41"/>
    <mergeCell ref="A120:BU120"/>
    <mergeCell ref="BS96:BU100"/>
    <mergeCell ref="AD40:AE41"/>
    <mergeCell ref="T34:U34"/>
    <mergeCell ref="V34:W34"/>
    <mergeCell ref="X34:Y34"/>
    <mergeCell ref="BO19:BP19"/>
    <mergeCell ref="AB79:AC79"/>
    <mergeCell ref="A121:D121"/>
    <mergeCell ref="A122:D122"/>
    <mergeCell ref="A123:D123"/>
    <mergeCell ref="A124:D124"/>
    <mergeCell ref="A125:D125"/>
    <mergeCell ref="AV13:AX13"/>
    <mergeCell ref="AZ13:BC13"/>
    <mergeCell ref="BD13:BF16"/>
    <mergeCell ref="BD20:BF20"/>
    <mergeCell ref="BS40:BU41"/>
    <mergeCell ref="BQ37:BR37"/>
    <mergeCell ref="AT40:AT41"/>
    <mergeCell ref="AU40:AU41"/>
    <mergeCell ref="AV40:AV41"/>
    <mergeCell ref="AW40:AW41"/>
    <mergeCell ref="AX40:AX41"/>
    <mergeCell ref="AY40:AY41"/>
    <mergeCell ref="T41:U41"/>
    <mergeCell ref="AZ40:AZ41"/>
    <mergeCell ref="BA40:BA41"/>
    <mergeCell ref="BB40:BB41"/>
    <mergeCell ref="BC40:BC41"/>
    <mergeCell ref="BD40:BD41"/>
    <mergeCell ref="BE40:BE41"/>
    <mergeCell ref="BF40:BF41"/>
    <mergeCell ref="BG40:BG41"/>
    <mergeCell ref="BI13:BJ16"/>
    <mergeCell ref="BK13:BL16"/>
    <mergeCell ref="BO13:BP16"/>
    <mergeCell ref="BD17:BF17"/>
    <mergeCell ref="BG17:BH17"/>
    <mergeCell ref="BI17:BJ17"/>
    <mergeCell ref="BK17:BL17"/>
    <mergeCell ref="BM17:BN17"/>
    <mergeCell ref="BO17:BP17"/>
    <mergeCell ref="BD18:BF18"/>
    <mergeCell ref="AF40:AG41"/>
    <mergeCell ref="AH40:AI41"/>
    <mergeCell ref="AJ40:AK41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BJ40:BJ41"/>
    <mergeCell ref="BK40:BK41"/>
    <mergeCell ref="BL40:BL41"/>
    <mergeCell ref="BM40:BM41"/>
    <mergeCell ref="BN40:BN41"/>
    <mergeCell ref="BO40:BO41"/>
    <mergeCell ref="BP40:BP41"/>
    <mergeCell ref="BO31:BP31"/>
    <mergeCell ref="BF31:BG31"/>
    <mergeCell ref="BI31:BJ31"/>
    <mergeCell ref="AL30:AL32"/>
    <mergeCell ref="AN31:AO31"/>
    <mergeCell ref="BK19:BL19"/>
    <mergeCell ref="A27:BU27"/>
    <mergeCell ref="AB29:AC32"/>
    <mergeCell ref="B13:B16"/>
    <mergeCell ref="C13:F13"/>
    <mergeCell ref="H13:J13"/>
    <mergeCell ref="L13:O13"/>
    <mergeCell ref="P13:T13"/>
    <mergeCell ref="V13:X13"/>
    <mergeCell ref="Z13:AB13"/>
    <mergeCell ref="AD13:AG13"/>
    <mergeCell ref="AI13:AK13"/>
    <mergeCell ref="AM13:AP13"/>
    <mergeCell ref="AQ13:AT13"/>
    <mergeCell ref="AV30:AX30"/>
    <mergeCell ref="AY30:BA30"/>
    <mergeCell ref="BB30:BD30"/>
    <mergeCell ref="AH38:AI38"/>
    <mergeCell ref="AJ38:AK38"/>
    <mergeCell ref="C34:R34"/>
    <mergeCell ref="A33:B33"/>
    <mergeCell ref="C33:R33"/>
    <mergeCell ref="T33:U33"/>
    <mergeCell ref="V33:W33"/>
    <mergeCell ref="X33:Y33"/>
    <mergeCell ref="AL28:BP28"/>
    <mergeCell ref="BG13:BH16"/>
    <mergeCell ref="AD29:AK29"/>
    <mergeCell ref="AS29:AX29"/>
    <mergeCell ref="AY29:BD29"/>
    <mergeCell ref="BE29:BJ29"/>
    <mergeCell ref="AD30:AE32"/>
    <mergeCell ref="BN30:BP30"/>
    <mergeCell ref="BL31:BM31"/>
    <mergeCell ref="BM13:BN16"/>
    <mergeCell ref="BS52:BU52"/>
    <mergeCell ref="AH51:AI51"/>
    <mergeCell ref="AJ51:AK51"/>
    <mergeCell ref="AD50:AE50"/>
    <mergeCell ref="AF50:AG50"/>
    <mergeCell ref="AH50:AI50"/>
    <mergeCell ref="AJ50:AK50"/>
    <mergeCell ref="AJ49:AK49"/>
    <mergeCell ref="AD48:AE48"/>
    <mergeCell ref="AF48:AG48"/>
    <mergeCell ref="AH48:AI48"/>
    <mergeCell ref="AJ48:AK48"/>
    <mergeCell ref="AJ46:AK46"/>
    <mergeCell ref="AF42:AG42"/>
    <mergeCell ref="AH42:AI42"/>
    <mergeCell ref="AD44:AE44"/>
    <mergeCell ref="AD43:AE43"/>
    <mergeCell ref="AF43:AG43"/>
    <mergeCell ref="AH43:AI43"/>
    <mergeCell ref="AJ43:AK43"/>
    <mergeCell ref="BH30:BJ30"/>
    <mergeCell ref="BC31:BD31"/>
    <mergeCell ref="AF30:AG32"/>
    <mergeCell ref="AH30:AI32"/>
    <mergeCell ref="AJ30:AK32"/>
    <mergeCell ref="AM30:AO30"/>
    <mergeCell ref="BS28:BU32"/>
    <mergeCell ref="BQ73:BR73"/>
    <mergeCell ref="BQ74:BR74"/>
    <mergeCell ref="BQ43:BR43"/>
    <mergeCell ref="BQ44:BR44"/>
    <mergeCell ref="BQ50:BR50"/>
    <mergeCell ref="BQ51:BR51"/>
    <mergeCell ref="BQ52:BR52"/>
    <mergeCell ref="BQ53:BR53"/>
    <mergeCell ref="BQ59:BR59"/>
    <mergeCell ref="BQ71:BR71"/>
    <mergeCell ref="BQ72:BR72"/>
    <mergeCell ref="BQ60:BR60"/>
    <mergeCell ref="BQ65:BR65"/>
    <mergeCell ref="BQ66:BR66"/>
    <mergeCell ref="BS49:BU49"/>
    <mergeCell ref="BS48:BU48"/>
    <mergeCell ref="BS46:BU46"/>
    <mergeCell ref="BS45:BU45"/>
    <mergeCell ref="BQ46:BR46"/>
    <mergeCell ref="BQ47:BR47"/>
    <mergeCell ref="BS47:BU47"/>
    <mergeCell ref="BQ34:BR34"/>
    <mergeCell ref="BQ35:BR35"/>
    <mergeCell ref="BS50:BU50"/>
    <mergeCell ref="BS51:BU51"/>
    <mergeCell ref="BQ28:BR32"/>
    <mergeCell ref="BQ33:BR33"/>
    <mergeCell ref="BS53:BU53"/>
    <mergeCell ref="BS56:BU56"/>
    <mergeCell ref="BS44:BU44"/>
    <mergeCell ref="BS43:BU43"/>
    <mergeCell ref="BQ40:BR41"/>
    <mergeCell ref="A118:H118"/>
    <mergeCell ref="A115:H116"/>
    <mergeCell ref="I115:K116"/>
    <mergeCell ref="L115:N116"/>
    <mergeCell ref="O115:R116"/>
    <mergeCell ref="T115:AD116"/>
    <mergeCell ref="AE115:AG116"/>
    <mergeCell ref="AH114:AJ114"/>
    <mergeCell ref="A114:H114"/>
    <mergeCell ref="I114:K114"/>
    <mergeCell ref="L114:N114"/>
    <mergeCell ref="O114:R114"/>
    <mergeCell ref="T114:AD114"/>
    <mergeCell ref="BS71:BU71"/>
    <mergeCell ref="BS72:BU72"/>
    <mergeCell ref="BS73:BU73"/>
    <mergeCell ref="BS74:BU74"/>
    <mergeCell ref="A113:R113"/>
    <mergeCell ref="T113:AO113"/>
    <mergeCell ref="AP113:BA113"/>
    <mergeCell ref="BB113:BU113"/>
    <mergeCell ref="A111:W111"/>
    <mergeCell ref="X111:Y111"/>
    <mergeCell ref="BQ38:BR38"/>
    <mergeCell ref="BE30:BG30"/>
    <mergeCell ref="Z111:AA111"/>
    <mergeCell ref="A50:B50"/>
    <mergeCell ref="A51:B51"/>
    <mergeCell ref="A52:B52"/>
    <mergeCell ref="AK118:AO118"/>
    <mergeCell ref="I118:K118"/>
    <mergeCell ref="L118:N118"/>
    <mergeCell ref="O118:R118"/>
    <mergeCell ref="T118:AD118"/>
    <mergeCell ref="AE118:AG118"/>
    <mergeCell ref="AH118:AJ118"/>
    <mergeCell ref="AX115:BA118"/>
    <mergeCell ref="A117:H117"/>
    <mergeCell ref="I117:K117"/>
    <mergeCell ref="L117:N117"/>
    <mergeCell ref="O117:R117"/>
    <mergeCell ref="T117:AD117"/>
    <mergeCell ref="AE117:AG117"/>
    <mergeCell ref="AH117:AJ117"/>
    <mergeCell ref="AK117:AO117"/>
    <mergeCell ref="Z110:AA110"/>
    <mergeCell ref="AD110:AE110"/>
    <mergeCell ref="AF110:AG110"/>
    <mergeCell ref="AH110:AI110"/>
    <mergeCell ref="AJ109:AK109"/>
    <mergeCell ref="AM109:AO109"/>
    <mergeCell ref="AP109:AR109"/>
    <mergeCell ref="AS109:AU109"/>
    <mergeCell ref="AV109:AX109"/>
    <mergeCell ref="AY109:BA109"/>
    <mergeCell ref="AE114:AG114"/>
    <mergeCell ref="X106:Y106"/>
    <mergeCell ref="BQ109:BR109"/>
    <mergeCell ref="BQ110:BR110"/>
    <mergeCell ref="AK114:AO114"/>
    <mergeCell ref="AP114:AS114"/>
    <mergeCell ref="AT114:AW114"/>
    <mergeCell ref="AX114:BA114"/>
    <mergeCell ref="BB114:BU118"/>
    <mergeCell ref="AH115:AJ116"/>
    <mergeCell ref="AK115:AO116"/>
    <mergeCell ref="AP115:AS118"/>
    <mergeCell ref="AT115:AW118"/>
    <mergeCell ref="BB110:BD110"/>
    <mergeCell ref="BE110:BG110"/>
    <mergeCell ref="BH110:BJ110"/>
    <mergeCell ref="BS110:BU110"/>
    <mergeCell ref="BN109:BP109"/>
    <mergeCell ref="BN110:BP110"/>
    <mergeCell ref="BN111:BP111"/>
    <mergeCell ref="AJ111:AK111"/>
    <mergeCell ref="AM111:AO111"/>
    <mergeCell ref="AP111:AR111"/>
    <mergeCell ref="AS111:AU111"/>
    <mergeCell ref="AV111:AX111"/>
    <mergeCell ref="AY111:BA111"/>
    <mergeCell ref="BB111:BD111"/>
    <mergeCell ref="BE111:BG111"/>
    <mergeCell ref="BH111:BJ111"/>
    <mergeCell ref="BS111:BU111"/>
    <mergeCell ref="BB108:BD108"/>
    <mergeCell ref="BE108:BG108"/>
    <mergeCell ref="BH108:BJ108"/>
    <mergeCell ref="BS108:BU108"/>
    <mergeCell ref="A109:W109"/>
    <mergeCell ref="X109:Y109"/>
    <mergeCell ref="Z109:AA109"/>
    <mergeCell ref="AD109:AE109"/>
    <mergeCell ref="AF109:AG109"/>
    <mergeCell ref="AH109:AI109"/>
    <mergeCell ref="AJ108:AK108"/>
    <mergeCell ref="AM108:AO108"/>
    <mergeCell ref="AD111:AE111"/>
    <mergeCell ref="AF111:AG111"/>
    <mergeCell ref="AH111:AI111"/>
    <mergeCell ref="BQ111:BR111"/>
    <mergeCell ref="AJ110:AK110"/>
    <mergeCell ref="AM110:AO110"/>
    <mergeCell ref="AP110:AR110"/>
    <mergeCell ref="AS110:AU110"/>
    <mergeCell ref="AV110:AX110"/>
    <mergeCell ref="AY110:BA110"/>
    <mergeCell ref="BB109:BD109"/>
    <mergeCell ref="BE109:BG109"/>
    <mergeCell ref="BH109:BJ109"/>
    <mergeCell ref="BS109:BU109"/>
    <mergeCell ref="A110:W110"/>
    <mergeCell ref="X110:Y110"/>
    <mergeCell ref="A108:W108"/>
    <mergeCell ref="X108:Y108"/>
    <mergeCell ref="Z108:AA108"/>
    <mergeCell ref="AD108:AE108"/>
    <mergeCell ref="Z106:AA106"/>
    <mergeCell ref="AD106:AE106"/>
    <mergeCell ref="AF106:AG106"/>
    <mergeCell ref="AH106:AI106"/>
    <mergeCell ref="BQ108:BR108"/>
    <mergeCell ref="Z104:AA104"/>
    <mergeCell ref="AD104:AE104"/>
    <mergeCell ref="AF103:AG103"/>
    <mergeCell ref="AH103:AI103"/>
    <mergeCell ref="AJ103:AK103"/>
    <mergeCell ref="BS103:BU103"/>
    <mergeCell ref="A104:B104"/>
    <mergeCell ref="C104:R104"/>
    <mergeCell ref="T104:U104"/>
    <mergeCell ref="V104:W104"/>
    <mergeCell ref="X104:Y104"/>
    <mergeCell ref="AF104:AG104"/>
    <mergeCell ref="AH104:AI104"/>
    <mergeCell ref="AJ104:AK104"/>
    <mergeCell ref="BS104:BU104"/>
    <mergeCell ref="AB103:AC103"/>
    <mergeCell ref="AB104:AC104"/>
    <mergeCell ref="A103:B103"/>
    <mergeCell ref="C103:R103"/>
    <mergeCell ref="T103:U103"/>
    <mergeCell ref="V103:W103"/>
    <mergeCell ref="AP108:AR108"/>
    <mergeCell ref="AS108:AU108"/>
    <mergeCell ref="AV108:AX108"/>
    <mergeCell ref="AY108:BA108"/>
    <mergeCell ref="AF108:AG108"/>
    <mergeCell ref="AH108:AI108"/>
    <mergeCell ref="AJ106:AK106"/>
    <mergeCell ref="BS106:BU106"/>
    <mergeCell ref="A107:W107"/>
    <mergeCell ref="X107:Y107"/>
    <mergeCell ref="Z107:AA107"/>
    <mergeCell ref="AD107:AE107"/>
    <mergeCell ref="AF107:AG107"/>
    <mergeCell ref="AH107:AI107"/>
    <mergeCell ref="AJ107:AK107"/>
    <mergeCell ref="BS107:BU107"/>
    <mergeCell ref="A106:W106"/>
    <mergeCell ref="AB106:AC106"/>
    <mergeCell ref="AB107:AC107"/>
    <mergeCell ref="AB108:AC108"/>
    <mergeCell ref="A93:B93"/>
    <mergeCell ref="C93:R93"/>
    <mergeCell ref="T93:U93"/>
    <mergeCell ref="V93:W93"/>
    <mergeCell ref="X93:Y93"/>
    <mergeCell ref="X101:Y101"/>
    <mergeCell ref="Z101:AA101"/>
    <mergeCell ref="V102:W102"/>
    <mergeCell ref="X102:Y102"/>
    <mergeCell ref="Z102:AA102"/>
    <mergeCell ref="AD94:AE94"/>
    <mergeCell ref="Z103:AA103"/>
    <mergeCell ref="AD103:AE103"/>
    <mergeCell ref="A102:B102"/>
    <mergeCell ref="C102:R102"/>
    <mergeCell ref="T102:U102"/>
    <mergeCell ref="A94:B94"/>
    <mergeCell ref="C94:R94"/>
    <mergeCell ref="AD101:AE101"/>
    <mergeCell ref="X103:Y103"/>
    <mergeCell ref="AF101:AG101"/>
    <mergeCell ref="AH101:AI101"/>
    <mergeCell ref="AJ101:AK101"/>
    <mergeCell ref="A101:B101"/>
    <mergeCell ref="C101:R101"/>
    <mergeCell ref="T101:U101"/>
    <mergeCell ref="V101:W101"/>
    <mergeCell ref="BS92:BU92"/>
    <mergeCell ref="AB93:AC93"/>
    <mergeCell ref="AB94:AC94"/>
    <mergeCell ref="AB101:AC101"/>
    <mergeCell ref="AB102:AC102"/>
    <mergeCell ref="BQ101:BR101"/>
    <mergeCell ref="BQ102:BR102"/>
    <mergeCell ref="BS94:BU94"/>
    <mergeCell ref="AD102:AE102"/>
    <mergeCell ref="AF102:AG102"/>
    <mergeCell ref="AH102:AI102"/>
    <mergeCell ref="AJ102:AK102"/>
    <mergeCell ref="BS102:BU102"/>
    <mergeCell ref="Z93:AA93"/>
    <mergeCell ref="AD93:AE93"/>
    <mergeCell ref="AF93:AG93"/>
    <mergeCell ref="AH93:AI93"/>
    <mergeCell ref="AJ93:AK93"/>
    <mergeCell ref="BS93:BU93"/>
    <mergeCell ref="BS101:BU101"/>
    <mergeCell ref="AF94:AG94"/>
    <mergeCell ref="AH94:AI94"/>
    <mergeCell ref="AJ94:AK94"/>
    <mergeCell ref="C92:R92"/>
    <mergeCell ref="T92:U92"/>
    <mergeCell ref="V92:W92"/>
    <mergeCell ref="X92:Y92"/>
    <mergeCell ref="AB92:AC92"/>
    <mergeCell ref="C91:R91"/>
    <mergeCell ref="T91:U91"/>
    <mergeCell ref="V91:W91"/>
    <mergeCell ref="X91:Y91"/>
    <mergeCell ref="Z91:AA91"/>
    <mergeCell ref="Z92:AA92"/>
    <mergeCell ref="AD92:AE92"/>
    <mergeCell ref="AF92:AG92"/>
    <mergeCell ref="AH92:AI92"/>
    <mergeCell ref="AJ92:AK92"/>
    <mergeCell ref="V94:W94"/>
    <mergeCell ref="X94:Y94"/>
    <mergeCell ref="Z94:AA94"/>
    <mergeCell ref="T94:U94"/>
    <mergeCell ref="C90:R90"/>
    <mergeCell ref="T90:U90"/>
    <mergeCell ref="V90:W90"/>
    <mergeCell ref="BS88:BU88"/>
    <mergeCell ref="BS81:BU81"/>
    <mergeCell ref="BS82:BU82"/>
    <mergeCell ref="BS83:BU83"/>
    <mergeCell ref="C83:R83"/>
    <mergeCell ref="BS80:BU80"/>
    <mergeCell ref="AB78:AC78"/>
    <mergeCell ref="BQ78:BR78"/>
    <mergeCell ref="BQ80:BR80"/>
    <mergeCell ref="AB80:AC80"/>
    <mergeCell ref="AB81:AC81"/>
    <mergeCell ref="AB82:AC82"/>
    <mergeCell ref="AB83:AC83"/>
    <mergeCell ref="AB88:AC88"/>
    <mergeCell ref="X79:Y79"/>
    <mergeCell ref="BS84:BU84"/>
    <mergeCell ref="BQ85:BR85"/>
    <mergeCell ref="BS85:BU85"/>
    <mergeCell ref="BQ86:BR86"/>
    <mergeCell ref="BS86:BU86"/>
    <mergeCell ref="BQ87:BR87"/>
    <mergeCell ref="BS87:BU87"/>
    <mergeCell ref="Z85:AA85"/>
    <mergeCell ref="AD83:AE83"/>
    <mergeCell ref="AF83:AG83"/>
    <mergeCell ref="AH83:AI83"/>
    <mergeCell ref="AJ83:AK83"/>
    <mergeCell ref="Z79:AA79"/>
    <mergeCell ref="AD79:AE79"/>
    <mergeCell ref="AF79:AG79"/>
    <mergeCell ref="Z83:AA83"/>
    <mergeCell ref="AJ79:AK79"/>
    <mergeCell ref="C81:R81"/>
    <mergeCell ref="T81:U81"/>
    <mergeCell ref="V88:W88"/>
    <mergeCell ref="X88:Y88"/>
    <mergeCell ref="Z88:AA88"/>
    <mergeCell ref="AD88:AE88"/>
    <mergeCell ref="A80:B80"/>
    <mergeCell ref="C80:R80"/>
    <mergeCell ref="T80:U80"/>
    <mergeCell ref="V80:W80"/>
    <mergeCell ref="X80:Y80"/>
    <mergeCell ref="Z80:AA80"/>
    <mergeCell ref="A81:B81"/>
    <mergeCell ref="AJ80:AK80"/>
    <mergeCell ref="AF82:AG82"/>
    <mergeCell ref="AH82:AI82"/>
    <mergeCell ref="AJ82:AK82"/>
    <mergeCell ref="V82:W82"/>
    <mergeCell ref="X82:Y82"/>
    <mergeCell ref="C82:R82"/>
    <mergeCell ref="V86:W86"/>
    <mergeCell ref="T87:U87"/>
    <mergeCell ref="V87:W87"/>
    <mergeCell ref="Z84:AA84"/>
    <mergeCell ref="T83:U83"/>
    <mergeCell ref="V83:W83"/>
    <mergeCell ref="BS89:BU89"/>
    <mergeCell ref="AD80:AE80"/>
    <mergeCell ref="AF80:AG80"/>
    <mergeCell ref="AH80:AI80"/>
    <mergeCell ref="V81:W81"/>
    <mergeCell ref="X81:Y81"/>
    <mergeCell ref="AD85:AE85"/>
    <mergeCell ref="AF85:AG85"/>
    <mergeCell ref="AH85:AI85"/>
    <mergeCell ref="AJ85:AK85"/>
    <mergeCell ref="Z87:AA87"/>
    <mergeCell ref="AB87:AC87"/>
    <mergeCell ref="AD87:AE87"/>
    <mergeCell ref="AF87:AG87"/>
    <mergeCell ref="AH87:AI87"/>
    <mergeCell ref="AJ87:AK87"/>
    <mergeCell ref="A82:B82"/>
    <mergeCell ref="A83:B83"/>
    <mergeCell ref="T82:U82"/>
    <mergeCell ref="BQ81:BR81"/>
    <mergeCell ref="BQ82:BR82"/>
    <mergeCell ref="BQ83:BR83"/>
    <mergeCell ref="BQ88:BR88"/>
    <mergeCell ref="AJ84:AK84"/>
    <mergeCell ref="BQ84:BR84"/>
    <mergeCell ref="Z82:AA82"/>
    <mergeCell ref="AD82:AE82"/>
    <mergeCell ref="Z81:AA81"/>
    <mergeCell ref="AD81:AE81"/>
    <mergeCell ref="AF81:AG81"/>
    <mergeCell ref="AH81:AI81"/>
    <mergeCell ref="AJ81:AK81"/>
    <mergeCell ref="A75:B75"/>
    <mergeCell ref="C75:R75"/>
    <mergeCell ref="T75:U75"/>
    <mergeCell ref="A77:B77"/>
    <mergeCell ref="V75:W75"/>
    <mergeCell ref="X75:Y75"/>
    <mergeCell ref="BQ77:BR77"/>
    <mergeCell ref="BQ76:BR76"/>
    <mergeCell ref="BS76:BU76"/>
    <mergeCell ref="A78:B78"/>
    <mergeCell ref="C78:R78"/>
    <mergeCell ref="V78:W78"/>
    <mergeCell ref="X78:Y78"/>
    <mergeCell ref="A76:B76"/>
    <mergeCell ref="C76:R76"/>
    <mergeCell ref="T76:U76"/>
    <mergeCell ref="V76:W76"/>
    <mergeCell ref="X76:Y76"/>
    <mergeCell ref="Z76:AA76"/>
    <mergeCell ref="C77:R77"/>
    <mergeCell ref="AB77:AC77"/>
    <mergeCell ref="Z78:AA78"/>
    <mergeCell ref="AD78:AE78"/>
    <mergeCell ref="AF78:AG78"/>
    <mergeCell ref="AH78:AI78"/>
    <mergeCell ref="AJ78:AK78"/>
    <mergeCell ref="BS78:BU78"/>
    <mergeCell ref="AJ74:AK74"/>
    <mergeCell ref="C74:R74"/>
    <mergeCell ref="V74:W74"/>
    <mergeCell ref="X74:Y74"/>
    <mergeCell ref="Z74:AA74"/>
    <mergeCell ref="AD74:AE74"/>
    <mergeCell ref="T74:U74"/>
    <mergeCell ref="BS75:BU75"/>
    <mergeCell ref="AB75:AC75"/>
    <mergeCell ref="BQ75:BR75"/>
    <mergeCell ref="AB76:AC76"/>
    <mergeCell ref="AD76:AE76"/>
    <mergeCell ref="AF76:AG76"/>
    <mergeCell ref="AH76:AI76"/>
    <mergeCell ref="AJ76:AK76"/>
    <mergeCell ref="Z75:AA75"/>
    <mergeCell ref="AD75:AE75"/>
    <mergeCell ref="AF75:AG75"/>
    <mergeCell ref="AH75:AI75"/>
    <mergeCell ref="AJ75:AK75"/>
    <mergeCell ref="AF74:AG74"/>
    <mergeCell ref="AH74:AI74"/>
    <mergeCell ref="AB74:AC74"/>
    <mergeCell ref="C73:R73"/>
    <mergeCell ref="T73:U73"/>
    <mergeCell ref="V73:W73"/>
    <mergeCell ref="X73:Y73"/>
    <mergeCell ref="Z73:AA73"/>
    <mergeCell ref="AD73:AE73"/>
    <mergeCell ref="Z72:AA72"/>
    <mergeCell ref="AD72:AE72"/>
    <mergeCell ref="AF72:AG72"/>
    <mergeCell ref="AH72:AI72"/>
    <mergeCell ref="AJ72:AK72"/>
    <mergeCell ref="AF73:AG73"/>
    <mergeCell ref="AH73:AI73"/>
    <mergeCell ref="AJ73:AK73"/>
    <mergeCell ref="AD71:AE71"/>
    <mergeCell ref="AF71:AG71"/>
    <mergeCell ref="AH71:AI71"/>
    <mergeCell ref="AJ71:AK71"/>
    <mergeCell ref="C72:R72"/>
    <mergeCell ref="T72:U72"/>
    <mergeCell ref="V72:W72"/>
    <mergeCell ref="X72:Y72"/>
    <mergeCell ref="AB73:AC73"/>
    <mergeCell ref="A71:B71"/>
    <mergeCell ref="C71:R71"/>
    <mergeCell ref="T71:U71"/>
    <mergeCell ref="V71:W71"/>
    <mergeCell ref="X71:Y71"/>
    <mergeCell ref="Z71:AA71"/>
    <mergeCell ref="AD69:AE69"/>
    <mergeCell ref="AF69:AG69"/>
    <mergeCell ref="AH69:AI69"/>
    <mergeCell ref="AJ69:AK69"/>
    <mergeCell ref="C70:R70"/>
    <mergeCell ref="T70:U70"/>
    <mergeCell ref="V70:W70"/>
    <mergeCell ref="X70:Y70"/>
    <mergeCell ref="Z70:AA70"/>
    <mergeCell ref="C69:R69"/>
    <mergeCell ref="T69:U69"/>
    <mergeCell ref="V69:W69"/>
    <mergeCell ref="X69:Y69"/>
    <mergeCell ref="Z69:AA69"/>
    <mergeCell ref="A69:B69"/>
    <mergeCell ref="A70:B70"/>
    <mergeCell ref="Z68:AA68"/>
    <mergeCell ref="AD68:AE68"/>
    <mergeCell ref="AF68:AG68"/>
    <mergeCell ref="AH68:AI68"/>
    <mergeCell ref="AJ68:AK68"/>
    <mergeCell ref="BS68:BU68"/>
    <mergeCell ref="BS69:BU69"/>
    <mergeCell ref="BS70:BU70"/>
    <mergeCell ref="AD67:AE67"/>
    <mergeCell ref="AF67:AG67"/>
    <mergeCell ref="AH67:AI67"/>
    <mergeCell ref="AJ67:AK67"/>
    <mergeCell ref="BS67:BU67"/>
    <mergeCell ref="A68:B68"/>
    <mergeCell ref="C68:R68"/>
    <mergeCell ref="T68:U68"/>
    <mergeCell ref="V68:W68"/>
    <mergeCell ref="X68:Y68"/>
    <mergeCell ref="A67:B67"/>
    <mergeCell ref="C67:R67"/>
    <mergeCell ref="T67:U67"/>
    <mergeCell ref="V67:W67"/>
    <mergeCell ref="X67:Y67"/>
    <mergeCell ref="Z67:AA67"/>
    <mergeCell ref="AD70:AE70"/>
    <mergeCell ref="AF70:AG70"/>
    <mergeCell ref="AH70:AI70"/>
    <mergeCell ref="AJ70:AK70"/>
    <mergeCell ref="BQ67:BR67"/>
    <mergeCell ref="BQ68:BR68"/>
    <mergeCell ref="BQ69:BR69"/>
    <mergeCell ref="BQ70:BR70"/>
    <mergeCell ref="A65:B65"/>
    <mergeCell ref="C65:R65"/>
    <mergeCell ref="T65:U65"/>
    <mergeCell ref="X65:Y65"/>
    <mergeCell ref="Z65:AA65"/>
    <mergeCell ref="AD65:AE65"/>
    <mergeCell ref="A64:B64"/>
    <mergeCell ref="C64:R64"/>
    <mergeCell ref="BS60:BU60"/>
    <mergeCell ref="A61:B61"/>
    <mergeCell ref="C61:R61"/>
    <mergeCell ref="T61:U61"/>
    <mergeCell ref="V61:W61"/>
    <mergeCell ref="X61:Y61"/>
    <mergeCell ref="A60:B60"/>
    <mergeCell ref="C60:R60"/>
    <mergeCell ref="T60:U60"/>
    <mergeCell ref="V60:W60"/>
    <mergeCell ref="X60:Y60"/>
    <mergeCell ref="Z60:AA60"/>
    <mergeCell ref="AF64:AG64"/>
    <mergeCell ref="AH64:AI64"/>
    <mergeCell ref="AD60:AE60"/>
    <mergeCell ref="AF60:AG60"/>
    <mergeCell ref="AH60:AI60"/>
    <mergeCell ref="AJ60:AK60"/>
    <mergeCell ref="T64:U64"/>
    <mergeCell ref="X64:Y64"/>
    <mergeCell ref="Z64:AA64"/>
    <mergeCell ref="AD64:AE64"/>
    <mergeCell ref="Z63:AA63"/>
    <mergeCell ref="AD63:AE63"/>
    <mergeCell ref="Z59:AA59"/>
    <mergeCell ref="AD59:AE59"/>
    <mergeCell ref="AF59:AG59"/>
    <mergeCell ref="AH59:AI59"/>
    <mergeCell ref="AJ59:AK59"/>
    <mergeCell ref="BS59:BU59"/>
    <mergeCell ref="BS58:BU58"/>
    <mergeCell ref="A59:B59"/>
    <mergeCell ref="C59:R59"/>
    <mergeCell ref="T59:U59"/>
    <mergeCell ref="V59:W59"/>
    <mergeCell ref="X59:Y59"/>
    <mergeCell ref="AF66:AG66"/>
    <mergeCell ref="AH66:AI66"/>
    <mergeCell ref="AJ66:AK66"/>
    <mergeCell ref="BS66:BU66"/>
    <mergeCell ref="A58:B58"/>
    <mergeCell ref="C58:R58"/>
    <mergeCell ref="T58:U58"/>
    <mergeCell ref="V58:W58"/>
    <mergeCell ref="X58:Y58"/>
    <mergeCell ref="Z58:AA58"/>
    <mergeCell ref="AF65:AG65"/>
    <mergeCell ref="AH65:AI65"/>
    <mergeCell ref="AJ65:AK65"/>
    <mergeCell ref="BS65:BU65"/>
    <mergeCell ref="A66:B66"/>
    <mergeCell ref="C66:R66"/>
    <mergeCell ref="T66:U66"/>
    <mergeCell ref="X66:Y66"/>
    <mergeCell ref="Z66:AA66"/>
    <mergeCell ref="AD66:AE66"/>
    <mergeCell ref="AJ63:AK63"/>
    <mergeCell ref="BS63:BU63"/>
    <mergeCell ref="AD62:AE62"/>
    <mergeCell ref="AF62:AG62"/>
    <mergeCell ref="AH62:AI62"/>
    <mergeCell ref="AJ62:AK62"/>
    <mergeCell ref="BS62:BU62"/>
    <mergeCell ref="Z61:AA61"/>
    <mergeCell ref="AD61:AE61"/>
    <mergeCell ref="AF61:AG61"/>
    <mergeCell ref="AH61:AI61"/>
    <mergeCell ref="AJ61:AK61"/>
    <mergeCell ref="BS61:BU61"/>
    <mergeCell ref="AJ64:AK64"/>
    <mergeCell ref="BS64:BU64"/>
    <mergeCell ref="BQ61:BR61"/>
    <mergeCell ref="BQ62:BR62"/>
    <mergeCell ref="BQ63:BR63"/>
    <mergeCell ref="BQ64:BR64"/>
    <mergeCell ref="AB64:AC64"/>
    <mergeCell ref="A63:B63"/>
    <mergeCell ref="C63:R63"/>
    <mergeCell ref="T63:U63"/>
    <mergeCell ref="V63:W63"/>
    <mergeCell ref="X63:Y63"/>
    <mergeCell ref="AD57:AE57"/>
    <mergeCell ref="AF57:AG57"/>
    <mergeCell ref="AH57:AI57"/>
    <mergeCell ref="AJ57:AK57"/>
    <mergeCell ref="A62:B62"/>
    <mergeCell ref="C62:R62"/>
    <mergeCell ref="T62:U62"/>
    <mergeCell ref="V62:W62"/>
    <mergeCell ref="X62:Y62"/>
    <mergeCell ref="Z62:AA62"/>
    <mergeCell ref="AD56:AE56"/>
    <mergeCell ref="AF56:AG56"/>
    <mergeCell ref="AH56:AI56"/>
    <mergeCell ref="AJ56:AK56"/>
    <mergeCell ref="C57:R57"/>
    <mergeCell ref="T57:U57"/>
    <mergeCell ref="V57:W57"/>
    <mergeCell ref="X57:Y57"/>
    <mergeCell ref="Z57:AA57"/>
    <mergeCell ref="C56:R56"/>
    <mergeCell ref="T56:U56"/>
    <mergeCell ref="V56:W56"/>
    <mergeCell ref="X56:Y56"/>
    <mergeCell ref="Z56:AA56"/>
    <mergeCell ref="AD58:AE58"/>
    <mergeCell ref="AF58:AG58"/>
    <mergeCell ref="AH58:AI58"/>
    <mergeCell ref="A56:B56"/>
    <mergeCell ref="A57:B57"/>
    <mergeCell ref="Z55:AA55"/>
    <mergeCell ref="AD55:AE55"/>
    <mergeCell ref="AF55:AG55"/>
    <mergeCell ref="AH55:AI55"/>
    <mergeCell ref="AJ55:AK55"/>
    <mergeCell ref="BS55:BU55"/>
    <mergeCell ref="AD54:AE54"/>
    <mergeCell ref="AF54:AG54"/>
    <mergeCell ref="AH54:AI54"/>
    <mergeCell ref="AJ54:AK54"/>
    <mergeCell ref="BS54:BU54"/>
    <mergeCell ref="A55:B55"/>
    <mergeCell ref="C55:R55"/>
    <mergeCell ref="T55:U55"/>
    <mergeCell ref="V55:W55"/>
    <mergeCell ref="X55:Y55"/>
    <mergeCell ref="AB55:AC55"/>
    <mergeCell ref="AB56:AC56"/>
    <mergeCell ref="AB57:AC57"/>
    <mergeCell ref="BQ54:BR54"/>
    <mergeCell ref="BQ55:BR55"/>
    <mergeCell ref="BQ56:BR56"/>
    <mergeCell ref="BQ57:BR57"/>
    <mergeCell ref="BS57:BU57"/>
    <mergeCell ref="A54:B54"/>
    <mergeCell ref="C54:R54"/>
    <mergeCell ref="T54:U54"/>
    <mergeCell ref="V54:W54"/>
    <mergeCell ref="X54:Y54"/>
    <mergeCell ref="Z54:AA54"/>
    <mergeCell ref="A53:B53"/>
    <mergeCell ref="AD52:AE52"/>
    <mergeCell ref="AF52:AG52"/>
    <mergeCell ref="AH52:AI52"/>
    <mergeCell ref="AJ52:AK52"/>
    <mergeCell ref="C53:R53"/>
    <mergeCell ref="T53:U53"/>
    <mergeCell ref="V53:W53"/>
    <mergeCell ref="X53:Y53"/>
    <mergeCell ref="Z53:AA53"/>
    <mergeCell ref="AB53:AC53"/>
    <mergeCell ref="AB54:AC54"/>
    <mergeCell ref="C52:R52"/>
    <mergeCell ref="T52:U52"/>
    <mergeCell ref="V52:W52"/>
    <mergeCell ref="X52:Y52"/>
    <mergeCell ref="Z52:AA52"/>
    <mergeCell ref="C51:R51"/>
    <mergeCell ref="T51:U51"/>
    <mergeCell ref="V51:W51"/>
    <mergeCell ref="X51:Y51"/>
    <mergeCell ref="Z51:AA51"/>
    <mergeCell ref="C50:R50"/>
    <mergeCell ref="T50:U50"/>
    <mergeCell ref="V50:W50"/>
    <mergeCell ref="X50:Y50"/>
    <mergeCell ref="Z50:AA50"/>
    <mergeCell ref="AB50:AC50"/>
    <mergeCell ref="AB51:AC51"/>
    <mergeCell ref="AB52:AC52"/>
    <mergeCell ref="Z49:AA49"/>
    <mergeCell ref="AD49:AE49"/>
    <mergeCell ref="AF49:AG49"/>
    <mergeCell ref="AH49:AI49"/>
    <mergeCell ref="AD51:AE51"/>
    <mergeCell ref="AF51:AG51"/>
    <mergeCell ref="A49:B49"/>
    <mergeCell ref="C49:R49"/>
    <mergeCell ref="T49:U49"/>
    <mergeCell ref="V49:W49"/>
    <mergeCell ref="X49:Y49"/>
    <mergeCell ref="AF47:AG47"/>
    <mergeCell ref="AH47:AI47"/>
    <mergeCell ref="AJ47:AK47"/>
    <mergeCell ref="A48:B48"/>
    <mergeCell ref="C48:R48"/>
    <mergeCell ref="T48:U48"/>
    <mergeCell ref="V48:W48"/>
    <mergeCell ref="X48:Y48"/>
    <mergeCell ref="Z48:AA48"/>
    <mergeCell ref="AB49:AC49"/>
    <mergeCell ref="BQ48:BR48"/>
    <mergeCell ref="BQ49:BR49"/>
    <mergeCell ref="AB48:AC48"/>
    <mergeCell ref="A47:B47"/>
    <mergeCell ref="C47:R47"/>
    <mergeCell ref="V47:W47"/>
    <mergeCell ref="X47:Y47"/>
    <mergeCell ref="Z47:AA47"/>
    <mergeCell ref="AD47:AE47"/>
    <mergeCell ref="A46:B46"/>
    <mergeCell ref="C46:R46"/>
    <mergeCell ref="T46:U46"/>
    <mergeCell ref="X46:Y46"/>
    <mergeCell ref="Z46:AA46"/>
    <mergeCell ref="AD46:AE46"/>
    <mergeCell ref="Z45:AA45"/>
    <mergeCell ref="AD45:AE45"/>
    <mergeCell ref="AF45:AG45"/>
    <mergeCell ref="Z34:AA34"/>
    <mergeCell ref="AH45:AI45"/>
    <mergeCell ref="AJ45:AK45"/>
    <mergeCell ref="V39:W39"/>
    <mergeCell ref="X39:Y39"/>
    <mergeCell ref="C38:R38"/>
    <mergeCell ref="V38:W38"/>
    <mergeCell ref="X38:Y38"/>
    <mergeCell ref="Z38:AA38"/>
    <mergeCell ref="A40:B41"/>
    <mergeCell ref="Z40:AA41"/>
    <mergeCell ref="A38:B38"/>
    <mergeCell ref="A44:B44"/>
    <mergeCell ref="C44:R44"/>
    <mergeCell ref="V44:W44"/>
    <mergeCell ref="X44:Y44"/>
    <mergeCell ref="Z44:AA44"/>
    <mergeCell ref="A43:B43"/>
    <mergeCell ref="A45:B45"/>
    <mergeCell ref="C45:R45"/>
    <mergeCell ref="T45:U45"/>
    <mergeCell ref="V45:W45"/>
    <mergeCell ref="X45:Y45"/>
    <mergeCell ref="A28:B32"/>
    <mergeCell ref="C28:R32"/>
    <mergeCell ref="T28:U32"/>
    <mergeCell ref="V28:W32"/>
    <mergeCell ref="AJ42:AK42"/>
    <mergeCell ref="BS42:BU42"/>
    <mergeCell ref="BS35:BU35"/>
    <mergeCell ref="AD34:AE34"/>
    <mergeCell ref="AF34:AG34"/>
    <mergeCell ref="AH34:AI34"/>
    <mergeCell ref="AJ34:AK34"/>
    <mergeCell ref="BS34:BU34"/>
    <mergeCell ref="A35:B35"/>
    <mergeCell ref="C35:R35"/>
    <mergeCell ref="T35:U35"/>
    <mergeCell ref="V35:W35"/>
    <mergeCell ref="X35:Y35"/>
    <mergeCell ref="AF33:AG33"/>
    <mergeCell ref="AH33:AI33"/>
    <mergeCell ref="AJ33:AK33"/>
    <mergeCell ref="BS33:BU33"/>
    <mergeCell ref="A34:B34"/>
    <mergeCell ref="Z33:AA33"/>
    <mergeCell ref="AD33:AE33"/>
    <mergeCell ref="A42:B42"/>
    <mergeCell ref="C42:R42"/>
    <mergeCell ref="T42:U42"/>
    <mergeCell ref="V42:W42"/>
    <mergeCell ref="X42:Y42"/>
    <mergeCell ref="Z42:AA42"/>
    <mergeCell ref="AD42:AE42"/>
    <mergeCell ref="T39:U39"/>
    <mergeCell ref="C43:R43"/>
    <mergeCell ref="T43:U43"/>
    <mergeCell ref="V43:W43"/>
    <mergeCell ref="X43:Y43"/>
    <mergeCell ref="Z43:AA43"/>
    <mergeCell ref="A39:B39"/>
    <mergeCell ref="C39:R39"/>
    <mergeCell ref="T38:U38"/>
    <mergeCell ref="AF44:AG44"/>
    <mergeCell ref="A72:B72"/>
    <mergeCell ref="A73:B73"/>
    <mergeCell ref="A74:B74"/>
    <mergeCell ref="Z35:AA35"/>
    <mergeCell ref="AD35:AE35"/>
    <mergeCell ref="AF35:AG35"/>
    <mergeCell ref="AH35:AI35"/>
    <mergeCell ref="AJ35:AK35"/>
    <mergeCell ref="Z37:AA37"/>
    <mergeCell ref="AD37:AE37"/>
    <mergeCell ref="AF37:AG37"/>
    <mergeCell ref="AH37:AI37"/>
    <mergeCell ref="AJ37:AK37"/>
    <mergeCell ref="AD36:AE36"/>
    <mergeCell ref="AF36:AG36"/>
    <mergeCell ref="AH36:AI36"/>
    <mergeCell ref="AJ36:AK36"/>
    <mergeCell ref="A37:B37"/>
    <mergeCell ref="AB59:AC59"/>
    <mergeCell ref="AB60:AC60"/>
    <mergeCell ref="AB61:AC61"/>
    <mergeCell ref="AB62:AC62"/>
    <mergeCell ref="AB63:AC63"/>
    <mergeCell ref="AL29:AR29"/>
    <mergeCell ref="AH84:AI84"/>
    <mergeCell ref="BK108:BM108"/>
    <mergeCell ref="BK109:BM109"/>
    <mergeCell ref="BK110:BM110"/>
    <mergeCell ref="BK111:BM111"/>
    <mergeCell ref="BK29:BP29"/>
    <mergeCell ref="BS90:BU90"/>
    <mergeCell ref="BS91:BU91"/>
    <mergeCell ref="BS37:BU37"/>
    <mergeCell ref="BS36:BU36"/>
    <mergeCell ref="AB71:AC71"/>
    <mergeCell ref="AB72:AC72"/>
    <mergeCell ref="BN108:BP108"/>
    <mergeCell ref="BQ89:BR89"/>
    <mergeCell ref="BQ90:BR90"/>
    <mergeCell ref="BQ91:BR91"/>
    <mergeCell ref="BQ92:BR92"/>
    <mergeCell ref="BQ93:BR93"/>
    <mergeCell ref="BQ94:BR94"/>
    <mergeCell ref="BQ103:BR103"/>
    <mergeCell ref="BQ104:BR104"/>
    <mergeCell ref="BQ106:BR106"/>
    <mergeCell ref="BQ107:BR107"/>
    <mergeCell ref="AP30:AR30"/>
    <mergeCell ref="AS30:AU30"/>
    <mergeCell ref="AB36:AC36"/>
    <mergeCell ref="AB37:AC37"/>
    <mergeCell ref="AB38:AC38"/>
    <mergeCell ref="AB39:AC39"/>
    <mergeCell ref="AB42:AC42"/>
    <mergeCell ref="BQ45:BR45"/>
    <mergeCell ref="C37:R37"/>
    <mergeCell ref="T37:U37"/>
    <mergeCell ref="V37:W37"/>
    <mergeCell ref="X37:Y37"/>
    <mergeCell ref="A36:B36"/>
    <mergeCell ref="C36:R36"/>
    <mergeCell ref="T36:U36"/>
    <mergeCell ref="V36:W36"/>
    <mergeCell ref="X36:Y36"/>
    <mergeCell ref="Z36:AA36"/>
    <mergeCell ref="Z39:AA39"/>
    <mergeCell ref="AD39:AE39"/>
    <mergeCell ref="AF39:AG39"/>
    <mergeCell ref="AH39:AI39"/>
    <mergeCell ref="AJ39:AK39"/>
    <mergeCell ref="BS39:BU39"/>
    <mergeCell ref="AD38:AE38"/>
    <mergeCell ref="AF38:AG38"/>
    <mergeCell ref="BQ36:BR36"/>
    <mergeCell ref="BS38:BU38"/>
    <mergeCell ref="AB109:AC109"/>
    <mergeCell ref="AB110:AC110"/>
    <mergeCell ref="AB84:AC84"/>
    <mergeCell ref="AD84:AE84"/>
    <mergeCell ref="AF84:AG84"/>
    <mergeCell ref="AB85:AC85"/>
    <mergeCell ref="AB86:AC86"/>
    <mergeCell ref="BQ39:BR39"/>
    <mergeCell ref="BQ42:BR42"/>
    <mergeCell ref="AH79:AI79"/>
    <mergeCell ref="AF46:AG46"/>
    <mergeCell ref="AH46:AI46"/>
    <mergeCell ref="AB43:AC43"/>
    <mergeCell ref="AB44:AC44"/>
    <mergeCell ref="AB33:AC33"/>
    <mergeCell ref="AB34:AC34"/>
    <mergeCell ref="AB35:AC35"/>
    <mergeCell ref="AB65:AC65"/>
    <mergeCell ref="AB66:AC66"/>
    <mergeCell ref="AB67:AC67"/>
    <mergeCell ref="AB68:AC68"/>
    <mergeCell ref="AB69:AC69"/>
    <mergeCell ref="AB70:AC70"/>
    <mergeCell ref="AB45:AC45"/>
    <mergeCell ref="AB46:AC46"/>
    <mergeCell ref="AB47:AC47"/>
    <mergeCell ref="AJ53:AK53"/>
    <mergeCell ref="AJ58:AK58"/>
    <mergeCell ref="AB58:AC58"/>
    <mergeCell ref="BQ58:BR58"/>
    <mergeCell ref="AF63:AG63"/>
    <mergeCell ref="AH63:AI63"/>
    <mergeCell ref="AB111:AC111"/>
    <mergeCell ref="BK30:BM30"/>
    <mergeCell ref="AQ31:AR31"/>
    <mergeCell ref="AT31:AU31"/>
    <mergeCell ref="AW31:AX31"/>
    <mergeCell ref="AZ31:BA31"/>
    <mergeCell ref="AH44:AI44"/>
    <mergeCell ref="AJ44:AK44"/>
    <mergeCell ref="AD53:AE53"/>
    <mergeCell ref="AF53:AG53"/>
    <mergeCell ref="AH53:AI53"/>
    <mergeCell ref="A92:B92"/>
    <mergeCell ref="A90:B90"/>
    <mergeCell ref="C79:R79"/>
    <mergeCell ref="A79:B79"/>
    <mergeCell ref="BS79:BU79"/>
    <mergeCell ref="BQ79:BR79"/>
    <mergeCell ref="X84:Y84"/>
    <mergeCell ref="X85:Y85"/>
    <mergeCell ref="X86:Y86"/>
    <mergeCell ref="X87:Y87"/>
    <mergeCell ref="A84:B84"/>
    <mergeCell ref="A85:B85"/>
    <mergeCell ref="A86:B86"/>
    <mergeCell ref="A87:B87"/>
    <mergeCell ref="C84:R84"/>
    <mergeCell ref="C85:R85"/>
    <mergeCell ref="C86:R86"/>
    <mergeCell ref="C87:R87"/>
    <mergeCell ref="V84:W84"/>
    <mergeCell ref="V85:W85"/>
    <mergeCell ref="T86:U86"/>
    <mergeCell ref="AB28:AK28"/>
    <mergeCell ref="A89:B89"/>
    <mergeCell ref="C89:R89"/>
    <mergeCell ref="AD91:AE91"/>
    <mergeCell ref="Z90:AA90"/>
    <mergeCell ref="AD90:AE90"/>
    <mergeCell ref="AF90:AG90"/>
    <mergeCell ref="AH90:AI90"/>
    <mergeCell ref="AJ90:AK90"/>
    <mergeCell ref="AF91:AG91"/>
    <mergeCell ref="X90:Y90"/>
    <mergeCell ref="AF88:AG88"/>
    <mergeCell ref="AH88:AI88"/>
    <mergeCell ref="AJ88:AK88"/>
    <mergeCell ref="A88:B88"/>
    <mergeCell ref="C88:R88"/>
    <mergeCell ref="T88:U88"/>
    <mergeCell ref="AH91:AI91"/>
    <mergeCell ref="AJ91:AK91"/>
    <mergeCell ref="AD89:AE89"/>
    <mergeCell ref="AF89:AG89"/>
    <mergeCell ref="AH89:AI89"/>
    <mergeCell ref="AJ89:AK89"/>
    <mergeCell ref="T89:U89"/>
    <mergeCell ref="V89:W89"/>
    <mergeCell ref="X89:Y89"/>
    <mergeCell ref="Z89:AA89"/>
    <mergeCell ref="AB89:AC89"/>
    <mergeCell ref="AB90:AC90"/>
    <mergeCell ref="AB91:AC91"/>
    <mergeCell ref="A91:B91"/>
    <mergeCell ref="X83:Y83"/>
  </mergeCells>
  <printOptions horizontalCentered="1"/>
  <pageMargins left="0.16" right="0.16" top="0.59055118110236227" bottom="0.59055118110236227" header="0.31496062992125984" footer="0.43307086614173229"/>
  <pageSetup paperSize="8" scale="34" fitToHeight="0" orientation="portrait" r:id="rId1"/>
  <rowBreaks count="1" manualBreakCount="1">
    <brk id="94" max="7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30.12.2022</vt:lpstr>
      <vt:lpstr>'30.12.2022'!Область_печати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2024-04-25T10:22:18Z</cp:lastPrinted>
  <dcterms:created xsi:type="dcterms:W3CDTF">2019-03-18T13:20:47Z</dcterms:created>
  <dcterms:modified xsi:type="dcterms:W3CDTF">2024-07-05T07:16:28Z</dcterms:modified>
</cp:coreProperties>
</file>