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Z:\Shared\FRD\TMNRC\Transaction Projects - North\ME2573_Hilton Timberlands\DRAFT Data Room\03 Timber Inventory and Forest Management\"/>
    </mc:Choice>
  </mc:AlternateContent>
  <xr:revisionPtr revIDLastSave="0" documentId="13_ncr:1_{857A0301-D55E-4D37-A1DF-EB39943257C3}" xr6:coauthVersionLast="47" xr6:coauthVersionMax="47" xr10:uidLastSave="{00000000-0000-0000-0000-000000000000}"/>
  <bookViews>
    <workbookView xWindow="-28920" yWindow="-120" windowWidth="29040" windowHeight="15720" xr2:uid="{00000000-000D-0000-FFFF-FFFF00000000}"/>
  </bookViews>
  <sheets>
    <sheet name="ALL LOTS" sheetId="6" r:id="rId1"/>
    <sheet name="Bald Mountain" sheetId="1" r:id="rId2"/>
    <sheet name="Sandy Bay" sheetId="3" r:id="rId3"/>
    <sheet name="Gorham Gore" sheetId="2" r:id="rId4"/>
  </sheets>
  <definedNames>
    <definedName name="_xlnm.Print_Area" localSheetId="0">'ALL LOTS'!$A$1:$BC$30</definedName>
    <definedName name="_xlnm.Print_Area" localSheetId="1">'Bald Mountain'!$A$1:$BC$30</definedName>
    <definedName name="_xlnm.Print_Area" localSheetId="3">'Gorham Gore'!$A$1:$Y$30</definedName>
    <definedName name="_xlnm.Print_Area" localSheetId="2">'Sandy Bay'!$A$1:$BC$30</definedName>
    <definedName name="_xlnm.Print_Titles" localSheetId="0">'ALL LOTS'!$A:$D</definedName>
    <definedName name="_xlnm.Print_Titles" localSheetId="1">'Bald Mountain'!$A:$D</definedName>
    <definedName name="_xlnm.Print_Titles" localSheetId="3">'Gorham Gore'!$A:$D</definedName>
    <definedName name="_xlnm.Print_Titles" localSheetId="2">'Sandy Bay'!$A:$D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2" i="6" l="1"/>
  <c r="AF18" i="6"/>
  <c r="AF17" i="6"/>
  <c r="AF16" i="6"/>
  <c r="AF14" i="6"/>
  <c r="Z14" i="6"/>
  <c r="W14" i="6"/>
  <c r="T14" i="6"/>
  <c r="Q14" i="6"/>
  <c r="N14" i="6"/>
  <c r="K14" i="6"/>
  <c r="H14" i="6"/>
  <c r="E14" i="6"/>
  <c r="D14" i="6"/>
  <c r="D26" i="1"/>
  <c r="BA25" i="6"/>
  <c r="BA24" i="6"/>
  <c r="BA23" i="6"/>
  <c r="BA22" i="6"/>
  <c r="BA21" i="6"/>
  <c r="BA20" i="6"/>
  <c r="BA19" i="6"/>
  <c r="BA18" i="6"/>
  <c r="BA17" i="6"/>
  <c r="BA16" i="6"/>
  <c r="BA15" i="6"/>
  <c r="BA14" i="6"/>
  <c r="BA13" i="6"/>
  <c r="BA12" i="6"/>
  <c r="BA11" i="6"/>
  <c r="BA10" i="6"/>
  <c r="BA9" i="6"/>
  <c r="BA8" i="6"/>
  <c r="BA7" i="6"/>
  <c r="AX25" i="6"/>
  <c r="AX24" i="6"/>
  <c r="AX23" i="6"/>
  <c r="AX22" i="6"/>
  <c r="AX21" i="6"/>
  <c r="AX20" i="6"/>
  <c r="AX19" i="6"/>
  <c r="AX18" i="6"/>
  <c r="AX17" i="6"/>
  <c r="AX16" i="6"/>
  <c r="AX15" i="6"/>
  <c r="AX14" i="6"/>
  <c r="AX13" i="6"/>
  <c r="AX12" i="6"/>
  <c r="AX11" i="6"/>
  <c r="AX10" i="6"/>
  <c r="AX9" i="6"/>
  <c r="AX8" i="6"/>
  <c r="AX7" i="6"/>
  <c r="AU25" i="6"/>
  <c r="AU24" i="6"/>
  <c r="AU23" i="6"/>
  <c r="AU22" i="6"/>
  <c r="AU21" i="6"/>
  <c r="AU20" i="6"/>
  <c r="AU19" i="6"/>
  <c r="AU18" i="6"/>
  <c r="AU17" i="6"/>
  <c r="AU16" i="6"/>
  <c r="AU15" i="6"/>
  <c r="AU14" i="6"/>
  <c r="AU13" i="6"/>
  <c r="AU12" i="6"/>
  <c r="AU11" i="6"/>
  <c r="AU10" i="6"/>
  <c r="AU9" i="6"/>
  <c r="AU8" i="6"/>
  <c r="AU7" i="6"/>
  <c r="AR25" i="6"/>
  <c r="AR24" i="6"/>
  <c r="AR23" i="6"/>
  <c r="AR22" i="6"/>
  <c r="AR21" i="6"/>
  <c r="AR20" i="6"/>
  <c r="AR19" i="6"/>
  <c r="AR18" i="6"/>
  <c r="AR17" i="6"/>
  <c r="AR16" i="6"/>
  <c r="AR15" i="6"/>
  <c r="AR14" i="6"/>
  <c r="AR13" i="6"/>
  <c r="AR12" i="6"/>
  <c r="AR11" i="6"/>
  <c r="AR10" i="6"/>
  <c r="AR9" i="6"/>
  <c r="AR8" i="6"/>
  <c r="AR7" i="6"/>
  <c r="AO25" i="6"/>
  <c r="AO24" i="6"/>
  <c r="AO23" i="6"/>
  <c r="AO22" i="6"/>
  <c r="AO21" i="6"/>
  <c r="AO20" i="6"/>
  <c r="AO19" i="6"/>
  <c r="AO18" i="6"/>
  <c r="AO17" i="6"/>
  <c r="AO16" i="6"/>
  <c r="AO15" i="6"/>
  <c r="AO14" i="6"/>
  <c r="AO13" i="6"/>
  <c r="AO12" i="6"/>
  <c r="AO11" i="6"/>
  <c r="AO10" i="6"/>
  <c r="AO9" i="6"/>
  <c r="AO8" i="6"/>
  <c r="AO7" i="6"/>
  <c r="AL25" i="6"/>
  <c r="AL24" i="6"/>
  <c r="AL23" i="6"/>
  <c r="AL22" i="6"/>
  <c r="AL21" i="6"/>
  <c r="AL20" i="6"/>
  <c r="AL19" i="6"/>
  <c r="AL18" i="6"/>
  <c r="AL17" i="6"/>
  <c r="AL16" i="6"/>
  <c r="AL15" i="6"/>
  <c r="AL14" i="6"/>
  <c r="AL13" i="6"/>
  <c r="AL12" i="6"/>
  <c r="AL11" i="6"/>
  <c r="AL10" i="6"/>
  <c r="AL9" i="6"/>
  <c r="AL8" i="6"/>
  <c r="AL7" i="6"/>
  <c r="AI25" i="6"/>
  <c r="AI24" i="6"/>
  <c r="AI23" i="6"/>
  <c r="AI22" i="6"/>
  <c r="AI21" i="6"/>
  <c r="AI20" i="6"/>
  <c r="AI19" i="6"/>
  <c r="AI18" i="6"/>
  <c r="AI17" i="6"/>
  <c r="AI16" i="6"/>
  <c r="AI15" i="6"/>
  <c r="AI14" i="6"/>
  <c r="AI13" i="6"/>
  <c r="AI12" i="6"/>
  <c r="AI11" i="6"/>
  <c r="AI10" i="6"/>
  <c r="AI9" i="6"/>
  <c r="AI8" i="6"/>
  <c r="AI7" i="6"/>
  <c r="AF7" i="6"/>
  <c r="AC25" i="6"/>
  <c r="AC24" i="6"/>
  <c r="AC23" i="6"/>
  <c r="AC22" i="6"/>
  <c r="AC21" i="6"/>
  <c r="AC20" i="6"/>
  <c r="AC19" i="6"/>
  <c r="AC18" i="6"/>
  <c r="AC17" i="6"/>
  <c r="AC16" i="6"/>
  <c r="AC15" i="6"/>
  <c r="AC14" i="6"/>
  <c r="AC13" i="6"/>
  <c r="AC12" i="6"/>
  <c r="AC11" i="6"/>
  <c r="AC10" i="6"/>
  <c r="AC9" i="6"/>
  <c r="AC8" i="6"/>
  <c r="AC7" i="6"/>
  <c r="Z25" i="6"/>
  <c r="Z24" i="6"/>
  <c r="Z23" i="6"/>
  <c r="Z22" i="6"/>
  <c r="Z21" i="6"/>
  <c r="Z20" i="6"/>
  <c r="Z19" i="6"/>
  <c r="Z18" i="6"/>
  <c r="Z17" i="6"/>
  <c r="Z16" i="6"/>
  <c r="Z15" i="6"/>
  <c r="Z13" i="6"/>
  <c r="Z12" i="6"/>
  <c r="Z11" i="6"/>
  <c r="Z10" i="6"/>
  <c r="Z9" i="6"/>
  <c r="Z8" i="6"/>
  <c r="Z7" i="6"/>
  <c r="W25" i="6"/>
  <c r="W24" i="6"/>
  <c r="W23" i="6"/>
  <c r="W22" i="6"/>
  <c r="W21" i="6"/>
  <c r="W20" i="6"/>
  <c r="W19" i="6"/>
  <c r="W18" i="6"/>
  <c r="W17" i="6"/>
  <c r="W16" i="6"/>
  <c r="W15" i="6"/>
  <c r="W13" i="6"/>
  <c r="W12" i="6"/>
  <c r="W11" i="6"/>
  <c r="W10" i="6"/>
  <c r="W9" i="6"/>
  <c r="W8" i="6"/>
  <c r="W7" i="6"/>
  <c r="T25" i="6"/>
  <c r="T24" i="6"/>
  <c r="T23" i="6"/>
  <c r="T22" i="6"/>
  <c r="T21" i="6"/>
  <c r="T20" i="6"/>
  <c r="T19" i="6"/>
  <c r="T18" i="6"/>
  <c r="T17" i="6"/>
  <c r="T16" i="6"/>
  <c r="T15" i="6"/>
  <c r="T13" i="6"/>
  <c r="T12" i="6"/>
  <c r="T11" i="6"/>
  <c r="T10" i="6"/>
  <c r="T9" i="6"/>
  <c r="T8" i="6"/>
  <c r="T7" i="6"/>
  <c r="Q25" i="6"/>
  <c r="Q24" i="6"/>
  <c r="Q23" i="6"/>
  <c r="Q22" i="6"/>
  <c r="Q21" i="6"/>
  <c r="Q20" i="6"/>
  <c r="Q19" i="6"/>
  <c r="Q18" i="6"/>
  <c r="Q17" i="6"/>
  <c r="Q16" i="6"/>
  <c r="Q15" i="6"/>
  <c r="Q13" i="6"/>
  <c r="Q12" i="6"/>
  <c r="Q11" i="6"/>
  <c r="Q10" i="6"/>
  <c r="Q9" i="6"/>
  <c r="Q8" i="6"/>
  <c r="Q7" i="6"/>
  <c r="N25" i="6"/>
  <c r="N24" i="6"/>
  <c r="N23" i="6"/>
  <c r="N22" i="6"/>
  <c r="N21" i="6"/>
  <c r="N20" i="6"/>
  <c r="N19" i="6"/>
  <c r="N18" i="6"/>
  <c r="N17" i="6"/>
  <c r="N16" i="6"/>
  <c r="N15" i="6"/>
  <c r="N13" i="6"/>
  <c r="N12" i="6"/>
  <c r="N11" i="6"/>
  <c r="N10" i="6"/>
  <c r="N9" i="6"/>
  <c r="N8" i="6"/>
  <c r="N7" i="6"/>
  <c r="K25" i="6"/>
  <c r="K24" i="6"/>
  <c r="K23" i="6"/>
  <c r="K22" i="6"/>
  <c r="K21" i="6"/>
  <c r="K20" i="6"/>
  <c r="K19" i="6"/>
  <c r="K18" i="6"/>
  <c r="K17" i="6"/>
  <c r="K16" i="6"/>
  <c r="K15" i="6"/>
  <c r="K13" i="6"/>
  <c r="K12" i="6"/>
  <c r="K11" i="6"/>
  <c r="K10" i="6"/>
  <c r="K9" i="6"/>
  <c r="K8" i="6"/>
  <c r="K7" i="6"/>
  <c r="H7" i="6"/>
  <c r="H25" i="6"/>
  <c r="H24" i="6"/>
  <c r="H23" i="6"/>
  <c r="H22" i="6"/>
  <c r="H21" i="6"/>
  <c r="H20" i="6"/>
  <c r="H19" i="6"/>
  <c r="H18" i="6"/>
  <c r="H17" i="6"/>
  <c r="H16" i="6"/>
  <c r="H15" i="6"/>
  <c r="H13" i="6"/>
  <c r="H12" i="6"/>
  <c r="H11" i="6"/>
  <c r="H10" i="6"/>
  <c r="H9" i="6"/>
  <c r="H8" i="6"/>
  <c r="F14" i="6" l="1"/>
  <c r="G14" i="6" s="1"/>
  <c r="AF26" i="6"/>
  <c r="E25" i="6"/>
  <c r="E24" i="6"/>
  <c r="E23" i="6"/>
  <c r="E22" i="6"/>
  <c r="E21" i="6"/>
  <c r="E20" i="6"/>
  <c r="E19" i="6"/>
  <c r="E18" i="6"/>
  <c r="E17" i="6"/>
  <c r="E16" i="6"/>
  <c r="E15" i="6"/>
  <c r="E13" i="6"/>
  <c r="E12" i="6"/>
  <c r="E11" i="6"/>
  <c r="E10" i="6"/>
  <c r="E9" i="6"/>
  <c r="E8" i="6"/>
  <c r="E7" i="6"/>
  <c r="BA26" i="6"/>
  <c r="AC26" i="6"/>
  <c r="AR26" i="6"/>
  <c r="AI26" i="6"/>
  <c r="T26" i="6"/>
  <c r="AU26" i="6"/>
  <c r="AO26" i="6"/>
  <c r="AL26" i="6"/>
  <c r="W26" i="6"/>
  <c r="Q26" i="6"/>
  <c r="N26" i="6"/>
  <c r="D30" i="6"/>
  <c r="D29" i="6"/>
  <c r="D25" i="6"/>
  <c r="D24" i="6"/>
  <c r="D23" i="6"/>
  <c r="D22" i="6"/>
  <c r="D21" i="6"/>
  <c r="D20" i="6"/>
  <c r="D19" i="6"/>
  <c r="D18" i="6"/>
  <c r="D17" i="6"/>
  <c r="D16" i="6"/>
  <c r="D15" i="6"/>
  <c r="D13" i="6"/>
  <c r="D12" i="6"/>
  <c r="D11" i="6"/>
  <c r="D10" i="6"/>
  <c r="D9" i="6"/>
  <c r="D8" i="6"/>
  <c r="D7" i="6"/>
  <c r="AX26" i="6"/>
  <c r="Z26" i="6"/>
  <c r="D27" i="3"/>
  <c r="BA26" i="3"/>
  <c r="AX26" i="3"/>
  <c r="AU26" i="3"/>
  <c r="AR26" i="3"/>
  <c r="AO26" i="3"/>
  <c r="AL26" i="3"/>
  <c r="AI26" i="3"/>
  <c r="AF26" i="3"/>
  <c r="AC26" i="3"/>
  <c r="Z26" i="3"/>
  <c r="W26" i="3"/>
  <c r="T26" i="3"/>
  <c r="Q26" i="3"/>
  <c r="N26" i="3"/>
  <c r="K26" i="3"/>
  <c r="H26" i="3"/>
  <c r="E26" i="3"/>
  <c r="D26" i="3"/>
  <c r="S25" i="3"/>
  <c r="U25" i="3" s="1"/>
  <c r="V25" i="3" s="1"/>
  <c r="X25" i="3" s="1"/>
  <c r="Y25" i="3" s="1"/>
  <c r="AA25" i="3" s="1"/>
  <c r="AB25" i="3" s="1"/>
  <c r="AD25" i="3" s="1"/>
  <c r="AE25" i="3" s="1"/>
  <c r="AG25" i="3" s="1"/>
  <c r="AH25" i="3" s="1"/>
  <c r="AJ25" i="3" s="1"/>
  <c r="AK25" i="3" s="1"/>
  <c r="AM25" i="3" s="1"/>
  <c r="AN25" i="3" s="1"/>
  <c r="AP25" i="3" s="1"/>
  <c r="AQ25" i="3" s="1"/>
  <c r="AS25" i="3" s="1"/>
  <c r="AT25" i="3" s="1"/>
  <c r="AV25" i="3" s="1"/>
  <c r="AW25" i="3" s="1"/>
  <c r="AY25" i="3" s="1"/>
  <c r="AZ25" i="3" s="1"/>
  <c r="BB25" i="3" s="1"/>
  <c r="BC25" i="3" s="1"/>
  <c r="G25" i="3"/>
  <c r="I25" i="3" s="1"/>
  <c r="J25" i="3" s="1"/>
  <c r="L25" i="3" s="1"/>
  <c r="M25" i="3" s="1"/>
  <c r="O25" i="3" s="1"/>
  <c r="P25" i="3" s="1"/>
  <c r="R25" i="3" s="1"/>
  <c r="F25" i="3"/>
  <c r="F24" i="3"/>
  <c r="G24" i="3" s="1"/>
  <c r="I24" i="3" s="1"/>
  <c r="J24" i="3" s="1"/>
  <c r="L24" i="3" s="1"/>
  <c r="M24" i="3" s="1"/>
  <c r="O24" i="3" s="1"/>
  <c r="P24" i="3" s="1"/>
  <c r="R24" i="3" s="1"/>
  <c r="S24" i="3" s="1"/>
  <c r="U24" i="3" s="1"/>
  <c r="V24" i="3" s="1"/>
  <c r="X24" i="3" s="1"/>
  <c r="Y24" i="3" s="1"/>
  <c r="AA24" i="3" s="1"/>
  <c r="AB24" i="3" s="1"/>
  <c r="AD24" i="3" s="1"/>
  <c r="AE24" i="3" s="1"/>
  <c r="AG24" i="3" s="1"/>
  <c r="AH24" i="3" s="1"/>
  <c r="AJ24" i="3" s="1"/>
  <c r="AK24" i="3" s="1"/>
  <c r="AM24" i="3" s="1"/>
  <c r="AN24" i="3" s="1"/>
  <c r="AP24" i="3" s="1"/>
  <c r="AQ24" i="3" s="1"/>
  <c r="AS24" i="3" s="1"/>
  <c r="AT24" i="3" s="1"/>
  <c r="AV24" i="3" s="1"/>
  <c r="AW24" i="3" s="1"/>
  <c r="AY24" i="3" s="1"/>
  <c r="AZ24" i="3" s="1"/>
  <c r="BB24" i="3" s="1"/>
  <c r="BC24" i="3" s="1"/>
  <c r="I23" i="3"/>
  <c r="J23" i="3" s="1"/>
  <c r="L23" i="3" s="1"/>
  <c r="M23" i="3" s="1"/>
  <c r="O23" i="3" s="1"/>
  <c r="P23" i="3" s="1"/>
  <c r="R23" i="3" s="1"/>
  <c r="S23" i="3" s="1"/>
  <c r="U23" i="3" s="1"/>
  <c r="V23" i="3" s="1"/>
  <c r="X23" i="3" s="1"/>
  <c r="Y23" i="3" s="1"/>
  <c r="AA23" i="3" s="1"/>
  <c r="AB23" i="3" s="1"/>
  <c r="AD23" i="3" s="1"/>
  <c r="AE23" i="3" s="1"/>
  <c r="AG23" i="3" s="1"/>
  <c r="AH23" i="3" s="1"/>
  <c r="AJ23" i="3" s="1"/>
  <c r="AK23" i="3" s="1"/>
  <c r="AM23" i="3" s="1"/>
  <c r="AN23" i="3" s="1"/>
  <c r="AP23" i="3" s="1"/>
  <c r="AQ23" i="3" s="1"/>
  <c r="AS23" i="3" s="1"/>
  <c r="AT23" i="3" s="1"/>
  <c r="AV23" i="3" s="1"/>
  <c r="AW23" i="3" s="1"/>
  <c r="AY23" i="3" s="1"/>
  <c r="AZ23" i="3" s="1"/>
  <c r="BB23" i="3" s="1"/>
  <c r="BC23" i="3" s="1"/>
  <c r="G23" i="3"/>
  <c r="F23" i="3"/>
  <c r="L22" i="3"/>
  <c r="M22" i="3" s="1"/>
  <c r="O22" i="3" s="1"/>
  <c r="P22" i="3" s="1"/>
  <c r="R22" i="3" s="1"/>
  <c r="S22" i="3" s="1"/>
  <c r="U22" i="3" s="1"/>
  <c r="V22" i="3" s="1"/>
  <c r="X22" i="3" s="1"/>
  <c r="Y22" i="3" s="1"/>
  <c r="AA22" i="3" s="1"/>
  <c r="AB22" i="3" s="1"/>
  <c r="AD22" i="3" s="1"/>
  <c r="AE22" i="3" s="1"/>
  <c r="AG22" i="3" s="1"/>
  <c r="AH22" i="3" s="1"/>
  <c r="AJ22" i="3" s="1"/>
  <c r="AK22" i="3" s="1"/>
  <c r="AM22" i="3" s="1"/>
  <c r="AN22" i="3" s="1"/>
  <c r="AP22" i="3" s="1"/>
  <c r="AQ22" i="3" s="1"/>
  <c r="AS22" i="3" s="1"/>
  <c r="AT22" i="3" s="1"/>
  <c r="AV22" i="3" s="1"/>
  <c r="AW22" i="3" s="1"/>
  <c r="AY22" i="3" s="1"/>
  <c r="AZ22" i="3" s="1"/>
  <c r="BB22" i="3" s="1"/>
  <c r="BC22" i="3" s="1"/>
  <c r="F22" i="3"/>
  <c r="G22" i="3" s="1"/>
  <c r="I22" i="3" s="1"/>
  <c r="J22" i="3" s="1"/>
  <c r="O21" i="3"/>
  <c r="P21" i="3" s="1"/>
  <c r="R21" i="3" s="1"/>
  <c r="S21" i="3" s="1"/>
  <c r="U21" i="3" s="1"/>
  <c r="V21" i="3" s="1"/>
  <c r="X21" i="3" s="1"/>
  <c r="Y21" i="3" s="1"/>
  <c r="AA21" i="3" s="1"/>
  <c r="AB21" i="3" s="1"/>
  <c r="AD21" i="3" s="1"/>
  <c r="AE21" i="3" s="1"/>
  <c r="AG21" i="3" s="1"/>
  <c r="AH21" i="3" s="1"/>
  <c r="AJ21" i="3" s="1"/>
  <c r="AK21" i="3" s="1"/>
  <c r="AM21" i="3" s="1"/>
  <c r="AN21" i="3" s="1"/>
  <c r="AP21" i="3" s="1"/>
  <c r="AQ21" i="3" s="1"/>
  <c r="AS21" i="3" s="1"/>
  <c r="AT21" i="3" s="1"/>
  <c r="AV21" i="3" s="1"/>
  <c r="AW21" i="3" s="1"/>
  <c r="AY21" i="3" s="1"/>
  <c r="AZ21" i="3" s="1"/>
  <c r="BB21" i="3" s="1"/>
  <c r="BC21" i="3" s="1"/>
  <c r="G21" i="3"/>
  <c r="I21" i="3" s="1"/>
  <c r="J21" i="3" s="1"/>
  <c r="L21" i="3" s="1"/>
  <c r="M21" i="3" s="1"/>
  <c r="F21" i="3"/>
  <c r="F20" i="3"/>
  <c r="G20" i="3" s="1"/>
  <c r="I20" i="3" s="1"/>
  <c r="J20" i="3" s="1"/>
  <c r="L20" i="3" s="1"/>
  <c r="M20" i="3" s="1"/>
  <c r="O20" i="3" s="1"/>
  <c r="P20" i="3" s="1"/>
  <c r="R20" i="3" s="1"/>
  <c r="S20" i="3" s="1"/>
  <c r="U20" i="3" s="1"/>
  <c r="V20" i="3" s="1"/>
  <c r="X20" i="3" s="1"/>
  <c r="Y20" i="3" s="1"/>
  <c r="AA20" i="3" s="1"/>
  <c r="AB20" i="3" s="1"/>
  <c r="AD20" i="3" s="1"/>
  <c r="AE20" i="3" s="1"/>
  <c r="AG20" i="3" s="1"/>
  <c r="AH20" i="3" s="1"/>
  <c r="AJ20" i="3" s="1"/>
  <c r="AK20" i="3" s="1"/>
  <c r="AM20" i="3" s="1"/>
  <c r="AN20" i="3" s="1"/>
  <c r="AP20" i="3" s="1"/>
  <c r="AQ20" i="3" s="1"/>
  <c r="AS20" i="3" s="1"/>
  <c r="AT20" i="3" s="1"/>
  <c r="AV20" i="3" s="1"/>
  <c r="AW20" i="3" s="1"/>
  <c r="AY20" i="3" s="1"/>
  <c r="AZ20" i="3" s="1"/>
  <c r="BB20" i="3" s="1"/>
  <c r="BC20" i="3" s="1"/>
  <c r="J19" i="3"/>
  <c r="L19" i="3" s="1"/>
  <c r="M19" i="3" s="1"/>
  <c r="O19" i="3" s="1"/>
  <c r="P19" i="3" s="1"/>
  <c r="R19" i="3" s="1"/>
  <c r="S19" i="3" s="1"/>
  <c r="U19" i="3" s="1"/>
  <c r="V19" i="3" s="1"/>
  <c r="X19" i="3" s="1"/>
  <c r="Y19" i="3" s="1"/>
  <c r="AA19" i="3" s="1"/>
  <c r="AB19" i="3" s="1"/>
  <c r="AD19" i="3" s="1"/>
  <c r="AE19" i="3" s="1"/>
  <c r="AG19" i="3" s="1"/>
  <c r="AH19" i="3" s="1"/>
  <c r="AJ19" i="3" s="1"/>
  <c r="AK19" i="3" s="1"/>
  <c r="AM19" i="3" s="1"/>
  <c r="AN19" i="3" s="1"/>
  <c r="AP19" i="3" s="1"/>
  <c r="AQ19" i="3" s="1"/>
  <c r="AS19" i="3" s="1"/>
  <c r="AT19" i="3" s="1"/>
  <c r="AV19" i="3" s="1"/>
  <c r="AW19" i="3" s="1"/>
  <c r="AY19" i="3" s="1"/>
  <c r="AZ19" i="3" s="1"/>
  <c r="BB19" i="3" s="1"/>
  <c r="BC19" i="3" s="1"/>
  <c r="I19" i="3"/>
  <c r="G19" i="3"/>
  <c r="F19" i="3"/>
  <c r="F18" i="3"/>
  <c r="G18" i="3" s="1"/>
  <c r="I18" i="3" s="1"/>
  <c r="J18" i="3" s="1"/>
  <c r="L18" i="3" s="1"/>
  <c r="M18" i="3" s="1"/>
  <c r="O18" i="3" s="1"/>
  <c r="P18" i="3" s="1"/>
  <c r="R18" i="3" s="1"/>
  <c r="S18" i="3" s="1"/>
  <c r="U18" i="3" s="1"/>
  <c r="V18" i="3" s="1"/>
  <c r="X18" i="3" s="1"/>
  <c r="Y18" i="3" s="1"/>
  <c r="AA18" i="3" s="1"/>
  <c r="AB18" i="3" s="1"/>
  <c r="AD18" i="3" s="1"/>
  <c r="AE18" i="3" s="1"/>
  <c r="AG18" i="3" s="1"/>
  <c r="AH18" i="3" s="1"/>
  <c r="AJ18" i="3" s="1"/>
  <c r="AK18" i="3" s="1"/>
  <c r="AM18" i="3" s="1"/>
  <c r="AN18" i="3" s="1"/>
  <c r="AP18" i="3" s="1"/>
  <c r="AQ18" i="3" s="1"/>
  <c r="AS18" i="3" s="1"/>
  <c r="AT18" i="3" s="1"/>
  <c r="AV18" i="3" s="1"/>
  <c r="AW18" i="3" s="1"/>
  <c r="AY18" i="3" s="1"/>
  <c r="AZ18" i="3" s="1"/>
  <c r="BB18" i="3" s="1"/>
  <c r="BC18" i="3" s="1"/>
  <c r="G17" i="3"/>
  <c r="I17" i="3" s="1"/>
  <c r="J17" i="3" s="1"/>
  <c r="L17" i="3" s="1"/>
  <c r="M17" i="3" s="1"/>
  <c r="O17" i="3" s="1"/>
  <c r="P17" i="3" s="1"/>
  <c r="R17" i="3" s="1"/>
  <c r="S17" i="3" s="1"/>
  <c r="U17" i="3" s="1"/>
  <c r="V17" i="3" s="1"/>
  <c r="X17" i="3" s="1"/>
  <c r="Y17" i="3" s="1"/>
  <c r="AA17" i="3" s="1"/>
  <c r="AB17" i="3" s="1"/>
  <c r="AD17" i="3" s="1"/>
  <c r="AE17" i="3" s="1"/>
  <c r="AG17" i="3" s="1"/>
  <c r="AH17" i="3" s="1"/>
  <c r="AJ17" i="3" s="1"/>
  <c r="AK17" i="3" s="1"/>
  <c r="AM17" i="3" s="1"/>
  <c r="AN17" i="3" s="1"/>
  <c r="AP17" i="3" s="1"/>
  <c r="AQ17" i="3" s="1"/>
  <c r="AS17" i="3" s="1"/>
  <c r="AT17" i="3" s="1"/>
  <c r="AV17" i="3" s="1"/>
  <c r="AW17" i="3" s="1"/>
  <c r="AY17" i="3" s="1"/>
  <c r="AZ17" i="3" s="1"/>
  <c r="BB17" i="3" s="1"/>
  <c r="BC17" i="3" s="1"/>
  <c r="F17" i="3"/>
  <c r="F16" i="3"/>
  <c r="G16" i="3" s="1"/>
  <c r="I16" i="3" s="1"/>
  <c r="J16" i="3" s="1"/>
  <c r="L16" i="3" s="1"/>
  <c r="M16" i="3" s="1"/>
  <c r="O16" i="3" s="1"/>
  <c r="P16" i="3" s="1"/>
  <c r="R16" i="3" s="1"/>
  <c r="S16" i="3" s="1"/>
  <c r="U16" i="3" s="1"/>
  <c r="V16" i="3" s="1"/>
  <c r="X16" i="3" s="1"/>
  <c r="Y16" i="3" s="1"/>
  <c r="AA16" i="3" s="1"/>
  <c r="AB16" i="3" s="1"/>
  <c r="AD16" i="3" s="1"/>
  <c r="AE16" i="3" s="1"/>
  <c r="AG16" i="3" s="1"/>
  <c r="AH16" i="3" s="1"/>
  <c r="AJ16" i="3" s="1"/>
  <c r="AK16" i="3" s="1"/>
  <c r="AM16" i="3" s="1"/>
  <c r="AN16" i="3" s="1"/>
  <c r="AP16" i="3" s="1"/>
  <c r="AQ16" i="3" s="1"/>
  <c r="AS16" i="3" s="1"/>
  <c r="AT16" i="3" s="1"/>
  <c r="AV16" i="3" s="1"/>
  <c r="AW16" i="3" s="1"/>
  <c r="AY16" i="3" s="1"/>
  <c r="AZ16" i="3" s="1"/>
  <c r="BB16" i="3" s="1"/>
  <c r="BC16" i="3" s="1"/>
  <c r="I15" i="3"/>
  <c r="J15" i="3" s="1"/>
  <c r="L15" i="3" s="1"/>
  <c r="M15" i="3" s="1"/>
  <c r="O15" i="3" s="1"/>
  <c r="P15" i="3" s="1"/>
  <c r="R15" i="3" s="1"/>
  <c r="S15" i="3" s="1"/>
  <c r="U15" i="3" s="1"/>
  <c r="V15" i="3" s="1"/>
  <c r="X15" i="3" s="1"/>
  <c r="Y15" i="3" s="1"/>
  <c r="AA15" i="3" s="1"/>
  <c r="AB15" i="3" s="1"/>
  <c r="AD15" i="3" s="1"/>
  <c r="AE15" i="3" s="1"/>
  <c r="AG15" i="3" s="1"/>
  <c r="AH15" i="3" s="1"/>
  <c r="AJ15" i="3" s="1"/>
  <c r="AK15" i="3" s="1"/>
  <c r="AM15" i="3" s="1"/>
  <c r="AN15" i="3" s="1"/>
  <c r="AP15" i="3" s="1"/>
  <c r="AQ15" i="3" s="1"/>
  <c r="AS15" i="3" s="1"/>
  <c r="AT15" i="3" s="1"/>
  <c r="AV15" i="3" s="1"/>
  <c r="AW15" i="3" s="1"/>
  <c r="AY15" i="3" s="1"/>
  <c r="AZ15" i="3" s="1"/>
  <c r="BB15" i="3" s="1"/>
  <c r="BC15" i="3" s="1"/>
  <c r="G15" i="3"/>
  <c r="F15" i="3"/>
  <c r="G14" i="3"/>
  <c r="I14" i="3" s="1"/>
  <c r="J14" i="3" s="1"/>
  <c r="L14" i="3" s="1"/>
  <c r="M14" i="3" s="1"/>
  <c r="O14" i="3" s="1"/>
  <c r="P14" i="3" s="1"/>
  <c r="R14" i="3" s="1"/>
  <c r="S14" i="3" s="1"/>
  <c r="U14" i="3" s="1"/>
  <c r="V14" i="3" s="1"/>
  <c r="X14" i="3" s="1"/>
  <c r="Y14" i="3" s="1"/>
  <c r="AA14" i="3" s="1"/>
  <c r="AB14" i="3" s="1"/>
  <c r="AD14" i="3" s="1"/>
  <c r="AE14" i="3" s="1"/>
  <c r="AG14" i="3" s="1"/>
  <c r="AH14" i="3" s="1"/>
  <c r="AJ14" i="3" s="1"/>
  <c r="AK14" i="3" s="1"/>
  <c r="AM14" i="3" s="1"/>
  <c r="AN14" i="3" s="1"/>
  <c r="AP14" i="3" s="1"/>
  <c r="AQ14" i="3" s="1"/>
  <c r="AS14" i="3" s="1"/>
  <c r="AT14" i="3" s="1"/>
  <c r="AV14" i="3" s="1"/>
  <c r="AW14" i="3" s="1"/>
  <c r="AY14" i="3" s="1"/>
  <c r="AZ14" i="3" s="1"/>
  <c r="BB14" i="3" s="1"/>
  <c r="BC14" i="3" s="1"/>
  <c r="F14" i="3"/>
  <c r="G13" i="3"/>
  <c r="I13" i="3" s="1"/>
  <c r="J13" i="3" s="1"/>
  <c r="L13" i="3" s="1"/>
  <c r="M13" i="3" s="1"/>
  <c r="O13" i="3" s="1"/>
  <c r="P13" i="3" s="1"/>
  <c r="R13" i="3" s="1"/>
  <c r="S13" i="3" s="1"/>
  <c r="U13" i="3" s="1"/>
  <c r="V13" i="3" s="1"/>
  <c r="X13" i="3" s="1"/>
  <c r="Y13" i="3" s="1"/>
  <c r="AA13" i="3" s="1"/>
  <c r="AB13" i="3" s="1"/>
  <c r="AD13" i="3" s="1"/>
  <c r="AE13" i="3" s="1"/>
  <c r="AG13" i="3" s="1"/>
  <c r="AH13" i="3" s="1"/>
  <c r="AJ13" i="3" s="1"/>
  <c r="AK13" i="3" s="1"/>
  <c r="AM13" i="3" s="1"/>
  <c r="AN13" i="3" s="1"/>
  <c r="AP13" i="3" s="1"/>
  <c r="AQ13" i="3" s="1"/>
  <c r="AS13" i="3" s="1"/>
  <c r="AT13" i="3" s="1"/>
  <c r="AV13" i="3" s="1"/>
  <c r="AW13" i="3" s="1"/>
  <c r="AY13" i="3" s="1"/>
  <c r="AZ13" i="3" s="1"/>
  <c r="BB13" i="3" s="1"/>
  <c r="BC13" i="3" s="1"/>
  <c r="F13" i="3"/>
  <c r="F12" i="3"/>
  <c r="G12" i="3" s="1"/>
  <c r="I12" i="3" s="1"/>
  <c r="J12" i="3" s="1"/>
  <c r="L12" i="3" s="1"/>
  <c r="M12" i="3" s="1"/>
  <c r="O12" i="3" s="1"/>
  <c r="P12" i="3" s="1"/>
  <c r="R12" i="3" s="1"/>
  <c r="S12" i="3" s="1"/>
  <c r="U12" i="3" s="1"/>
  <c r="V12" i="3" s="1"/>
  <c r="X12" i="3" s="1"/>
  <c r="Y12" i="3" s="1"/>
  <c r="AA12" i="3" s="1"/>
  <c r="AB12" i="3" s="1"/>
  <c r="AD12" i="3" s="1"/>
  <c r="AE12" i="3" s="1"/>
  <c r="AG12" i="3" s="1"/>
  <c r="AH12" i="3" s="1"/>
  <c r="AJ12" i="3" s="1"/>
  <c r="AK12" i="3" s="1"/>
  <c r="AM12" i="3" s="1"/>
  <c r="AN12" i="3" s="1"/>
  <c r="AP12" i="3" s="1"/>
  <c r="AQ12" i="3" s="1"/>
  <c r="AS12" i="3" s="1"/>
  <c r="AT12" i="3" s="1"/>
  <c r="AV12" i="3" s="1"/>
  <c r="AW12" i="3" s="1"/>
  <c r="AY12" i="3" s="1"/>
  <c r="AZ12" i="3" s="1"/>
  <c r="BB12" i="3" s="1"/>
  <c r="BC12" i="3" s="1"/>
  <c r="I11" i="3"/>
  <c r="J11" i="3" s="1"/>
  <c r="L11" i="3" s="1"/>
  <c r="M11" i="3" s="1"/>
  <c r="O11" i="3" s="1"/>
  <c r="P11" i="3" s="1"/>
  <c r="R11" i="3" s="1"/>
  <c r="S11" i="3" s="1"/>
  <c r="U11" i="3" s="1"/>
  <c r="V11" i="3" s="1"/>
  <c r="X11" i="3" s="1"/>
  <c r="Y11" i="3" s="1"/>
  <c r="AA11" i="3" s="1"/>
  <c r="AB11" i="3" s="1"/>
  <c r="AD11" i="3" s="1"/>
  <c r="AE11" i="3" s="1"/>
  <c r="AG11" i="3" s="1"/>
  <c r="AH11" i="3" s="1"/>
  <c r="AJ11" i="3" s="1"/>
  <c r="AK11" i="3" s="1"/>
  <c r="AM11" i="3" s="1"/>
  <c r="AN11" i="3" s="1"/>
  <c r="AP11" i="3" s="1"/>
  <c r="AQ11" i="3" s="1"/>
  <c r="AS11" i="3" s="1"/>
  <c r="AT11" i="3" s="1"/>
  <c r="AV11" i="3" s="1"/>
  <c r="AW11" i="3" s="1"/>
  <c r="AY11" i="3" s="1"/>
  <c r="AZ11" i="3" s="1"/>
  <c r="BB11" i="3" s="1"/>
  <c r="BC11" i="3" s="1"/>
  <c r="G11" i="3"/>
  <c r="F11" i="3"/>
  <c r="G10" i="3"/>
  <c r="I10" i="3" s="1"/>
  <c r="J10" i="3" s="1"/>
  <c r="L10" i="3" s="1"/>
  <c r="M10" i="3" s="1"/>
  <c r="O10" i="3" s="1"/>
  <c r="P10" i="3" s="1"/>
  <c r="R10" i="3" s="1"/>
  <c r="S10" i="3" s="1"/>
  <c r="U10" i="3" s="1"/>
  <c r="V10" i="3" s="1"/>
  <c r="X10" i="3" s="1"/>
  <c r="Y10" i="3" s="1"/>
  <c r="AA10" i="3" s="1"/>
  <c r="AB10" i="3" s="1"/>
  <c r="AD10" i="3" s="1"/>
  <c r="AE10" i="3" s="1"/>
  <c r="AG10" i="3" s="1"/>
  <c r="AH10" i="3" s="1"/>
  <c r="AJ10" i="3" s="1"/>
  <c r="AK10" i="3" s="1"/>
  <c r="AM10" i="3" s="1"/>
  <c r="AN10" i="3" s="1"/>
  <c r="AP10" i="3" s="1"/>
  <c r="AQ10" i="3" s="1"/>
  <c r="AS10" i="3" s="1"/>
  <c r="AT10" i="3" s="1"/>
  <c r="AV10" i="3" s="1"/>
  <c r="AW10" i="3" s="1"/>
  <c r="AY10" i="3" s="1"/>
  <c r="AZ10" i="3" s="1"/>
  <c r="BB10" i="3" s="1"/>
  <c r="BC10" i="3" s="1"/>
  <c r="F10" i="3"/>
  <c r="G9" i="3"/>
  <c r="I9" i="3" s="1"/>
  <c r="J9" i="3" s="1"/>
  <c r="L9" i="3" s="1"/>
  <c r="M9" i="3" s="1"/>
  <c r="O9" i="3" s="1"/>
  <c r="P9" i="3" s="1"/>
  <c r="R9" i="3" s="1"/>
  <c r="S9" i="3" s="1"/>
  <c r="U9" i="3" s="1"/>
  <c r="V9" i="3" s="1"/>
  <c r="X9" i="3" s="1"/>
  <c r="Y9" i="3" s="1"/>
  <c r="AA9" i="3" s="1"/>
  <c r="AB9" i="3" s="1"/>
  <c r="AD9" i="3" s="1"/>
  <c r="AE9" i="3" s="1"/>
  <c r="AG9" i="3" s="1"/>
  <c r="AH9" i="3" s="1"/>
  <c r="AJ9" i="3" s="1"/>
  <c r="AK9" i="3" s="1"/>
  <c r="AM9" i="3" s="1"/>
  <c r="AN9" i="3" s="1"/>
  <c r="AP9" i="3" s="1"/>
  <c r="AQ9" i="3" s="1"/>
  <c r="AS9" i="3" s="1"/>
  <c r="AT9" i="3" s="1"/>
  <c r="AV9" i="3" s="1"/>
  <c r="AW9" i="3" s="1"/>
  <c r="AY9" i="3" s="1"/>
  <c r="AZ9" i="3" s="1"/>
  <c r="BB9" i="3" s="1"/>
  <c r="BC9" i="3" s="1"/>
  <c r="F9" i="3"/>
  <c r="F8" i="3"/>
  <c r="G8" i="3" s="1"/>
  <c r="I8" i="3" s="1"/>
  <c r="J8" i="3" s="1"/>
  <c r="L8" i="3" s="1"/>
  <c r="M8" i="3" s="1"/>
  <c r="O8" i="3" s="1"/>
  <c r="P8" i="3" s="1"/>
  <c r="R8" i="3" s="1"/>
  <c r="S8" i="3" s="1"/>
  <c r="U8" i="3" s="1"/>
  <c r="V8" i="3" s="1"/>
  <c r="X8" i="3" s="1"/>
  <c r="Y8" i="3" s="1"/>
  <c r="AA8" i="3" s="1"/>
  <c r="AB8" i="3" s="1"/>
  <c r="AD8" i="3" s="1"/>
  <c r="AE8" i="3" s="1"/>
  <c r="AG8" i="3" s="1"/>
  <c r="AH8" i="3" s="1"/>
  <c r="AJ8" i="3" s="1"/>
  <c r="AK8" i="3" s="1"/>
  <c r="AM8" i="3" s="1"/>
  <c r="AN8" i="3" s="1"/>
  <c r="AP8" i="3" s="1"/>
  <c r="AQ8" i="3" s="1"/>
  <c r="AS8" i="3" s="1"/>
  <c r="AT8" i="3" s="1"/>
  <c r="AV8" i="3" s="1"/>
  <c r="AW8" i="3" s="1"/>
  <c r="AY8" i="3" s="1"/>
  <c r="AZ8" i="3" s="1"/>
  <c r="BB8" i="3" s="1"/>
  <c r="BC8" i="3" s="1"/>
  <c r="I7" i="3"/>
  <c r="G7" i="3"/>
  <c r="F7" i="3"/>
  <c r="F13" i="6" l="1"/>
  <c r="G13" i="6" s="1"/>
  <c r="I13" i="6" s="1"/>
  <c r="J13" i="6" s="1"/>
  <c r="L13" i="6" s="1"/>
  <c r="M13" i="6" s="1"/>
  <c r="O13" i="6" s="1"/>
  <c r="P13" i="6" s="1"/>
  <c r="R13" i="6" s="1"/>
  <c r="S13" i="6" s="1"/>
  <c r="U13" i="6" s="1"/>
  <c r="V13" i="6" s="1"/>
  <c r="X13" i="6" s="1"/>
  <c r="Y13" i="6" s="1"/>
  <c r="AA13" i="6" s="1"/>
  <c r="AB13" i="6" s="1"/>
  <c r="AD13" i="6" s="1"/>
  <c r="AE13" i="6" s="1"/>
  <c r="AG13" i="6" s="1"/>
  <c r="AH13" i="6" s="1"/>
  <c r="AJ13" i="6" s="1"/>
  <c r="AK13" i="6" s="1"/>
  <c r="AM13" i="6" s="1"/>
  <c r="AN13" i="6" s="1"/>
  <c r="AP13" i="6" s="1"/>
  <c r="AQ13" i="6" s="1"/>
  <c r="AS13" i="6" s="1"/>
  <c r="AT13" i="6" s="1"/>
  <c r="AV13" i="6" s="1"/>
  <c r="AW13" i="6" s="1"/>
  <c r="AY13" i="6" s="1"/>
  <c r="AZ13" i="6" s="1"/>
  <c r="BB13" i="6" s="1"/>
  <c r="BC13" i="6" s="1"/>
  <c r="BF13" i="6" s="1"/>
  <c r="F22" i="6"/>
  <c r="G22" i="6" s="1"/>
  <c r="F9" i="6"/>
  <c r="G9" i="6" s="1"/>
  <c r="I9" i="6" s="1"/>
  <c r="J9" i="6" s="1"/>
  <c r="L9" i="6" s="1"/>
  <c r="M9" i="6" s="1"/>
  <c r="O9" i="6" s="1"/>
  <c r="P9" i="6" s="1"/>
  <c r="R9" i="6" s="1"/>
  <c r="S9" i="6" s="1"/>
  <c r="U9" i="6" s="1"/>
  <c r="V9" i="6" s="1"/>
  <c r="X9" i="6" s="1"/>
  <c r="Y9" i="6" s="1"/>
  <c r="AA9" i="6" s="1"/>
  <c r="AB9" i="6" s="1"/>
  <c r="AD9" i="6" s="1"/>
  <c r="AE9" i="6" s="1"/>
  <c r="AG9" i="6" s="1"/>
  <c r="AH9" i="6" s="1"/>
  <c r="AJ9" i="6" s="1"/>
  <c r="AK9" i="6" s="1"/>
  <c r="AM9" i="6" s="1"/>
  <c r="AN9" i="6" s="1"/>
  <c r="AP9" i="6" s="1"/>
  <c r="AQ9" i="6" s="1"/>
  <c r="AS9" i="6" s="1"/>
  <c r="AT9" i="6" s="1"/>
  <c r="AV9" i="6" s="1"/>
  <c r="AW9" i="6" s="1"/>
  <c r="AY9" i="6" s="1"/>
  <c r="AZ9" i="6" s="1"/>
  <c r="BB9" i="6" s="1"/>
  <c r="BC9" i="6" s="1"/>
  <c r="BF9" i="6" s="1"/>
  <c r="F8" i="6"/>
  <c r="G8" i="6" s="1"/>
  <c r="F24" i="6"/>
  <c r="G24" i="6" s="1"/>
  <c r="F25" i="6"/>
  <c r="G25" i="6" s="1"/>
  <c r="I25" i="6" s="1"/>
  <c r="J25" i="6" s="1"/>
  <c r="L25" i="6" s="1"/>
  <c r="M25" i="6" s="1"/>
  <c r="O25" i="6" s="1"/>
  <c r="P25" i="6" s="1"/>
  <c r="R25" i="6" s="1"/>
  <c r="S25" i="6" s="1"/>
  <c r="U25" i="6" s="1"/>
  <c r="V25" i="6" s="1"/>
  <c r="X25" i="6" s="1"/>
  <c r="Y25" i="6" s="1"/>
  <c r="AA25" i="6" s="1"/>
  <c r="AB25" i="6" s="1"/>
  <c r="AD25" i="6" s="1"/>
  <c r="AE25" i="6" s="1"/>
  <c r="AG25" i="6" s="1"/>
  <c r="AH25" i="6" s="1"/>
  <c r="AJ25" i="6" s="1"/>
  <c r="AK25" i="6" s="1"/>
  <c r="AM25" i="6" s="1"/>
  <c r="AN25" i="6" s="1"/>
  <c r="AP25" i="6" s="1"/>
  <c r="AQ25" i="6" s="1"/>
  <c r="AS25" i="6" s="1"/>
  <c r="AT25" i="6" s="1"/>
  <c r="AV25" i="6" s="1"/>
  <c r="AW25" i="6" s="1"/>
  <c r="AY25" i="6" s="1"/>
  <c r="AZ25" i="6" s="1"/>
  <c r="BB25" i="6" s="1"/>
  <c r="BC25" i="6" s="1"/>
  <c r="BF25" i="6" s="1"/>
  <c r="F18" i="6"/>
  <c r="G18" i="6" s="1"/>
  <c r="I18" i="6" s="1"/>
  <c r="J18" i="6" s="1"/>
  <c r="L18" i="6" s="1"/>
  <c r="M18" i="6" s="1"/>
  <c r="O18" i="6" s="1"/>
  <c r="P18" i="6" s="1"/>
  <c r="R18" i="6" s="1"/>
  <c r="S18" i="6" s="1"/>
  <c r="U18" i="6" s="1"/>
  <c r="V18" i="6" s="1"/>
  <c r="X18" i="6" s="1"/>
  <c r="Y18" i="6" s="1"/>
  <c r="AA18" i="6" s="1"/>
  <c r="AB18" i="6" s="1"/>
  <c r="AD18" i="6" s="1"/>
  <c r="AE18" i="6" s="1"/>
  <c r="AG18" i="6" s="1"/>
  <c r="AH18" i="6" s="1"/>
  <c r="AJ18" i="6" s="1"/>
  <c r="AK18" i="6" s="1"/>
  <c r="AM18" i="6" s="1"/>
  <c r="AN18" i="6" s="1"/>
  <c r="AP18" i="6" s="1"/>
  <c r="AQ18" i="6" s="1"/>
  <c r="AS18" i="6" s="1"/>
  <c r="AT18" i="6" s="1"/>
  <c r="AV18" i="6" s="1"/>
  <c r="AW18" i="6" s="1"/>
  <c r="AY18" i="6" s="1"/>
  <c r="AZ18" i="6" s="1"/>
  <c r="BB18" i="6" s="1"/>
  <c r="BC18" i="6" s="1"/>
  <c r="BF18" i="6" s="1"/>
  <c r="F16" i="6"/>
  <c r="G16" i="6" s="1"/>
  <c r="I16" i="6" s="1"/>
  <c r="J16" i="6" s="1"/>
  <c r="L16" i="6" s="1"/>
  <c r="M16" i="6" s="1"/>
  <c r="O16" i="6" s="1"/>
  <c r="P16" i="6" s="1"/>
  <c r="R16" i="6" s="1"/>
  <c r="S16" i="6" s="1"/>
  <c r="U16" i="6" s="1"/>
  <c r="V16" i="6" s="1"/>
  <c r="X16" i="6" s="1"/>
  <c r="Y16" i="6" s="1"/>
  <c r="AA16" i="6" s="1"/>
  <c r="AB16" i="6" s="1"/>
  <c r="AD16" i="6" s="1"/>
  <c r="AE16" i="6" s="1"/>
  <c r="AG16" i="6" s="1"/>
  <c r="AH16" i="6" s="1"/>
  <c r="AJ16" i="6" s="1"/>
  <c r="AK16" i="6" s="1"/>
  <c r="AM16" i="6" s="1"/>
  <c r="AN16" i="6" s="1"/>
  <c r="AP16" i="6" s="1"/>
  <c r="AQ16" i="6" s="1"/>
  <c r="AS16" i="6" s="1"/>
  <c r="AT16" i="6" s="1"/>
  <c r="AV16" i="6" s="1"/>
  <c r="AW16" i="6" s="1"/>
  <c r="AY16" i="6" s="1"/>
  <c r="AZ16" i="6" s="1"/>
  <c r="BB16" i="6" s="1"/>
  <c r="BC16" i="6" s="1"/>
  <c r="BF16" i="6" s="1"/>
  <c r="F17" i="6"/>
  <c r="G17" i="6" s="1"/>
  <c r="I17" i="6" s="1"/>
  <c r="J17" i="6" s="1"/>
  <c r="L17" i="6" s="1"/>
  <c r="M17" i="6" s="1"/>
  <c r="O17" i="6" s="1"/>
  <c r="P17" i="6" s="1"/>
  <c r="R17" i="6" s="1"/>
  <c r="S17" i="6" s="1"/>
  <c r="U17" i="6" s="1"/>
  <c r="V17" i="6" s="1"/>
  <c r="X17" i="6" s="1"/>
  <c r="Y17" i="6" s="1"/>
  <c r="AA17" i="6" s="1"/>
  <c r="AB17" i="6" s="1"/>
  <c r="AD17" i="6" s="1"/>
  <c r="AE17" i="6" s="1"/>
  <c r="AG17" i="6" s="1"/>
  <c r="AH17" i="6" s="1"/>
  <c r="AJ17" i="6" s="1"/>
  <c r="AK17" i="6" s="1"/>
  <c r="AM17" i="6" s="1"/>
  <c r="AN17" i="6" s="1"/>
  <c r="AP17" i="6" s="1"/>
  <c r="AQ17" i="6" s="1"/>
  <c r="AS17" i="6" s="1"/>
  <c r="AT17" i="6" s="1"/>
  <c r="AV17" i="6" s="1"/>
  <c r="AW17" i="6" s="1"/>
  <c r="AY17" i="6" s="1"/>
  <c r="AZ17" i="6" s="1"/>
  <c r="BB17" i="6" s="1"/>
  <c r="BC17" i="6" s="1"/>
  <c r="BF17" i="6" s="1"/>
  <c r="F21" i="6"/>
  <c r="G21" i="6" s="1"/>
  <c r="I21" i="6" s="1"/>
  <c r="J21" i="6" s="1"/>
  <c r="L21" i="6" s="1"/>
  <c r="M21" i="6" s="1"/>
  <c r="O21" i="6" s="1"/>
  <c r="P21" i="6" s="1"/>
  <c r="R21" i="6" s="1"/>
  <c r="S21" i="6" s="1"/>
  <c r="U21" i="6" s="1"/>
  <c r="V21" i="6" s="1"/>
  <c r="X21" i="6" s="1"/>
  <c r="Y21" i="6" s="1"/>
  <c r="AA21" i="6" s="1"/>
  <c r="AB21" i="6" s="1"/>
  <c r="AD21" i="6" s="1"/>
  <c r="AE21" i="6" s="1"/>
  <c r="AG21" i="6" s="1"/>
  <c r="AH21" i="6" s="1"/>
  <c r="AJ21" i="6" s="1"/>
  <c r="AK21" i="6" s="1"/>
  <c r="AM21" i="6" s="1"/>
  <c r="AN21" i="6" s="1"/>
  <c r="AP21" i="6" s="1"/>
  <c r="AQ21" i="6" s="1"/>
  <c r="AS21" i="6" s="1"/>
  <c r="AT21" i="6" s="1"/>
  <c r="AV21" i="6" s="1"/>
  <c r="AW21" i="6" s="1"/>
  <c r="AY21" i="6" s="1"/>
  <c r="AZ21" i="6" s="1"/>
  <c r="BB21" i="6" s="1"/>
  <c r="BC21" i="6" s="1"/>
  <c r="BF21" i="6" s="1"/>
  <c r="F15" i="6"/>
  <c r="G15" i="6" s="1"/>
  <c r="I15" i="6" s="1"/>
  <c r="J15" i="6" s="1"/>
  <c r="L15" i="6" s="1"/>
  <c r="M15" i="6" s="1"/>
  <c r="O15" i="6" s="1"/>
  <c r="P15" i="6" s="1"/>
  <c r="R15" i="6" s="1"/>
  <c r="S15" i="6" s="1"/>
  <c r="U15" i="6" s="1"/>
  <c r="V15" i="6" s="1"/>
  <c r="X15" i="6" s="1"/>
  <c r="Y15" i="6" s="1"/>
  <c r="AA15" i="6" s="1"/>
  <c r="AB15" i="6" s="1"/>
  <c r="AD15" i="6" s="1"/>
  <c r="AE15" i="6" s="1"/>
  <c r="AG15" i="6" s="1"/>
  <c r="AH15" i="6" s="1"/>
  <c r="AJ15" i="6" s="1"/>
  <c r="AK15" i="6" s="1"/>
  <c r="AM15" i="6" s="1"/>
  <c r="AN15" i="6" s="1"/>
  <c r="AP15" i="6" s="1"/>
  <c r="AQ15" i="6" s="1"/>
  <c r="AS15" i="6" s="1"/>
  <c r="AT15" i="6" s="1"/>
  <c r="AV15" i="6" s="1"/>
  <c r="AW15" i="6" s="1"/>
  <c r="AY15" i="6" s="1"/>
  <c r="AZ15" i="6" s="1"/>
  <c r="BB15" i="6" s="1"/>
  <c r="BC15" i="6" s="1"/>
  <c r="BF15" i="6" s="1"/>
  <c r="F23" i="6"/>
  <c r="G23" i="6" s="1"/>
  <c r="I23" i="6" s="1"/>
  <c r="J23" i="6" s="1"/>
  <c r="L23" i="6" s="1"/>
  <c r="M23" i="6" s="1"/>
  <c r="O23" i="6" s="1"/>
  <c r="P23" i="6" s="1"/>
  <c r="R23" i="6" s="1"/>
  <c r="S23" i="6" s="1"/>
  <c r="U23" i="6" s="1"/>
  <c r="V23" i="6" s="1"/>
  <c r="X23" i="6" s="1"/>
  <c r="Y23" i="6" s="1"/>
  <c r="AA23" i="6" s="1"/>
  <c r="AB23" i="6" s="1"/>
  <c r="AD23" i="6" s="1"/>
  <c r="AE23" i="6" s="1"/>
  <c r="AG23" i="6" s="1"/>
  <c r="AH23" i="6" s="1"/>
  <c r="AJ23" i="6" s="1"/>
  <c r="AK23" i="6" s="1"/>
  <c r="AM23" i="6" s="1"/>
  <c r="AN23" i="6" s="1"/>
  <c r="AP23" i="6" s="1"/>
  <c r="AQ23" i="6" s="1"/>
  <c r="AS23" i="6" s="1"/>
  <c r="AT23" i="6" s="1"/>
  <c r="AV23" i="6" s="1"/>
  <c r="AW23" i="6" s="1"/>
  <c r="AY23" i="6" s="1"/>
  <c r="AZ23" i="6" s="1"/>
  <c r="BB23" i="6" s="1"/>
  <c r="BC23" i="6" s="1"/>
  <c r="BF23" i="6" s="1"/>
  <c r="F20" i="6"/>
  <c r="G20" i="6" s="1"/>
  <c r="I20" i="6" s="1"/>
  <c r="J20" i="6" s="1"/>
  <c r="L20" i="6" s="1"/>
  <c r="M20" i="6" s="1"/>
  <c r="O20" i="6" s="1"/>
  <c r="P20" i="6" s="1"/>
  <c r="R20" i="6" s="1"/>
  <c r="S20" i="6" s="1"/>
  <c r="U20" i="6" s="1"/>
  <c r="V20" i="6" s="1"/>
  <c r="X20" i="6" s="1"/>
  <c r="Y20" i="6" s="1"/>
  <c r="AA20" i="6" s="1"/>
  <c r="AB20" i="6" s="1"/>
  <c r="AD20" i="6" s="1"/>
  <c r="AE20" i="6" s="1"/>
  <c r="AG20" i="6" s="1"/>
  <c r="AH20" i="6" s="1"/>
  <c r="AJ20" i="6" s="1"/>
  <c r="AK20" i="6" s="1"/>
  <c r="AM20" i="6" s="1"/>
  <c r="AN20" i="6" s="1"/>
  <c r="AP20" i="6" s="1"/>
  <c r="AQ20" i="6" s="1"/>
  <c r="AS20" i="6" s="1"/>
  <c r="AT20" i="6" s="1"/>
  <c r="AV20" i="6" s="1"/>
  <c r="AW20" i="6" s="1"/>
  <c r="AY20" i="6" s="1"/>
  <c r="AZ20" i="6" s="1"/>
  <c r="BB20" i="6" s="1"/>
  <c r="BC20" i="6" s="1"/>
  <c r="BF20" i="6" s="1"/>
  <c r="F11" i="6"/>
  <c r="G11" i="6" s="1"/>
  <c r="I11" i="6" s="1"/>
  <c r="J11" i="6" s="1"/>
  <c r="L11" i="6" s="1"/>
  <c r="M11" i="6" s="1"/>
  <c r="O11" i="6" s="1"/>
  <c r="P11" i="6" s="1"/>
  <c r="R11" i="6" s="1"/>
  <c r="S11" i="6" s="1"/>
  <c r="U11" i="6" s="1"/>
  <c r="V11" i="6" s="1"/>
  <c r="X11" i="6" s="1"/>
  <c r="Y11" i="6" s="1"/>
  <c r="AA11" i="6" s="1"/>
  <c r="AB11" i="6" s="1"/>
  <c r="AD11" i="6" s="1"/>
  <c r="AE11" i="6" s="1"/>
  <c r="AG11" i="6" s="1"/>
  <c r="AH11" i="6" s="1"/>
  <c r="AJ11" i="6" s="1"/>
  <c r="AK11" i="6" s="1"/>
  <c r="AM11" i="6" s="1"/>
  <c r="AN11" i="6" s="1"/>
  <c r="AP11" i="6" s="1"/>
  <c r="AQ11" i="6" s="1"/>
  <c r="AS11" i="6" s="1"/>
  <c r="AT11" i="6" s="1"/>
  <c r="AV11" i="6" s="1"/>
  <c r="AW11" i="6" s="1"/>
  <c r="AY11" i="6" s="1"/>
  <c r="AZ11" i="6" s="1"/>
  <c r="BB11" i="6" s="1"/>
  <c r="BC11" i="6" s="1"/>
  <c r="BF11" i="6" s="1"/>
  <c r="F19" i="6"/>
  <c r="G19" i="6" s="1"/>
  <c r="I19" i="6" s="1"/>
  <c r="J19" i="6" s="1"/>
  <c r="L19" i="6" s="1"/>
  <c r="M19" i="6" s="1"/>
  <c r="O19" i="6" s="1"/>
  <c r="P19" i="6" s="1"/>
  <c r="R19" i="6" s="1"/>
  <c r="S19" i="6" s="1"/>
  <c r="U19" i="6" s="1"/>
  <c r="V19" i="6" s="1"/>
  <c r="X19" i="6" s="1"/>
  <c r="Y19" i="6" s="1"/>
  <c r="AA19" i="6" s="1"/>
  <c r="AB19" i="6" s="1"/>
  <c r="AD19" i="6" s="1"/>
  <c r="AE19" i="6" s="1"/>
  <c r="AG19" i="6" s="1"/>
  <c r="AH19" i="6" s="1"/>
  <c r="AJ19" i="6" s="1"/>
  <c r="AK19" i="6" s="1"/>
  <c r="AM19" i="6" s="1"/>
  <c r="AN19" i="6" s="1"/>
  <c r="AP19" i="6" s="1"/>
  <c r="AQ19" i="6" s="1"/>
  <c r="AS19" i="6" s="1"/>
  <c r="AT19" i="6" s="1"/>
  <c r="AV19" i="6" s="1"/>
  <c r="AW19" i="6" s="1"/>
  <c r="AY19" i="6" s="1"/>
  <c r="AZ19" i="6" s="1"/>
  <c r="BB19" i="6" s="1"/>
  <c r="BC19" i="6" s="1"/>
  <c r="BF19" i="6" s="1"/>
  <c r="F12" i="6"/>
  <c r="G12" i="6" s="1"/>
  <c r="I12" i="6" s="1"/>
  <c r="J12" i="6" s="1"/>
  <c r="L12" i="6" s="1"/>
  <c r="M12" i="6" s="1"/>
  <c r="O12" i="6" s="1"/>
  <c r="P12" i="6" s="1"/>
  <c r="R12" i="6" s="1"/>
  <c r="S12" i="6" s="1"/>
  <c r="U12" i="6" s="1"/>
  <c r="V12" i="6" s="1"/>
  <c r="X12" i="6" s="1"/>
  <c r="Y12" i="6" s="1"/>
  <c r="AA12" i="6" s="1"/>
  <c r="AB12" i="6" s="1"/>
  <c r="AD12" i="6" s="1"/>
  <c r="AE12" i="6" s="1"/>
  <c r="AG12" i="6" s="1"/>
  <c r="AH12" i="6" s="1"/>
  <c r="AJ12" i="6" s="1"/>
  <c r="AK12" i="6" s="1"/>
  <c r="AM12" i="6" s="1"/>
  <c r="AN12" i="6" s="1"/>
  <c r="AP12" i="6" s="1"/>
  <c r="AQ12" i="6" s="1"/>
  <c r="AS12" i="6" s="1"/>
  <c r="AT12" i="6" s="1"/>
  <c r="AV12" i="6" s="1"/>
  <c r="AW12" i="6" s="1"/>
  <c r="AY12" i="6" s="1"/>
  <c r="AZ12" i="6" s="1"/>
  <c r="BB12" i="6" s="1"/>
  <c r="BC12" i="6" s="1"/>
  <c r="BF12" i="6" s="1"/>
  <c r="F10" i="6"/>
  <c r="G10" i="6" s="1"/>
  <c r="I10" i="6" s="1"/>
  <c r="J10" i="6" s="1"/>
  <c r="L10" i="6" s="1"/>
  <c r="M10" i="6" s="1"/>
  <c r="O10" i="6" s="1"/>
  <c r="P10" i="6" s="1"/>
  <c r="R10" i="6" s="1"/>
  <c r="S10" i="6" s="1"/>
  <c r="U10" i="6" s="1"/>
  <c r="V10" i="6" s="1"/>
  <c r="X10" i="6" s="1"/>
  <c r="Y10" i="6" s="1"/>
  <c r="AA10" i="6" s="1"/>
  <c r="AB10" i="6" s="1"/>
  <c r="AD10" i="6" s="1"/>
  <c r="AE10" i="6" s="1"/>
  <c r="AG10" i="6" s="1"/>
  <c r="AH10" i="6" s="1"/>
  <c r="AJ10" i="6" s="1"/>
  <c r="AK10" i="6" s="1"/>
  <c r="AM10" i="6" s="1"/>
  <c r="AN10" i="6" s="1"/>
  <c r="AP10" i="6" s="1"/>
  <c r="AQ10" i="6" s="1"/>
  <c r="AS10" i="6" s="1"/>
  <c r="AT10" i="6" s="1"/>
  <c r="AV10" i="6" s="1"/>
  <c r="AW10" i="6" s="1"/>
  <c r="AY10" i="6" s="1"/>
  <c r="AZ10" i="6" s="1"/>
  <c r="BB10" i="6" s="1"/>
  <c r="BC10" i="6" s="1"/>
  <c r="BF10" i="6" s="1"/>
  <c r="F7" i="6"/>
  <c r="G7" i="6" s="1"/>
  <c r="I7" i="6" s="1"/>
  <c r="J7" i="6" s="1"/>
  <c r="L7" i="6" s="1"/>
  <c r="M7" i="6" s="1"/>
  <c r="O7" i="6" s="1"/>
  <c r="P7" i="6" s="1"/>
  <c r="R7" i="6" s="1"/>
  <c r="S7" i="6" s="1"/>
  <c r="U7" i="6" s="1"/>
  <c r="V7" i="6" s="1"/>
  <c r="X7" i="6" s="1"/>
  <c r="Y7" i="6" s="1"/>
  <c r="AA7" i="6" s="1"/>
  <c r="AB7" i="6" s="1"/>
  <c r="AD7" i="6" s="1"/>
  <c r="AE7" i="6" s="1"/>
  <c r="AG7" i="6" s="1"/>
  <c r="AH7" i="6" s="1"/>
  <c r="AJ7" i="6" s="1"/>
  <c r="AK7" i="6" s="1"/>
  <c r="AM7" i="6" s="1"/>
  <c r="AN7" i="6" s="1"/>
  <c r="AP7" i="6" s="1"/>
  <c r="AQ7" i="6" s="1"/>
  <c r="AS7" i="6" s="1"/>
  <c r="AT7" i="6" s="1"/>
  <c r="AV7" i="6" s="1"/>
  <c r="AW7" i="6" s="1"/>
  <c r="AY7" i="6" s="1"/>
  <c r="AZ7" i="6" s="1"/>
  <c r="BB7" i="6" s="1"/>
  <c r="BC7" i="6" s="1"/>
  <c r="K26" i="6"/>
  <c r="I22" i="6"/>
  <c r="J22" i="6" s="1"/>
  <c r="L22" i="6" s="1"/>
  <c r="M22" i="6" s="1"/>
  <c r="O22" i="6" s="1"/>
  <c r="P22" i="6" s="1"/>
  <c r="R22" i="6" s="1"/>
  <c r="S22" i="6" s="1"/>
  <c r="U22" i="6" s="1"/>
  <c r="V22" i="6" s="1"/>
  <c r="X22" i="6" s="1"/>
  <c r="Y22" i="6" s="1"/>
  <c r="AA22" i="6" s="1"/>
  <c r="AB22" i="6" s="1"/>
  <c r="AD22" i="6" s="1"/>
  <c r="AE22" i="6" s="1"/>
  <c r="AG22" i="6" s="1"/>
  <c r="AH22" i="6" s="1"/>
  <c r="AJ22" i="6" s="1"/>
  <c r="AK22" i="6" s="1"/>
  <c r="AM22" i="6" s="1"/>
  <c r="AN22" i="6" s="1"/>
  <c r="AP22" i="6" s="1"/>
  <c r="AQ22" i="6" s="1"/>
  <c r="AS22" i="6" s="1"/>
  <c r="AT22" i="6" s="1"/>
  <c r="AV22" i="6" s="1"/>
  <c r="AW22" i="6" s="1"/>
  <c r="AY22" i="6" s="1"/>
  <c r="AZ22" i="6" s="1"/>
  <c r="BB22" i="6" s="1"/>
  <c r="BC22" i="6" s="1"/>
  <c r="BF22" i="6" s="1"/>
  <c r="I8" i="6"/>
  <c r="J8" i="6" s="1"/>
  <c r="L8" i="6" s="1"/>
  <c r="M8" i="6" s="1"/>
  <c r="O8" i="6" s="1"/>
  <c r="P8" i="6" s="1"/>
  <c r="R8" i="6" s="1"/>
  <c r="S8" i="6" s="1"/>
  <c r="U8" i="6" s="1"/>
  <c r="V8" i="6" s="1"/>
  <c r="X8" i="6" s="1"/>
  <c r="Y8" i="6" s="1"/>
  <c r="AA8" i="6" s="1"/>
  <c r="AB8" i="6" s="1"/>
  <c r="AD8" i="6" s="1"/>
  <c r="AE8" i="6" s="1"/>
  <c r="AG8" i="6" s="1"/>
  <c r="AH8" i="6" s="1"/>
  <c r="AJ8" i="6" s="1"/>
  <c r="AK8" i="6" s="1"/>
  <c r="AM8" i="6" s="1"/>
  <c r="AN8" i="6" s="1"/>
  <c r="AP8" i="6" s="1"/>
  <c r="AQ8" i="6" s="1"/>
  <c r="AS8" i="6" s="1"/>
  <c r="AT8" i="6" s="1"/>
  <c r="AV8" i="6" s="1"/>
  <c r="AW8" i="6" s="1"/>
  <c r="AY8" i="6" s="1"/>
  <c r="AZ8" i="6" s="1"/>
  <c r="BB8" i="6" s="1"/>
  <c r="BC8" i="6" s="1"/>
  <c r="BF8" i="6" s="1"/>
  <c r="I14" i="6"/>
  <c r="J14" i="6" s="1"/>
  <c r="L14" i="6" s="1"/>
  <c r="M14" i="6" s="1"/>
  <c r="O14" i="6" s="1"/>
  <c r="P14" i="6" s="1"/>
  <c r="R14" i="6" s="1"/>
  <c r="S14" i="6" s="1"/>
  <c r="U14" i="6" s="1"/>
  <c r="V14" i="6" s="1"/>
  <c r="X14" i="6" s="1"/>
  <c r="Y14" i="6" s="1"/>
  <c r="AA14" i="6" s="1"/>
  <c r="AB14" i="6" s="1"/>
  <c r="AD14" i="6" s="1"/>
  <c r="AE14" i="6" s="1"/>
  <c r="AG14" i="6" s="1"/>
  <c r="AH14" i="6" s="1"/>
  <c r="AJ14" i="6" s="1"/>
  <c r="AK14" i="6" s="1"/>
  <c r="AM14" i="6" s="1"/>
  <c r="AN14" i="6" s="1"/>
  <c r="AP14" i="6" s="1"/>
  <c r="AQ14" i="6" s="1"/>
  <c r="AS14" i="6" s="1"/>
  <c r="AT14" i="6" s="1"/>
  <c r="AV14" i="6" s="1"/>
  <c r="AW14" i="6" s="1"/>
  <c r="AY14" i="6" s="1"/>
  <c r="AZ14" i="6" s="1"/>
  <c r="BB14" i="6" s="1"/>
  <c r="BC14" i="6" s="1"/>
  <c r="BF14" i="6" s="1"/>
  <c r="H26" i="6"/>
  <c r="I24" i="6"/>
  <c r="J24" i="6" s="1"/>
  <c r="L24" i="6" s="1"/>
  <c r="M24" i="6" s="1"/>
  <c r="O24" i="6" s="1"/>
  <c r="P24" i="6" s="1"/>
  <c r="R24" i="6" s="1"/>
  <c r="S24" i="6" s="1"/>
  <c r="U24" i="6" s="1"/>
  <c r="V24" i="6" s="1"/>
  <c r="X24" i="6" s="1"/>
  <c r="Y24" i="6" s="1"/>
  <c r="AA24" i="6" s="1"/>
  <c r="AB24" i="6" s="1"/>
  <c r="AD24" i="6" s="1"/>
  <c r="AE24" i="6" s="1"/>
  <c r="AG24" i="6" s="1"/>
  <c r="AH24" i="6" s="1"/>
  <c r="AJ24" i="6" s="1"/>
  <c r="AK24" i="6" s="1"/>
  <c r="AM24" i="6" s="1"/>
  <c r="AN24" i="6" s="1"/>
  <c r="AP24" i="6" s="1"/>
  <c r="AQ24" i="6" s="1"/>
  <c r="AS24" i="6" s="1"/>
  <c r="AT24" i="6" s="1"/>
  <c r="AV24" i="6" s="1"/>
  <c r="AW24" i="6" s="1"/>
  <c r="AY24" i="6" s="1"/>
  <c r="AZ24" i="6" s="1"/>
  <c r="BB24" i="6" s="1"/>
  <c r="BC24" i="6" s="1"/>
  <c r="BF24" i="6" s="1"/>
  <c r="E26" i="6"/>
  <c r="D26" i="6"/>
  <c r="D27" i="6" s="1"/>
  <c r="G26" i="3"/>
  <c r="G27" i="3" s="1"/>
  <c r="I26" i="3"/>
  <c r="F26" i="3"/>
  <c r="J7" i="3"/>
  <c r="BF7" i="6" l="1"/>
  <c r="BF26" i="6" s="1"/>
  <c r="F26" i="6"/>
  <c r="BC26" i="6"/>
  <c r="G26" i="6"/>
  <c r="G27" i="6" s="1"/>
  <c r="I26" i="6"/>
  <c r="J26" i="3"/>
  <c r="J27" i="3" s="1"/>
  <c r="L7" i="3"/>
  <c r="BF27" i="6" l="1"/>
  <c r="J26" i="6"/>
  <c r="J27" i="6" s="1"/>
  <c r="L26" i="3"/>
  <c r="M7" i="3"/>
  <c r="L26" i="6" l="1"/>
  <c r="M26" i="3"/>
  <c r="M27" i="3" s="1"/>
  <c r="O7" i="3"/>
  <c r="M26" i="6" l="1"/>
  <c r="M27" i="6" s="1"/>
  <c r="O26" i="3"/>
  <c r="P7" i="3"/>
  <c r="O26" i="6" l="1"/>
  <c r="P26" i="3"/>
  <c r="P27" i="3" s="1"/>
  <c r="R7" i="3"/>
  <c r="P26" i="6" l="1"/>
  <c r="P27" i="6" s="1"/>
  <c r="S7" i="3"/>
  <c r="R26" i="3"/>
  <c r="R26" i="6" l="1"/>
  <c r="S26" i="3"/>
  <c r="S27" i="3" s="1"/>
  <c r="U7" i="3"/>
  <c r="S26" i="6" l="1"/>
  <c r="S27" i="6" s="1"/>
  <c r="U26" i="3"/>
  <c r="V7" i="3"/>
  <c r="U26" i="6" l="1"/>
  <c r="V26" i="3"/>
  <c r="V27" i="3" s="1"/>
  <c r="X7" i="3"/>
  <c r="V26" i="6" l="1"/>
  <c r="V27" i="6" s="1"/>
  <c r="X26" i="3"/>
  <c r="Y7" i="3"/>
  <c r="X26" i="6" l="1"/>
  <c r="Y26" i="3"/>
  <c r="Y27" i="3" s="1"/>
  <c r="AA7" i="3"/>
  <c r="Y26" i="6" l="1"/>
  <c r="Y27" i="6" s="1"/>
  <c r="AB7" i="3"/>
  <c r="AA26" i="3"/>
  <c r="AA26" i="6" l="1"/>
  <c r="AD7" i="3"/>
  <c r="AB26" i="3"/>
  <c r="AB27" i="3" s="1"/>
  <c r="AB26" i="6" l="1"/>
  <c r="AB27" i="6" s="1"/>
  <c r="AE7" i="3"/>
  <c r="AD26" i="3"/>
  <c r="AD26" i="6" l="1"/>
  <c r="AE26" i="3"/>
  <c r="AE27" i="3" s="1"/>
  <c r="AG7" i="3"/>
  <c r="AE26" i="6" l="1"/>
  <c r="AE27" i="6" s="1"/>
  <c r="AG26" i="3"/>
  <c r="AH7" i="3"/>
  <c r="AG26" i="6" l="1"/>
  <c r="AH26" i="3"/>
  <c r="AH27" i="3" s="1"/>
  <c r="AJ7" i="3"/>
  <c r="AH26" i="6" l="1"/>
  <c r="AH27" i="6" s="1"/>
  <c r="AJ26" i="3"/>
  <c r="AK7" i="3"/>
  <c r="AJ26" i="6" l="1"/>
  <c r="AK26" i="3"/>
  <c r="AK27" i="3" s="1"/>
  <c r="AM7" i="3"/>
  <c r="AK26" i="6" l="1"/>
  <c r="AK27" i="6" s="1"/>
  <c r="AM26" i="3"/>
  <c r="AN7" i="3"/>
  <c r="AM26" i="6" l="1"/>
  <c r="AN26" i="3"/>
  <c r="AN27" i="3" s="1"/>
  <c r="AP7" i="3"/>
  <c r="AN26" i="6" l="1"/>
  <c r="AN27" i="6" s="1"/>
  <c r="AQ7" i="3"/>
  <c r="AP26" i="3"/>
  <c r="AP26" i="6" l="1"/>
  <c r="AQ26" i="3"/>
  <c r="AQ27" i="3" s="1"/>
  <c r="AS7" i="3"/>
  <c r="AQ26" i="6" l="1"/>
  <c r="AQ27" i="6" s="1"/>
  <c r="AS26" i="3"/>
  <c r="AT7" i="3"/>
  <c r="AS26" i="6" l="1"/>
  <c r="AT26" i="3"/>
  <c r="AT27" i="3" s="1"/>
  <c r="AV7" i="3"/>
  <c r="AT26" i="6" l="1"/>
  <c r="AT27" i="6" s="1"/>
  <c r="AV26" i="3"/>
  <c r="AW7" i="3"/>
  <c r="AV26" i="6" l="1"/>
  <c r="AW26" i="3"/>
  <c r="AW27" i="3" s="1"/>
  <c r="AY7" i="3"/>
  <c r="AW26" i="6" l="1"/>
  <c r="AW27" i="6" s="1"/>
  <c r="AZ7" i="3"/>
  <c r="AY26" i="3"/>
  <c r="AY26" i="6" l="1"/>
  <c r="BB7" i="3"/>
  <c r="AZ26" i="3"/>
  <c r="AZ27" i="3" s="1"/>
  <c r="AZ26" i="6" l="1"/>
  <c r="AZ27" i="6" s="1"/>
  <c r="BC7" i="3"/>
  <c r="BC26" i="3" s="1"/>
  <c r="BC27" i="3" s="1"/>
  <c r="BB26" i="3"/>
  <c r="BC27" i="6" l="1"/>
  <c r="BB26" i="6"/>
  <c r="W26" i="2"/>
  <c r="E26" i="2"/>
  <c r="D26" i="2"/>
  <c r="D27" i="2" s="1"/>
  <c r="F25" i="2"/>
  <c r="G25" i="2" s="1"/>
  <c r="H25" i="2" s="1"/>
  <c r="I25" i="2" s="1"/>
  <c r="J25" i="2" s="1"/>
  <c r="K25" i="2" s="1"/>
  <c r="L25" i="2" s="1"/>
  <c r="M25" i="2" s="1"/>
  <c r="N25" i="2" s="1"/>
  <c r="O25" i="2" s="1"/>
  <c r="P25" i="2" s="1"/>
  <c r="Q25" i="2" s="1"/>
  <c r="R25" i="2" s="1"/>
  <c r="S25" i="2" s="1"/>
  <c r="T25" i="2" s="1"/>
  <c r="U25" i="2" s="1"/>
  <c r="V25" i="2" s="1"/>
  <c r="X25" i="2" s="1"/>
  <c r="Y25" i="2" s="1"/>
  <c r="F24" i="2"/>
  <c r="G24" i="2" s="1"/>
  <c r="H24" i="2" s="1"/>
  <c r="I24" i="2" s="1"/>
  <c r="J24" i="2" s="1"/>
  <c r="K24" i="2" s="1"/>
  <c r="L24" i="2" s="1"/>
  <c r="M24" i="2" s="1"/>
  <c r="N24" i="2" s="1"/>
  <c r="O24" i="2" s="1"/>
  <c r="P24" i="2" s="1"/>
  <c r="Q24" i="2" s="1"/>
  <c r="R24" i="2" s="1"/>
  <c r="S24" i="2" s="1"/>
  <c r="T24" i="2" s="1"/>
  <c r="U24" i="2" s="1"/>
  <c r="V24" i="2" s="1"/>
  <c r="X24" i="2" s="1"/>
  <c r="Y24" i="2" s="1"/>
  <c r="G23" i="2"/>
  <c r="H23" i="2" s="1"/>
  <c r="I23" i="2" s="1"/>
  <c r="J23" i="2" s="1"/>
  <c r="K23" i="2" s="1"/>
  <c r="L23" i="2" s="1"/>
  <c r="M23" i="2" s="1"/>
  <c r="N23" i="2" s="1"/>
  <c r="O23" i="2" s="1"/>
  <c r="P23" i="2" s="1"/>
  <c r="Q23" i="2" s="1"/>
  <c r="R23" i="2" s="1"/>
  <c r="S23" i="2" s="1"/>
  <c r="T23" i="2" s="1"/>
  <c r="U23" i="2" s="1"/>
  <c r="V23" i="2" s="1"/>
  <c r="X23" i="2" s="1"/>
  <c r="Y23" i="2" s="1"/>
  <c r="F23" i="2"/>
  <c r="F22" i="2"/>
  <c r="G22" i="2" s="1"/>
  <c r="H22" i="2" s="1"/>
  <c r="I22" i="2" s="1"/>
  <c r="J22" i="2" s="1"/>
  <c r="K22" i="2" s="1"/>
  <c r="L22" i="2" s="1"/>
  <c r="M22" i="2" s="1"/>
  <c r="N22" i="2" s="1"/>
  <c r="O22" i="2" s="1"/>
  <c r="P22" i="2" s="1"/>
  <c r="Q22" i="2" s="1"/>
  <c r="R22" i="2" s="1"/>
  <c r="S22" i="2" s="1"/>
  <c r="T22" i="2" s="1"/>
  <c r="U22" i="2" s="1"/>
  <c r="V22" i="2" s="1"/>
  <c r="X22" i="2" s="1"/>
  <c r="Y22" i="2" s="1"/>
  <c r="G21" i="2"/>
  <c r="H21" i="2" s="1"/>
  <c r="I21" i="2" s="1"/>
  <c r="J21" i="2" s="1"/>
  <c r="K21" i="2" s="1"/>
  <c r="L21" i="2" s="1"/>
  <c r="M21" i="2" s="1"/>
  <c r="N21" i="2" s="1"/>
  <c r="O21" i="2" s="1"/>
  <c r="P21" i="2" s="1"/>
  <c r="Q21" i="2" s="1"/>
  <c r="R21" i="2" s="1"/>
  <c r="S21" i="2" s="1"/>
  <c r="T21" i="2" s="1"/>
  <c r="U21" i="2" s="1"/>
  <c r="V21" i="2" s="1"/>
  <c r="X21" i="2" s="1"/>
  <c r="Y21" i="2" s="1"/>
  <c r="F21" i="2"/>
  <c r="H20" i="2"/>
  <c r="I20" i="2" s="1"/>
  <c r="J20" i="2" s="1"/>
  <c r="K20" i="2" s="1"/>
  <c r="L20" i="2" s="1"/>
  <c r="M20" i="2" s="1"/>
  <c r="N20" i="2" s="1"/>
  <c r="O20" i="2" s="1"/>
  <c r="P20" i="2" s="1"/>
  <c r="Q20" i="2" s="1"/>
  <c r="R20" i="2" s="1"/>
  <c r="S20" i="2" s="1"/>
  <c r="T20" i="2" s="1"/>
  <c r="U20" i="2" s="1"/>
  <c r="V20" i="2" s="1"/>
  <c r="X20" i="2" s="1"/>
  <c r="Y20" i="2" s="1"/>
  <c r="G20" i="2"/>
  <c r="F20" i="2"/>
  <c r="G19" i="2"/>
  <c r="H19" i="2" s="1"/>
  <c r="I19" i="2" s="1"/>
  <c r="J19" i="2" s="1"/>
  <c r="K19" i="2" s="1"/>
  <c r="L19" i="2" s="1"/>
  <c r="M19" i="2" s="1"/>
  <c r="N19" i="2" s="1"/>
  <c r="O19" i="2" s="1"/>
  <c r="P19" i="2" s="1"/>
  <c r="Q19" i="2" s="1"/>
  <c r="R19" i="2" s="1"/>
  <c r="S19" i="2" s="1"/>
  <c r="T19" i="2" s="1"/>
  <c r="U19" i="2" s="1"/>
  <c r="V19" i="2" s="1"/>
  <c r="X19" i="2" s="1"/>
  <c r="Y19" i="2" s="1"/>
  <c r="F19" i="2"/>
  <c r="F18" i="2"/>
  <c r="G18" i="2" s="1"/>
  <c r="H18" i="2" s="1"/>
  <c r="I18" i="2" s="1"/>
  <c r="J18" i="2" s="1"/>
  <c r="K18" i="2" s="1"/>
  <c r="L18" i="2" s="1"/>
  <c r="M18" i="2" s="1"/>
  <c r="N18" i="2" s="1"/>
  <c r="O18" i="2" s="1"/>
  <c r="P18" i="2" s="1"/>
  <c r="Q18" i="2" s="1"/>
  <c r="R18" i="2" s="1"/>
  <c r="S18" i="2" s="1"/>
  <c r="T18" i="2" s="1"/>
  <c r="U18" i="2" s="1"/>
  <c r="V18" i="2" s="1"/>
  <c r="X18" i="2" s="1"/>
  <c r="Y18" i="2" s="1"/>
  <c r="F17" i="2"/>
  <c r="G17" i="2" s="1"/>
  <c r="H17" i="2" s="1"/>
  <c r="I17" i="2" s="1"/>
  <c r="J17" i="2" s="1"/>
  <c r="K17" i="2" s="1"/>
  <c r="L17" i="2" s="1"/>
  <c r="M17" i="2" s="1"/>
  <c r="N17" i="2" s="1"/>
  <c r="O17" i="2" s="1"/>
  <c r="P17" i="2" s="1"/>
  <c r="Q17" i="2" s="1"/>
  <c r="R17" i="2" s="1"/>
  <c r="S17" i="2" s="1"/>
  <c r="T17" i="2" s="1"/>
  <c r="U17" i="2" s="1"/>
  <c r="V17" i="2" s="1"/>
  <c r="X17" i="2" s="1"/>
  <c r="Y17" i="2" s="1"/>
  <c r="F16" i="2"/>
  <c r="G16" i="2" s="1"/>
  <c r="H16" i="2" s="1"/>
  <c r="I16" i="2" s="1"/>
  <c r="J16" i="2" s="1"/>
  <c r="K16" i="2" s="1"/>
  <c r="L16" i="2" s="1"/>
  <c r="M16" i="2" s="1"/>
  <c r="N16" i="2" s="1"/>
  <c r="O16" i="2" s="1"/>
  <c r="P16" i="2" s="1"/>
  <c r="Q16" i="2" s="1"/>
  <c r="R16" i="2" s="1"/>
  <c r="S16" i="2" s="1"/>
  <c r="T16" i="2" s="1"/>
  <c r="U16" i="2" s="1"/>
  <c r="V16" i="2" s="1"/>
  <c r="X16" i="2" s="1"/>
  <c r="Y16" i="2" s="1"/>
  <c r="G15" i="2"/>
  <c r="H15" i="2" s="1"/>
  <c r="I15" i="2" s="1"/>
  <c r="J15" i="2" s="1"/>
  <c r="K15" i="2" s="1"/>
  <c r="L15" i="2" s="1"/>
  <c r="M15" i="2" s="1"/>
  <c r="N15" i="2" s="1"/>
  <c r="O15" i="2" s="1"/>
  <c r="P15" i="2" s="1"/>
  <c r="Q15" i="2" s="1"/>
  <c r="R15" i="2" s="1"/>
  <c r="S15" i="2" s="1"/>
  <c r="T15" i="2" s="1"/>
  <c r="U15" i="2" s="1"/>
  <c r="V15" i="2" s="1"/>
  <c r="X15" i="2" s="1"/>
  <c r="Y15" i="2" s="1"/>
  <c r="F15" i="2"/>
  <c r="F14" i="2"/>
  <c r="G14" i="2" s="1"/>
  <c r="H14" i="2" s="1"/>
  <c r="I14" i="2" s="1"/>
  <c r="J14" i="2" s="1"/>
  <c r="K14" i="2" s="1"/>
  <c r="L14" i="2" s="1"/>
  <c r="M14" i="2" s="1"/>
  <c r="N14" i="2" s="1"/>
  <c r="O14" i="2" s="1"/>
  <c r="P14" i="2" s="1"/>
  <c r="Q14" i="2" s="1"/>
  <c r="R14" i="2" s="1"/>
  <c r="S14" i="2" s="1"/>
  <c r="T14" i="2" s="1"/>
  <c r="U14" i="2" s="1"/>
  <c r="V14" i="2" s="1"/>
  <c r="X14" i="2" s="1"/>
  <c r="Y14" i="2" s="1"/>
  <c r="G13" i="2"/>
  <c r="H13" i="2" s="1"/>
  <c r="I13" i="2" s="1"/>
  <c r="J13" i="2" s="1"/>
  <c r="K13" i="2" s="1"/>
  <c r="L13" i="2" s="1"/>
  <c r="M13" i="2" s="1"/>
  <c r="N13" i="2" s="1"/>
  <c r="O13" i="2" s="1"/>
  <c r="P13" i="2" s="1"/>
  <c r="Q13" i="2" s="1"/>
  <c r="R13" i="2" s="1"/>
  <c r="S13" i="2" s="1"/>
  <c r="T13" i="2" s="1"/>
  <c r="U13" i="2" s="1"/>
  <c r="V13" i="2" s="1"/>
  <c r="X13" i="2" s="1"/>
  <c r="Y13" i="2" s="1"/>
  <c r="F13" i="2"/>
  <c r="F12" i="2"/>
  <c r="G12" i="2" s="1"/>
  <c r="H12" i="2" s="1"/>
  <c r="I12" i="2" s="1"/>
  <c r="J12" i="2" s="1"/>
  <c r="K12" i="2" s="1"/>
  <c r="L12" i="2" s="1"/>
  <c r="M12" i="2" s="1"/>
  <c r="N12" i="2" s="1"/>
  <c r="O12" i="2" s="1"/>
  <c r="P12" i="2" s="1"/>
  <c r="Q12" i="2" s="1"/>
  <c r="R12" i="2" s="1"/>
  <c r="S12" i="2" s="1"/>
  <c r="T12" i="2" s="1"/>
  <c r="U12" i="2" s="1"/>
  <c r="V12" i="2" s="1"/>
  <c r="X12" i="2" s="1"/>
  <c r="Y12" i="2" s="1"/>
  <c r="G11" i="2"/>
  <c r="H11" i="2" s="1"/>
  <c r="I11" i="2" s="1"/>
  <c r="J11" i="2" s="1"/>
  <c r="K11" i="2" s="1"/>
  <c r="L11" i="2" s="1"/>
  <c r="M11" i="2" s="1"/>
  <c r="N11" i="2" s="1"/>
  <c r="O11" i="2" s="1"/>
  <c r="P11" i="2" s="1"/>
  <c r="Q11" i="2" s="1"/>
  <c r="R11" i="2" s="1"/>
  <c r="S11" i="2" s="1"/>
  <c r="T11" i="2" s="1"/>
  <c r="U11" i="2" s="1"/>
  <c r="V11" i="2" s="1"/>
  <c r="X11" i="2" s="1"/>
  <c r="Y11" i="2" s="1"/>
  <c r="F11" i="2"/>
  <c r="F10" i="2"/>
  <c r="G10" i="2" s="1"/>
  <c r="H10" i="2" s="1"/>
  <c r="I10" i="2" s="1"/>
  <c r="J10" i="2" s="1"/>
  <c r="K10" i="2" s="1"/>
  <c r="L10" i="2" s="1"/>
  <c r="M10" i="2" s="1"/>
  <c r="N10" i="2" s="1"/>
  <c r="O10" i="2" s="1"/>
  <c r="P10" i="2" s="1"/>
  <c r="Q10" i="2" s="1"/>
  <c r="R10" i="2" s="1"/>
  <c r="S10" i="2" s="1"/>
  <c r="T10" i="2" s="1"/>
  <c r="U10" i="2" s="1"/>
  <c r="V10" i="2" s="1"/>
  <c r="X10" i="2" s="1"/>
  <c r="Y10" i="2" s="1"/>
  <c r="F9" i="2"/>
  <c r="G9" i="2" s="1"/>
  <c r="H9" i="2" s="1"/>
  <c r="I9" i="2" s="1"/>
  <c r="J9" i="2" s="1"/>
  <c r="K9" i="2" s="1"/>
  <c r="L9" i="2" s="1"/>
  <c r="M9" i="2" s="1"/>
  <c r="N9" i="2" s="1"/>
  <c r="O9" i="2" s="1"/>
  <c r="P9" i="2" s="1"/>
  <c r="Q9" i="2" s="1"/>
  <c r="R9" i="2" s="1"/>
  <c r="S9" i="2" s="1"/>
  <c r="T9" i="2" s="1"/>
  <c r="U9" i="2" s="1"/>
  <c r="V9" i="2" s="1"/>
  <c r="X9" i="2" s="1"/>
  <c r="Y9" i="2" s="1"/>
  <c r="F8" i="2"/>
  <c r="G8" i="2" s="1"/>
  <c r="H8" i="2" s="1"/>
  <c r="I8" i="2" s="1"/>
  <c r="J8" i="2" s="1"/>
  <c r="K8" i="2" s="1"/>
  <c r="L8" i="2" s="1"/>
  <c r="M8" i="2" s="1"/>
  <c r="N8" i="2" s="1"/>
  <c r="O8" i="2" s="1"/>
  <c r="P8" i="2" s="1"/>
  <c r="Q8" i="2" s="1"/>
  <c r="R8" i="2" s="1"/>
  <c r="S8" i="2" s="1"/>
  <c r="T8" i="2" s="1"/>
  <c r="U8" i="2" s="1"/>
  <c r="V8" i="2" s="1"/>
  <c r="X8" i="2" s="1"/>
  <c r="Y8" i="2" s="1"/>
  <c r="G7" i="2"/>
  <c r="G26" i="2" s="1"/>
  <c r="G27" i="2" s="1"/>
  <c r="F7" i="2"/>
  <c r="F26" i="2" s="1"/>
  <c r="H7" i="2" l="1"/>
  <c r="H26" i="2" l="1"/>
  <c r="H27" i="2" s="1"/>
  <c r="I7" i="2"/>
  <c r="I26" i="2" l="1"/>
  <c r="I27" i="2" s="1"/>
  <c r="J7" i="2"/>
  <c r="J26" i="2" l="1"/>
  <c r="J27" i="2" s="1"/>
  <c r="K7" i="2"/>
  <c r="K26" i="2" l="1"/>
  <c r="K27" i="2" s="1"/>
  <c r="L7" i="2"/>
  <c r="M7" i="2" l="1"/>
  <c r="L26" i="2"/>
  <c r="L27" i="2" s="1"/>
  <c r="N7" i="2" l="1"/>
  <c r="M26" i="2"/>
  <c r="M27" i="2" s="1"/>
  <c r="N26" i="2" l="1"/>
  <c r="N27" i="2" s="1"/>
  <c r="O7" i="2"/>
  <c r="O26" i="2" l="1"/>
  <c r="O27" i="2" s="1"/>
  <c r="P7" i="2"/>
  <c r="P26" i="2" l="1"/>
  <c r="P27" i="2" s="1"/>
  <c r="Q7" i="2"/>
  <c r="Q26" i="2" l="1"/>
  <c r="Q27" i="2" s="1"/>
  <c r="R7" i="2"/>
  <c r="R26" i="2" l="1"/>
  <c r="R27" i="2" s="1"/>
  <c r="S7" i="2"/>
  <c r="S26" i="2" l="1"/>
  <c r="S27" i="2" s="1"/>
  <c r="T7" i="2"/>
  <c r="U7" i="2" l="1"/>
  <c r="T26" i="2"/>
  <c r="T27" i="2" s="1"/>
  <c r="BA26" i="1"/>
  <c r="AX26" i="1"/>
  <c r="AU26" i="1"/>
  <c r="V7" i="2" l="1"/>
  <c r="U26" i="2"/>
  <c r="U27" i="2" s="1"/>
  <c r="AR26" i="1"/>
  <c r="V26" i="2" l="1"/>
  <c r="V27" i="2" s="1"/>
  <c r="X7" i="2"/>
  <c r="AO26" i="1"/>
  <c r="X26" i="2" l="1"/>
  <c r="Y7" i="2"/>
  <c r="Y26" i="2" s="1"/>
  <c r="Y27" i="2" s="1"/>
  <c r="AL26" i="1"/>
  <c r="AI26" i="1" l="1"/>
  <c r="AF26" i="1"/>
  <c r="AC26" i="1"/>
  <c r="Z26" i="1"/>
  <c r="W26" i="1"/>
  <c r="T26" i="1"/>
  <c r="Q26" i="1"/>
  <c r="N26" i="1"/>
  <c r="K26" i="1"/>
  <c r="H26" i="1"/>
  <c r="E26" i="1" l="1"/>
  <c r="D27" i="1"/>
  <c r="F9" i="1"/>
  <c r="G9" i="1" s="1"/>
  <c r="F10" i="1"/>
  <c r="G10" i="1" s="1"/>
  <c r="F11" i="1"/>
  <c r="G11" i="1" s="1"/>
  <c r="F12" i="1"/>
  <c r="G12" i="1" s="1"/>
  <c r="F13" i="1"/>
  <c r="G13" i="1" s="1"/>
  <c r="F14" i="1"/>
  <c r="G14" i="1" s="1"/>
  <c r="F15" i="1"/>
  <c r="G15" i="1" s="1"/>
  <c r="F16" i="1"/>
  <c r="G16" i="1" s="1"/>
  <c r="F17" i="1"/>
  <c r="G17" i="1" s="1"/>
  <c r="F18" i="1"/>
  <c r="G18" i="1" s="1"/>
  <c r="F19" i="1"/>
  <c r="F20" i="1"/>
  <c r="G20" i="1" s="1"/>
  <c r="F21" i="1"/>
  <c r="G21" i="1" s="1"/>
  <c r="F22" i="1"/>
  <c r="G22" i="1" s="1"/>
  <c r="F23" i="1"/>
  <c r="G23" i="1" s="1"/>
  <c r="F25" i="1"/>
  <c r="G25" i="1" s="1"/>
  <c r="F7" i="1"/>
  <c r="G7" i="1" s="1"/>
  <c r="G19" i="1" l="1"/>
  <c r="I19" i="1" s="1"/>
  <c r="J19" i="1" s="1"/>
  <c r="L19" i="1" s="1"/>
  <c r="M19" i="1" s="1"/>
  <c r="I12" i="1"/>
  <c r="J12" i="1" s="1"/>
  <c r="I23" i="1"/>
  <c r="J23" i="1" s="1"/>
  <c r="I15" i="1"/>
  <c r="J15" i="1" s="1"/>
  <c r="I11" i="1"/>
  <c r="J11" i="1" s="1"/>
  <c r="I16" i="1"/>
  <c r="J16" i="1" s="1"/>
  <c r="I22" i="1"/>
  <c r="J22" i="1" s="1"/>
  <c r="I18" i="1"/>
  <c r="J18" i="1" s="1"/>
  <c r="I14" i="1"/>
  <c r="J14" i="1" s="1"/>
  <c r="F26" i="1"/>
  <c r="I9" i="1"/>
  <c r="J9" i="1" s="1"/>
  <c r="I21" i="1"/>
  <c r="J21" i="1" s="1"/>
  <c r="I17" i="1"/>
  <c r="J17" i="1" s="1"/>
  <c r="I13" i="1"/>
  <c r="J13" i="1" s="1"/>
  <c r="I25" i="1"/>
  <c r="J25" i="1" s="1"/>
  <c r="I20" i="1"/>
  <c r="J20" i="1" s="1"/>
  <c r="L15" i="1" l="1"/>
  <c r="L14" i="1"/>
  <c r="M14" i="1" s="1"/>
  <c r="L18" i="1"/>
  <c r="L22" i="1"/>
  <c r="L11" i="1"/>
  <c r="O19" i="1"/>
  <c r="P19" i="1" s="1"/>
  <c r="L16" i="1"/>
  <c r="M16" i="1" s="1"/>
  <c r="L23" i="1"/>
  <c r="L13" i="1"/>
  <c r="M13" i="1" s="1"/>
  <c r="L17" i="1"/>
  <c r="M17" i="1" s="1"/>
  <c r="L25" i="1"/>
  <c r="M25" i="1" s="1"/>
  <c r="L12" i="1"/>
  <c r="M12" i="1" s="1"/>
  <c r="L9" i="1"/>
  <c r="M9" i="1" s="1"/>
  <c r="I7" i="1"/>
  <c r="J7" i="1" s="1"/>
  <c r="G26" i="1"/>
  <c r="G27" i="1" s="1"/>
  <c r="L20" i="1"/>
  <c r="M20" i="1" s="1"/>
  <c r="L21" i="1"/>
  <c r="M21" i="1" s="1"/>
  <c r="I10" i="1"/>
  <c r="J10" i="1" s="1"/>
  <c r="M11" i="1" l="1"/>
  <c r="O11" i="1" s="1"/>
  <c r="P11" i="1" s="1"/>
  <c r="R11" i="1" s="1"/>
  <c r="S11" i="1" s="1"/>
  <c r="M23" i="1"/>
  <c r="O23" i="1" s="1"/>
  <c r="P23" i="1" s="1"/>
  <c r="R23" i="1" s="1"/>
  <c r="S23" i="1" s="1"/>
  <c r="M22" i="1"/>
  <c r="O22" i="1" s="1"/>
  <c r="P22" i="1" s="1"/>
  <c r="R22" i="1" s="1"/>
  <c r="S22" i="1" s="1"/>
  <c r="M18" i="1"/>
  <c r="O18" i="1" s="1"/>
  <c r="P18" i="1" s="1"/>
  <c r="R18" i="1" s="1"/>
  <c r="S18" i="1" s="1"/>
  <c r="M15" i="1"/>
  <c r="O15" i="1" s="1"/>
  <c r="P15" i="1" s="1"/>
  <c r="R15" i="1" s="1"/>
  <c r="S15" i="1" s="1"/>
  <c r="O14" i="1"/>
  <c r="P14" i="1" s="1"/>
  <c r="O16" i="1"/>
  <c r="P16" i="1" s="1"/>
  <c r="O13" i="1"/>
  <c r="P13" i="1" s="1"/>
  <c r="O20" i="1"/>
  <c r="P20" i="1" s="1"/>
  <c r="O12" i="1"/>
  <c r="P12" i="1" s="1"/>
  <c r="O25" i="1"/>
  <c r="P25" i="1" s="1"/>
  <c r="R19" i="1"/>
  <c r="S19" i="1" s="1"/>
  <c r="O9" i="1"/>
  <c r="P9" i="1" s="1"/>
  <c r="O21" i="1"/>
  <c r="P21" i="1" s="1"/>
  <c r="O17" i="1"/>
  <c r="I26" i="1"/>
  <c r="P17" i="1" l="1"/>
  <c r="R17" i="1" s="1"/>
  <c r="U19" i="1"/>
  <c r="U11" i="1"/>
  <c r="V11" i="1" s="1"/>
  <c r="U22" i="1"/>
  <c r="V22" i="1" s="1"/>
  <c r="R25" i="1"/>
  <c r="S25" i="1" s="1"/>
  <c r="R13" i="1"/>
  <c r="S13" i="1" s="1"/>
  <c r="U23" i="1"/>
  <c r="V23" i="1" s="1"/>
  <c r="R21" i="1"/>
  <c r="S21" i="1" s="1"/>
  <c r="R12" i="1"/>
  <c r="S12" i="1" s="1"/>
  <c r="R16" i="1"/>
  <c r="S16" i="1" s="1"/>
  <c r="R14" i="1"/>
  <c r="S14" i="1" s="1"/>
  <c r="R9" i="1"/>
  <c r="S9" i="1" s="1"/>
  <c r="R20" i="1"/>
  <c r="S20" i="1" s="1"/>
  <c r="U15" i="1"/>
  <c r="V15" i="1" s="1"/>
  <c r="U18" i="1"/>
  <c r="V18" i="1" s="1"/>
  <c r="J26" i="1"/>
  <c r="J27" i="1" s="1"/>
  <c r="L7" i="1"/>
  <c r="M7" i="1" s="1"/>
  <c r="L10" i="1"/>
  <c r="M10" i="1" s="1"/>
  <c r="S17" i="1" l="1"/>
  <c r="U17" i="1" s="1"/>
  <c r="V17" i="1" s="1"/>
  <c r="X17" i="1" s="1"/>
  <c r="Y17" i="1" s="1"/>
  <c r="V19" i="1"/>
  <c r="X19" i="1" s="1"/>
  <c r="Y19" i="1" s="1"/>
  <c r="AA19" i="1" s="1"/>
  <c r="AB19" i="1" s="1"/>
  <c r="U9" i="1"/>
  <c r="V9" i="1" s="1"/>
  <c r="X18" i="1"/>
  <c r="Y18" i="1" s="1"/>
  <c r="U16" i="1"/>
  <c r="U21" i="1"/>
  <c r="V21" i="1" s="1"/>
  <c r="U14" i="1"/>
  <c r="V14" i="1" s="1"/>
  <c r="X23" i="1"/>
  <c r="Y23" i="1" s="1"/>
  <c r="X22" i="1"/>
  <c r="Y22" i="1" s="1"/>
  <c r="X15" i="1"/>
  <c r="Y15" i="1" s="1"/>
  <c r="U13" i="1"/>
  <c r="V13" i="1" s="1"/>
  <c r="X11" i="1"/>
  <c r="Y11" i="1" s="1"/>
  <c r="U20" i="1"/>
  <c r="V20" i="1" s="1"/>
  <c r="U12" i="1"/>
  <c r="V12" i="1" s="1"/>
  <c r="U25" i="1"/>
  <c r="V25" i="1" s="1"/>
  <c r="L26" i="1"/>
  <c r="V16" i="1" l="1"/>
  <c r="X16" i="1" s="1"/>
  <c r="Y16" i="1" s="1"/>
  <c r="AA16" i="1" s="1"/>
  <c r="AB16" i="1" s="1"/>
  <c r="X25" i="1"/>
  <c r="Y25" i="1" s="1"/>
  <c r="AA22" i="1"/>
  <c r="AB22" i="1" s="1"/>
  <c r="X13" i="1"/>
  <c r="Y13" i="1" s="1"/>
  <c r="AA18" i="1"/>
  <c r="AB18" i="1" s="1"/>
  <c r="X20" i="1"/>
  <c r="Y20" i="1" s="1"/>
  <c r="X21" i="1"/>
  <c r="Y21" i="1" s="1"/>
  <c r="X14" i="1"/>
  <c r="Y14" i="1" s="1"/>
  <c r="AA11" i="1"/>
  <c r="AB11" i="1" s="1"/>
  <c r="AD19" i="1"/>
  <c r="AE19" i="1" s="1"/>
  <c r="X12" i="1"/>
  <c r="Y12" i="1" s="1"/>
  <c r="AA15" i="1"/>
  <c r="AB15" i="1" s="1"/>
  <c r="AA23" i="1"/>
  <c r="AB23" i="1" s="1"/>
  <c r="AA17" i="1"/>
  <c r="AB17" i="1" s="1"/>
  <c r="X9" i="1"/>
  <c r="Y9" i="1" s="1"/>
  <c r="M26" i="1"/>
  <c r="M27" i="1" s="1"/>
  <c r="O7" i="1"/>
  <c r="P7" i="1" s="1"/>
  <c r="O10" i="1"/>
  <c r="P10" i="1" s="1"/>
  <c r="AD15" i="1" l="1"/>
  <c r="AE15" i="1" s="1"/>
  <c r="AA21" i="1"/>
  <c r="AB21" i="1" s="1"/>
  <c r="AD11" i="1"/>
  <c r="AE11" i="1" s="1"/>
  <c r="AD17" i="1"/>
  <c r="AE17" i="1" s="1"/>
  <c r="AG19" i="1"/>
  <c r="AH19" i="1" s="1"/>
  <c r="AD22" i="1"/>
  <c r="AE22" i="1" s="1"/>
  <c r="AD18" i="1"/>
  <c r="AE18" i="1" s="1"/>
  <c r="AA12" i="1"/>
  <c r="AB12" i="1" s="1"/>
  <c r="AA20" i="1"/>
  <c r="AB20" i="1" s="1"/>
  <c r="AD23" i="1"/>
  <c r="AE23" i="1" s="1"/>
  <c r="AA13" i="1"/>
  <c r="AB13" i="1" s="1"/>
  <c r="AA9" i="1"/>
  <c r="AB9" i="1" s="1"/>
  <c r="AD16" i="1"/>
  <c r="AE16" i="1" s="1"/>
  <c r="AA14" i="1"/>
  <c r="AA25" i="1"/>
  <c r="AB25" i="1" s="1"/>
  <c r="O26" i="1"/>
  <c r="AB14" i="1" l="1"/>
  <c r="AD14" i="1" s="1"/>
  <c r="AE14" i="1" s="1"/>
  <c r="AG14" i="1" s="1"/>
  <c r="AH14" i="1" s="1"/>
  <c r="AD20" i="1"/>
  <c r="AE20" i="1" s="1"/>
  <c r="AD12" i="1"/>
  <c r="AE12" i="1" s="1"/>
  <c r="AG16" i="1"/>
  <c r="AH16" i="1" s="1"/>
  <c r="AJ19" i="1"/>
  <c r="AG15" i="1"/>
  <c r="AH15" i="1" s="1"/>
  <c r="AD9" i="1"/>
  <c r="AE9" i="1" s="1"/>
  <c r="AG17" i="1"/>
  <c r="AH17" i="1" s="1"/>
  <c r="AD25" i="1"/>
  <c r="AE25" i="1" s="1"/>
  <c r="AD13" i="1"/>
  <c r="AE13" i="1" s="1"/>
  <c r="AG18" i="1"/>
  <c r="AH18" i="1" s="1"/>
  <c r="AG11" i="1"/>
  <c r="AH11" i="1" s="1"/>
  <c r="AG23" i="1"/>
  <c r="AH23" i="1" s="1"/>
  <c r="AG22" i="1"/>
  <c r="AH22" i="1" s="1"/>
  <c r="AD21" i="1"/>
  <c r="AE21" i="1" s="1"/>
  <c r="P26" i="1"/>
  <c r="P27" i="1" s="1"/>
  <c r="R7" i="1"/>
  <c r="S7" i="1" s="1"/>
  <c r="R10" i="1"/>
  <c r="S10" i="1" s="1"/>
  <c r="AK19" i="1" l="1"/>
  <c r="AM19" i="1" s="1"/>
  <c r="AJ22" i="1"/>
  <c r="AJ14" i="1"/>
  <c r="AG9" i="1"/>
  <c r="AH9" i="1" s="1"/>
  <c r="AG25" i="1"/>
  <c r="AH25" i="1" s="1"/>
  <c r="AJ18" i="1"/>
  <c r="AG12" i="1"/>
  <c r="AH12" i="1" s="1"/>
  <c r="AG21" i="1"/>
  <c r="AH21" i="1" s="1"/>
  <c r="AG13" i="1"/>
  <c r="AH13" i="1" s="1"/>
  <c r="AJ23" i="1"/>
  <c r="AJ11" i="1"/>
  <c r="AJ17" i="1"/>
  <c r="AJ15" i="1"/>
  <c r="AJ16" i="1"/>
  <c r="AG20" i="1"/>
  <c r="AH20" i="1" s="1"/>
  <c r="R26" i="1"/>
  <c r="AN19" i="1" l="1"/>
  <c r="AP19" i="1" s="1"/>
  <c r="AK17" i="1"/>
  <c r="AM17" i="1" s="1"/>
  <c r="AK14" i="1"/>
  <c r="AM14" i="1" s="1"/>
  <c r="AK11" i="1"/>
  <c r="AM11" i="1" s="1"/>
  <c r="AK16" i="1"/>
  <c r="AM16" i="1" s="1"/>
  <c r="AK23" i="1"/>
  <c r="AM23" i="1" s="1"/>
  <c r="AK18" i="1"/>
  <c r="AM18" i="1" s="1"/>
  <c r="AK22" i="1"/>
  <c r="AM22" i="1" s="1"/>
  <c r="AK15" i="1"/>
  <c r="AM15" i="1" s="1"/>
  <c r="AJ20" i="1"/>
  <c r="AJ12" i="1"/>
  <c r="AJ13" i="1"/>
  <c r="AJ25" i="1"/>
  <c r="AJ9" i="1"/>
  <c r="AJ21" i="1"/>
  <c r="S26" i="1"/>
  <c r="S27" i="1" s="1"/>
  <c r="U7" i="1"/>
  <c r="V7" i="1" s="1"/>
  <c r="U10" i="1"/>
  <c r="V10" i="1" s="1"/>
  <c r="AN14" i="1" l="1"/>
  <c r="AP14" i="1" s="1"/>
  <c r="AN22" i="1"/>
  <c r="AP22" i="1" s="1"/>
  <c r="AN11" i="1"/>
  <c r="AP11" i="1" s="1"/>
  <c r="AN18" i="1"/>
  <c r="AP18" i="1" s="1"/>
  <c r="AN23" i="1"/>
  <c r="AP23" i="1" s="1"/>
  <c r="AN17" i="1"/>
  <c r="AP17" i="1" s="1"/>
  <c r="AN15" i="1"/>
  <c r="AP15" i="1" s="1"/>
  <c r="AN16" i="1"/>
  <c r="AP16" i="1" s="1"/>
  <c r="AQ19" i="1"/>
  <c r="AS19" i="1" s="1"/>
  <c r="AT19" i="1" s="1"/>
  <c r="AK12" i="1"/>
  <c r="AM12" i="1" s="1"/>
  <c r="AK20" i="1"/>
  <c r="AM20" i="1" s="1"/>
  <c r="AK25" i="1"/>
  <c r="AM25" i="1" s="1"/>
  <c r="AK21" i="1"/>
  <c r="AM21" i="1" s="1"/>
  <c r="AK9" i="1"/>
  <c r="AM9" i="1" s="1"/>
  <c r="AK13" i="1"/>
  <c r="AM13" i="1" s="1"/>
  <c r="U26" i="1"/>
  <c r="AN25" i="1" l="1"/>
  <c r="AP25" i="1" s="1"/>
  <c r="AQ18" i="1"/>
  <c r="AS18" i="1" s="1"/>
  <c r="AT18" i="1" s="1"/>
  <c r="AN20" i="1"/>
  <c r="AP20" i="1" s="1"/>
  <c r="AQ11" i="1"/>
  <c r="AS11" i="1" s="1"/>
  <c r="AT11" i="1" s="1"/>
  <c r="AQ16" i="1"/>
  <c r="AS16" i="1" s="1"/>
  <c r="AT16" i="1" s="1"/>
  <c r="AN13" i="1"/>
  <c r="AP13" i="1" s="1"/>
  <c r="AQ15" i="1"/>
  <c r="AS15" i="1" s="1"/>
  <c r="AT15" i="1" s="1"/>
  <c r="AN9" i="1"/>
  <c r="AP9" i="1" s="1"/>
  <c r="AN12" i="1"/>
  <c r="AP12" i="1" s="1"/>
  <c r="AQ17" i="1"/>
  <c r="AS17" i="1" s="1"/>
  <c r="AT17" i="1" s="1"/>
  <c r="AQ22" i="1"/>
  <c r="AS22" i="1" s="1"/>
  <c r="AT22" i="1" s="1"/>
  <c r="AN21" i="1"/>
  <c r="AP21" i="1" s="1"/>
  <c r="AV19" i="1"/>
  <c r="AQ23" i="1"/>
  <c r="AS23" i="1" s="1"/>
  <c r="AT23" i="1" s="1"/>
  <c r="AQ14" i="1"/>
  <c r="AS14" i="1" s="1"/>
  <c r="AT14" i="1" s="1"/>
  <c r="V26" i="1"/>
  <c r="V27" i="1" s="1"/>
  <c r="X7" i="1"/>
  <c r="Y7" i="1" s="1"/>
  <c r="X10" i="1"/>
  <c r="Y10" i="1" s="1"/>
  <c r="AV14" i="1" l="1"/>
  <c r="AQ9" i="1"/>
  <c r="AS9" i="1" s="1"/>
  <c r="AT9" i="1" s="1"/>
  <c r="AV15" i="1"/>
  <c r="AQ20" i="1"/>
  <c r="AS20" i="1" s="1"/>
  <c r="AT20" i="1" s="1"/>
  <c r="AQ21" i="1"/>
  <c r="AS21" i="1" s="1"/>
  <c r="AT21" i="1" s="1"/>
  <c r="AV11" i="1"/>
  <c r="AV23" i="1"/>
  <c r="AV22" i="1"/>
  <c r="AV17" i="1"/>
  <c r="AQ13" i="1"/>
  <c r="AS13" i="1" s="1"/>
  <c r="AT13" i="1" s="1"/>
  <c r="AV18" i="1"/>
  <c r="AQ12" i="1"/>
  <c r="AS12" i="1" s="1"/>
  <c r="AT12" i="1" s="1"/>
  <c r="AV16" i="1"/>
  <c r="AQ25" i="1"/>
  <c r="AS25" i="1" s="1"/>
  <c r="AT25" i="1" s="1"/>
  <c r="AW19" i="1"/>
  <c r="AY19" i="1" s="1"/>
  <c r="X26" i="1"/>
  <c r="AV9" i="1" l="1"/>
  <c r="AV13" i="1"/>
  <c r="AZ19" i="1"/>
  <c r="BB19" i="1" s="1"/>
  <c r="BC19" i="1" s="1"/>
  <c r="AV12" i="1"/>
  <c r="AV21" i="1"/>
  <c r="AV25" i="1"/>
  <c r="AV20" i="1"/>
  <c r="AW11" i="1"/>
  <c r="AY11" i="1" s="1"/>
  <c r="AW22" i="1"/>
  <c r="AY22" i="1" s="1"/>
  <c r="AW18" i="1"/>
  <c r="AY18" i="1" s="1"/>
  <c r="AW23" i="1"/>
  <c r="AY23" i="1" s="1"/>
  <c r="AW15" i="1"/>
  <c r="AY15" i="1" s="1"/>
  <c r="AW16" i="1"/>
  <c r="AY16" i="1" s="1"/>
  <c r="AW17" i="1"/>
  <c r="AY17" i="1" s="1"/>
  <c r="AW14" i="1"/>
  <c r="AY14" i="1" s="1"/>
  <c r="Y26" i="1"/>
  <c r="Y27" i="1" s="1"/>
  <c r="AA7" i="1"/>
  <c r="AB7" i="1" s="1"/>
  <c r="AA10" i="1"/>
  <c r="AB10" i="1" s="1"/>
  <c r="AZ17" i="1" l="1"/>
  <c r="BB17" i="1" s="1"/>
  <c r="BC17" i="1" s="1"/>
  <c r="AZ22" i="1"/>
  <c r="BB22" i="1" s="1"/>
  <c r="BC22" i="1" s="1"/>
  <c r="AZ18" i="1"/>
  <c r="BB18" i="1" s="1"/>
  <c r="BC18" i="1" s="1"/>
  <c r="AZ16" i="1"/>
  <c r="BB16" i="1" s="1"/>
  <c r="BC16" i="1" s="1"/>
  <c r="AZ15" i="1"/>
  <c r="BB15" i="1" s="1"/>
  <c r="BC15" i="1" s="1"/>
  <c r="AZ11" i="1"/>
  <c r="BB11" i="1" s="1"/>
  <c r="BC11" i="1" s="1"/>
  <c r="AZ14" i="1"/>
  <c r="BB14" i="1" s="1"/>
  <c r="BC14" i="1" s="1"/>
  <c r="AZ23" i="1"/>
  <c r="BB23" i="1" s="1"/>
  <c r="BC23" i="1" s="1"/>
  <c r="AW12" i="1"/>
  <c r="AY12" i="1" s="1"/>
  <c r="AW13" i="1"/>
  <c r="AY13" i="1" s="1"/>
  <c r="AW25" i="1"/>
  <c r="AY25" i="1" s="1"/>
  <c r="AW20" i="1"/>
  <c r="AY20" i="1" s="1"/>
  <c r="AW21" i="1"/>
  <c r="AY21" i="1" s="1"/>
  <c r="AW9" i="1"/>
  <c r="AY9" i="1" s="1"/>
  <c r="AA26" i="1"/>
  <c r="AZ25" i="1" l="1"/>
  <c r="BB25" i="1" s="1"/>
  <c r="BC25" i="1" s="1"/>
  <c r="AZ13" i="1"/>
  <c r="BB13" i="1" s="1"/>
  <c r="BC13" i="1" s="1"/>
  <c r="AZ20" i="1"/>
  <c r="BB20" i="1" s="1"/>
  <c r="BC20" i="1" s="1"/>
  <c r="AZ9" i="1"/>
  <c r="BB9" i="1" s="1"/>
  <c r="BC9" i="1" s="1"/>
  <c r="AZ21" i="1"/>
  <c r="BB21" i="1" s="1"/>
  <c r="BC21" i="1" s="1"/>
  <c r="AZ12" i="1"/>
  <c r="BB12" i="1" s="1"/>
  <c r="BC12" i="1" s="1"/>
  <c r="AB26" i="1"/>
  <c r="AB27" i="1" s="1"/>
  <c r="AD7" i="1"/>
  <c r="AE7" i="1" s="1"/>
  <c r="AD10" i="1"/>
  <c r="AE10" i="1" s="1"/>
  <c r="AD26" i="1" l="1"/>
  <c r="AG7" i="1" l="1"/>
  <c r="AH7" i="1" s="1"/>
  <c r="AE26" i="1"/>
  <c r="AE27" i="1" s="1"/>
  <c r="AG10" i="1"/>
  <c r="AH10" i="1" s="1"/>
  <c r="AG26" i="1" l="1"/>
  <c r="AJ10" i="1"/>
  <c r="AK10" i="1" l="1"/>
  <c r="AM10" i="1" s="1"/>
  <c r="AH26" i="1"/>
  <c r="AH27" i="1" s="1"/>
  <c r="AJ7" i="1"/>
  <c r="AK7" i="1" s="1"/>
  <c r="AN10" i="1" l="1"/>
  <c r="AP10" i="1" s="1"/>
  <c r="AM7" i="1"/>
  <c r="AN7" i="1" s="1"/>
  <c r="AK26" i="1"/>
  <c r="AK27" i="1" s="1"/>
  <c r="AJ26" i="1"/>
  <c r="AQ10" i="1" l="1"/>
  <c r="AS10" i="1" s="1"/>
  <c r="AT10" i="1" s="1"/>
  <c r="AP7" i="1"/>
  <c r="AQ7" i="1" s="1"/>
  <c r="AM26" i="1"/>
  <c r="AV10" i="1" l="1"/>
  <c r="AN26" i="1"/>
  <c r="AN27" i="1" s="1"/>
  <c r="AP26" i="1"/>
  <c r="AW10" i="1" l="1"/>
  <c r="AY10" i="1" s="1"/>
  <c r="AQ26" i="1"/>
  <c r="AQ27" i="1" s="1"/>
  <c r="AS7" i="1"/>
  <c r="AT7" i="1" s="1"/>
  <c r="AZ10" i="1" l="1"/>
  <c r="BB10" i="1" s="1"/>
  <c r="BC10" i="1" s="1"/>
  <c r="AS26" i="1"/>
  <c r="AV7" i="1"/>
  <c r="AW7" i="1" s="1"/>
  <c r="AV26" i="1" l="1"/>
  <c r="AT26" i="1"/>
  <c r="AT27" i="1" s="1"/>
  <c r="AW26" i="1" l="1"/>
  <c r="AW27" i="1" s="1"/>
  <c r="AY7" i="1"/>
  <c r="AZ7" i="1" s="1"/>
  <c r="AY26" i="1" l="1"/>
  <c r="AZ26" i="1" l="1"/>
  <c r="AZ27" i="1" s="1"/>
  <c r="BB7" i="1"/>
  <c r="BC7" i="1" s="1"/>
  <c r="BC26" i="1" l="1"/>
  <c r="BC27" i="1" s="1"/>
  <c r="BB26" i="1"/>
</calcChain>
</file>

<file path=xl/sharedStrings.xml><?xml version="1.0" encoding="utf-8"?>
<sst xmlns="http://schemas.openxmlformats.org/spreadsheetml/2006/main" count="460" uniqueCount="48">
  <si>
    <t>HILTON TIMBERLANDS Inventory - updated annually based on harvest &amp; growth</t>
  </si>
  <si>
    <t>OWNERSHIP SUMMARY</t>
  </si>
  <si>
    <t>as of 12-31-2023</t>
  </si>
  <si>
    <t xml:space="preserve">                         </t>
  </si>
  <si>
    <t>TREE</t>
  </si>
  <si>
    <t>STUMPAGE (Q2 2024)</t>
  </si>
  <si>
    <t>TOTAL</t>
  </si>
  <si>
    <t>SPECIES</t>
  </si>
  <si>
    <t>PRODUCT</t>
  </si>
  <si>
    <t>UNIT</t>
  </si>
  <si>
    <t>Inventory</t>
  </si>
  <si>
    <t>Harvest</t>
  </si>
  <si>
    <t>After Harvest</t>
  </si>
  <si>
    <t>After Growth</t>
  </si>
  <si>
    <t xml:space="preserve">Spruce-Fir </t>
  </si>
  <si>
    <t>Higrade</t>
  </si>
  <si>
    <t>Cords</t>
  </si>
  <si>
    <t>Hemlock Pallet</t>
  </si>
  <si>
    <t>Sawlogs</t>
  </si>
  <si>
    <t>MBF</t>
  </si>
  <si>
    <t>Cedar</t>
  </si>
  <si>
    <t>Beech</t>
  </si>
  <si>
    <t>Brown Ash</t>
  </si>
  <si>
    <t>Poplar</t>
  </si>
  <si>
    <t>Red Maple</t>
  </si>
  <si>
    <t>Sugar Maple</t>
  </si>
  <si>
    <t>White Ash</t>
  </si>
  <si>
    <t>White Birch</t>
  </si>
  <si>
    <t>Yellow Birch</t>
  </si>
  <si>
    <t>Hardwood Pallet</t>
  </si>
  <si>
    <t>Boltwood</t>
  </si>
  <si>
    <t>Spruce-Fir</t>
  </si>
  <si>
    <t>Pulpwood</t>
  </si>
  <si>
    <t>Hardwood</t>
  </si>
  <si>
    <t xml:space="preserve">Hemlock  </t>
  </si>
  <si>
    <t xml:space="preserve">Cedar </t>
  </si>
  <si>
    <t>TOTALS</t>
  </si>
  <si>
    <t>CORDS</t>
  </si>
  <si>
    <t>Cords per Operable Forested Acre</t>
  </si>
  <si>
    <t>avg. $/cord</t>
  </si>
  <si>
    <t>Estimated Annual Growth Rate</t>
  </si>
  <si>
    <t>Operable Forested Acres</t>
  </si>
  <si>
    <t>Total Acres</t>
  </si>
  <si>
    <t>Bald Mountain Township (T4R3 NBKP), Somerset County, Maine</t>
  </si>
  <si>
    <t>Hemlock</t>
  </si>
  <si>
    <t>Sandy Bay Township (T5R3 NBKP), Somerset County, Maine</t>
  </si>
  <si>
    <t>Gorham Gore Township (T1R9 WBKP), Franklin County, Maine</t>
  </si>
  <si>
    <r>
      <t>LandVest Disclaimer</t>
    </r>
    <r>
      <rPr>
        <b/>
        <i/>
        <sz val="11"/>
        <color rgb="FFC00000"/>
        <rFont val="Arial"/>
        <family val="2"/>
      </rPr>
      <t xml:space="preserve">: </t>
    </r>
    <r>
      <rPr>
        <b/>
        <i/>
        <sz val="11"/>
        <rFont val="Arial"/>
        <family val="2"/>
      </rPr>
      <t xml:space="preserve"> The estimated timber volumes presented herein represent the book inventory for the property.  The inventory is derived from a 2006 property wide inventory effort. That effort was conducted by LandVest on behalf of the landowner and at the request of manager. The inventory has been updated to reflect actual removals and estimated growth on an ongoing basis by the managing forester.  Neither LandVest, the Seller nor Seller's forest manager warrant the completeness or accuracy of the information contained herein. Purchaser will acquire the property based upon its own evaluation and knowledge. No representations or warranties are expressed or implied as to the property, acreage, timber volume, condition, logging constraints or regulatory limitations.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</si>
</sst>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dd/yy;@"/>
    <numFmt numFmtId="166" formatCode="#,##0.000"/>
    <numFmt numFmtId="167" formatCode="0.0"/>
    <numFmt numFmtId="168" formatCode="&quot;$&quot;#,##0"/>
  </numFmts>
  <fonts count="17" x14ac:knownFonts="1">
    <font>
      <sz val="10"/>
      <name val="MS Sans Serif"/>
    </font>
    <font>
      <sz val="10"/>
      <name val="Arial"/>
      <family val="2"/>
    </font>
    <font>
      <b/>
      <u/>
      <sz val="12"/>
      <name val="Arial"/>
      <family val="2"/>
    </font>
    <font>
      <b/>
      <u/>
      <sz val="14"/>
      <name val="Arial"/>
      <family val="2"/>
    </font>
    <font>
      <b/>
      <sz val="14"/>
      <name val="Arial"/>
      <family val="2"/>
    </font>
    <font>
      <b/>
      <sz val="14"/>
      <name val="MS Sans Serif"/>
      <family val="2"/>
    </font>
    <font>
      <b/>
      <sz val="10"/>
      <name val="Arial"/>
      <family val="2"/>
    </font>
    <font>
      <b/>
      <sz val="10"/>
      <name val="MS Sans Serif"/>
    </font>
    <font>
      <sz val="9"/>
      <name val="Arial"/>
      <family val="2"/>
    </font>
    <font>
      <sz val="12"/>
      <name val="Arial"/>
      <family val="2"/>
    </font>
    <font>
      <b/>
      <sz val="12"/>
      <name val="Arial"/>
      <family val="2"/>
    </font>
    <font>
      <b/>
      <i/>
      <sz val="10"/>
      <color rgb="FFFF0000"/>
      <name val="Arial"/>
      <family val="2"/>
    </font>
    <font>
      <u/>
      <sz val="10"/>
      <name val="Arial"/>
      <family val="2"/>
    </font>
    <font>
      <b/>
      <sz val="12"/>
      <name val="MS Sans Serif"/>
    </font>
    <font>
      <b/>
      <i/>
      <u/>
      <sz val="11"/>
      <color rgb="FFC00000"/>
      <name val="Arial"/>
      <family val="2"/>
    </font>
    <font>
      <b/>
      <i/>
      <sz val="11"/>
      <color rgb="FFC00000"/>
      <name val="Arial"/>
      <family val="2"/>
    </font>
    <font>
      <b/>
      <i/>
      <sz val="11"/>
      <name val="Arial"/>
      <family val="2"/>
    </font>
  </fonts>
  <fills count="7">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s>
  <borders count="73">
    <border>
      <left/>
      <right/>
      <top/>
      <bottom/>
      <diagonal/>
    </border>
    <border>
      <left style="dotted">
        <color indexed="64"/>
      </left>
      <right style="dotted">
        <color indexed="64"/>
      </right>
      <top/>
      <bottom style="thin">
        <color indexed="64"/>
      </bottom>
      <diagonal/>
    </border>
    <border>
      <left/>
      <right/>
      <top style="medium">
        <color indexed="64"/>
      </top>
      <bottom/>
      <diagonal/>
    </border>
    <border>
      <left/>
      <right/>
      <top/>
      <bottom style="thin">
        <color indexed="64"/>
      </bottom>
      <diagonal/>
    </border>
    <border>
      <left style="dotted">
        <color indexed="64"/>
      </left>
      <right style="dotted">
        <color indexed="64"/>
      </right>
      <top/>
      <bottom/>
      <diagonal/>
    </border>
    <border>
      <left/>
      <right/>
      <top/>
      <bottom style="medium">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medium">
        <color indexed="64"/>
      </left>
      <right style="dotted">
        <color indexed="64"/>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medium">
        <color indexed="64"/>
      </top>
      <bottom/>
      <diagonal/>
    </border>
    <border>
      <left style="medium">
        <color indexed="64"/>
      </left>
      <right/>
      <top style="dotted">
        <color indexed="64"/>
      </top>
      <bottom style="dotted">
        <color indexed="64"/>
      </bottom>
      <diagonal/>
    </border>
    <border>
      <left style="medium">
        <color indexed="64"/>
      </left>
      <right/>
      <top/>
      <bottom style="thin">
        <color indexed="64"/>
      </bottom>
      <diagonal/>
    </border>
    <border>
      <left style="dotted">
        <color indexed="64"/>
      </left>
      <right/>
      <top/>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style="medium">
        <color indexed="64"/>
      </right>
      <top style="dotted">
        <color indexed="64"/>
      </top>
      <bottom style="dotted">
        <color indexed="64"/>
      </bottom>
      <diagonal/>
    </border>
    <border>
      <left/>
      <right style="medium">
        <color indexed="64"/>
      </right>
      <top/>
      <bottom style="dotted">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dotted">
        <color indexed="64"/>
      </top>
      <bottom style="dotted">
        <color indexed="64"/>
      </bottom>
      <diagonal/>
    </border>
    <border>
      <left style="dotted">
        <color indexed="64"/>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medium">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right/>
      <top/>
      <bottom style="dotted">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dotted">
        <color indexed="64"/>
      </right>
      <top/>
      <bottom style="thin">
        <color indexed="64"/>
      </bottom>
      <diagonal/>
    </border>
    <border>
      <left style="thick">
        <color indexed="64"/>
      </left>
      <right style="dotted">
        <color indexed="64"/>
      </right>
      <top style="dotted">
        <color indexed="64"/>
      </top>
      <bottom style="dotted">
        <color indexed="64"/>
      </bottom>
      <diagonal/>
    </border>
    <border>
      <left style="thick">
        <color indexed="64"/>
      </left>
      <right style="dotted">
        <color indexed="64"/>
      </right>
      <top style="medium">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dotted">
        <color indexed="64"/>
      </left>
      <right/>
      <top/>
      <bottom style="thin">
        <color indexed="64"/>
      </bottom>
      <diagonal/>
    </border>
    <border>
      <left style="dotted">
        <color indexed="64"/>
      </left>
      <right/>
      <top style="dotted">
        <color indexed="64"/>
      </top>
      <bottom style="dotted">
        <color indexed="64"/>
      </bottom>
      <diagonal/>
    </border>
    <border>
      <left style="dotted">
        <color indexed="64"/>
      </left>
      <right/>
      <top style="medium">
        <color indexed="64"/>
      </top>
      <bottom style="medium">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dotted">
        <color indexed="64"/>
      </top>
      <bottom style="dotted">
        <color indexed="64"/>
      </bottom>
      <diagonal/>
    </border>
    <border>
      <left style="thick">
        <color indexed="64"/>
      </left>
      <right style="thick">
        <color indexed="64"/>
      </right>
      <top/>
      <bottom style="dotted">
        <color indexed="64"/>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275">
    <xf numFmtId="0" fontId="0" fillId="0" borderId="0" xfId="0"/>
    <xf numFmtId="0" fontId="4" fillId="0" borderId="0" xfId="0" applyFont="1" applyAlignment="1">
      <alignment vertical="center"/>
    </xf>
    <xf numFmtId="0" fontId="3" fillId="0" borderId="26" xfId="0" applyFont="1" applyBorder="1" applyAlignment="1">
      <alignment horizontal="center" vertical="center"/>
    </xf>
    <xf numFmtId="0" fontId="3" fillId="0" borderId="0" xfId="0" applyFont="1" applyAlignment="1">
      <alignment horizontal="center" vertical="center"/>
    </xf>
    <xf numFmtId="4" fontId="1" fillId="0" borderId="0" xfId="0" applyNumberFormat="1" applyFont="1" applyAlignment="1">
      <alignment horizontal="right" vertical="center"/>
    </xf>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4" fontId="1" fillId="0" borderId="0" xfId="0" applyNumberFormat="1" applyFont="1" applyAlignment="1">
      <alignment horizontal="center" vertical="center"/>
    </xf>
    <xf numFmtId="1" fontId="1" fillId="0" borderId="11" xfId="0" applyNumberFormat="1" applyFont="1" applyBorder="1" applyAlignment="1">
      <alignment horizontal="center" vertical="center"/>
    </xf>
    <xf numFmtId="1" fontId="1" fillId="0" borderId="27" xfId="0" applyNumberFormat="1" applyFont="1" applyBorder="1" applyAlignment="1">
      <alignment horizontal="center" vertical="center"/>
    </xf>
    <xf numFmtId="1" fontId="1" fillId="0" borderId="2" xfId="0" applyNumberFormat="1" applyFont="1" applyBorder="1" applyAlignment="1">
      <alignment horizontal="center" vertical="center"/>
    </xf>
    <xf numFmtId="1" fontId="1" fillId="0" borderId="0" xfId="0" applyNumberFormat="1" applyFont="1" applyAlignment="1">
      <alignment horizontal="center" vertical="center"/>
    </xf>
    <xf numFmtId="0" fontId="1" fillId="0" borderId="13" xfId="0" applyFont="1" applyBorder="1" applyAlignment="1">
      <alignment horizontal="center" vertical="center"/>
    </xf>
    <xf numFmtId="0" fontId="1" fillId="0" borderId="28" xfId="0" applyFont="1" applyBorder="1" applyAlignment="1">
      <alignment horizontal="center" vertical="center"/>
    </xf>
    <xf numFmtId="0" fontId="1" fillId="0" borderId="3" xfId="0" applyFont="1" applyBorder="1" applyAlignment="1">
      <alignment horizontal="center" vertical="center"/>
    </xf>
    <xf numFmtId="3" fontId="1" fillId="0" borderId="12" xfId="0" applyNumberFormat="1" applyFont="1" applyBorder="1" applyAlignment="1">
      <alignment vertical="center"/>
    </xf>
    <xf numFmtId="3" fontId="1" fillId="0" borderId="29" xfId="0" applyNumberFormat="1" applyFont="1" applyBorder="1" applyAlignment="1">
      <alignment horizontal="center" vertical="center"/>
    </xf>
    <xf numFmtId="3" fontId="1" fillId="0" borderId="7" xfId="0" applyNumberFormat="1" applyFont="1" applyBorder="1" applyAlignment="1">
      <alignment horizontal="center" vertical="center"/>
    </xf>
    <xf numFmtId="4" fontId="1" fillId="0" borderId="12" xfId="0" applyNumberFormat="1" applyFont="1" applyBorder="1" applyAlignment="1">
      <alignment horizontal="right" vertical="center"/>
    </xf>
    <xf numFmtId="4" fontId="1" fillId="2" borderId="15" xfId="0" applyNumberFormat="1" applyFont="1" applyFill="1" applyBorder="1" applyAlignment="1">
      <alignment horizontal="right" vertical="center"/>
    </xf>
    <xf numFmtId="4" fontId="1" fillId="3" borderId="15" xfId="0" applyNumberFormat="1" applyFont="1" applyFill="1" applyBorder="1" applyAlignment="1">
      <alignment horizontal="right" vertical="center"/>
    </xf>
    <xf numFmtId="3" fontId="1" fillId="0" borderId="0" xfId="0" applyNumberFormat="1" applyFont="1" applyAlignment="1">
      <alignment horizontal="center" vertical="center"/>
    </xf>
    <xf numFmtId="3" fontId="1" fillId="0" borderId="6" xfId="0" applyNumberFormat="1" applyFont="1" applyBorder="1" applyAlignment="1">
      <alignment horizontal="center" vertical="center"/>
    </xf>
    <xf numFmtId="166" fontId="1" fillId="3" borderId="15" xfId="0" applyNumberFormat="1" applyFont="1" applyFill="1" applyBorder="1" applyAlignment="1">
      <alignment horizontal="right" vertical="center"/>
    </xf>
    <xf numFmtId="3" fontId="1" fillId="0" borderId="20" xfId="0" applyNumberFormat="1" applyFont="1" applyBorder="1" applyAlignment="1">
      <alignment horizontal="center" vertical="center"/>
    </xf>
    <xf numFmtId="3" fontId="0" fillId="0" borderId="25" xfId="0" applyNumberFormat="1" applyBorder="1" applyAlignment="1">
      <alignment horizontal="center" vertical="center"/>
    </xf>
    <xf numFmtId="3" fontId="1" fillId="0" borderId="19" xfId="0" applyNumberFormat="1" applyFont="1" applyBorder="1" applyAlignment="1">
      <alignment horizontal="center" vertical="center"/>
    </xf>
    <xf numFmtId="4" fontId="1" fillId="0" borderId="20" xfId="0" applyNumberFormat="1" applyFont="1" applyBorder="1" applyAlignment="1">
      <alignment horizontal="right" vertical="center"/>
    </xf>
    <xf numFmtId="4" fontId="1" fillId="0" borderId="22" xfId="0" applyNumberFormat="1" applyFont="1" applyBorder="1" applyAlignment="1">
      <alignment horizontal="right" vertical="center"/>
    </xf>
    <xf numFmtId="3" fontId="1" fillId="0" borderId="21" xfId="0" applyNumberFormat="1" applyFont="1" applyBorder="1" applyAlignment="1">
      <alignment horizontal="center" vertical="center"/>
    </xf>
    <xf numFmtId="3" fontId="1" fillId="0" borderId="0" xfId="0" applyNumberFormat="1" applyFont="1" applyAlignment="1">
      <alignment horizontal="right" vertical="center"/>
    </xf>
    <xf numFmtId="0" fontId="1" fillId="0" borderId="0" xfId="0" applyFont="1" applyAlignment="1">
      <alignment vertical="center"/>
    </xf>
    <xf numFmtId="0" fontId="1" fillId="0" borderId="26" xfId="0" applyFont="1" applyBorder="1" applyAlignment="1">
      <alignment horizontal="center" vertical="center"/>
    </xf>
    <xf numFmtId="4" fontId="1" fillId="0" borderId="14" xfId="0" applyNumberFormat="1" applyFont="1" applyBorder="1" applyAlignment="1">
      <alignment horizontal="right" vertical="center"/>
    </xf>
    <xf numFmtId="164" fontId="6" fillId="0" borderId="31" xfId="0" applyNumberFormat="1" applyFont="1" applyBorder="1" applyAlignment="1">
      <alignment horizontal="center" vertical="center"/>
    </xf>
    <xf numFmtId="3" fontId="1" fillId="0" borderId="31" xfId="0" applyNumberFormat="1" applyFont="1" applyBorder="1" applyAlignment="1">
      <alignment horizontal="center" vertical="center"/>
    </xf>
    <xf numFmtId="3" fontId="1" fillId="0" borderId="5" xfId="0" applyNumberFormat="1" applyFont="1" applyBorder="1" applyAlignment="1">
      <alignment horizontal="right" vertical="center"/>
    </xf>
    <xf numFmtId="3" fontId="1" fillId="0" borderId="32" xfId="0" applyNumberFormat="1" applyFont="1" applyBorder="1" applyAlignment="1">
      <alignment horizontal="center" vertical="center"/>
    </xf>
    <xf numFmtId="3" fontId="1" fillId="0" borderId="5" xfId="0" applyNumberFormat="1" applyFont="1" applyBorder="1" applyAlignment="1">
      <alignment horizontal="center" vertical="center"/>
    </xf>
    <xf numFmtId="3" fontId="1" fillId="0" borderId="16" xfId="0" applyNumberFormat="1" applyFont="1" applyBorder="1" applyAlignment="1">
      <alignment horizontal="right" vertical="center"/>
    </xf>
    <xf numFmtId="3" fontId="1" fillId="0" borderId="17" xfId="0" applyNumberFormat="1" applyFont="1" applyBorder="1" applyAlignment="1">
      <alignment horizontal="right" vertical="center"/>
    </xf>
    <xf numFmtId="3" fontId="1" fillId="0" borderId="18" xfId="0" applyNumberFormat="1" applyFont="1" applyBorder="1" applyAlignment="1">
      <alignment horizontal="right" vertical="center"/>
    </xf>
    <xf numFmtId="3" fontId="1" fillId="0" borderId="23" xfId="0" applyNumberFormat="1" applyFont="1" applyBorder="1" applyAlignment="1">
      <alignment horizontal="right" vertical="center"/>
    </xf>
    <xf numFmtId="3" fontId="1" fillId="0" borderId="24" xfId="0" applyNumberFormat="1" applyFont="1" applyBorder="1" applyAlignment="1">
      <alignment horizontal="right" vertical="center"/>
    </xf>
    <xf numFmtId="3" fontId="1" fillId="0" borderId="4" xfId="0" applyNumberFormat="1" applyFont="1" applyBorder="1" applyAlignment="1">
      <alignment horizontal="right" vertical="center"/>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167" fontId="1" fillId="0" borderId="0" xfId="0" applyNumberFormat="1" applyFont="1" applyAlignment="1">
      <alignment horizontal="center" vertical="center"/>
    </xf>
    <xf numFmtId="3" fontId="1" fillId="0" borderId="33" xfId="0" applyNumberFormat="1" applyFont="1" applyBorder="1" applyAlignment="1">
      <alignment horizontal="right" vertical="center"/>
    </xf>
    <xf numFmtId="167" fontId="1" fillId="0" borderId="33" xfId="0" applyNumberFormat="1" applyFont="1" applyBorder="1" applyAlignment="1">
      <alignment horizontal="center" vertical="center"/>
    </xf>
    <xf numFmtId="167" fontId="1" fillId="0" borderId="33" xfId="0" applyNumberFormat="1" applyFont="1" applyBorder="1" applyAlignment="1">
      <alignment horizontal="right" vertical="center"/>
    </xf>
    <xf numFmtId="167" fontId="1" fillId="0" borderId="24" xfId="0" applyNumberFormat="1" applyFont="1" applyBorder="1" applyAlignment="1">
      <alignment horizontal="center" vertical="center"/>
    </xf>
    <xf numFmtId="167" fontId="1" fillId="0" borderId="20" xfId="0" applyNumberFormat="1" applyFont="1" applyBorder="1" applyAlignment="1">
      <alignment horizontal="right" vertical="center"/>
    </xf>
    <xf numFmtId="4" fontId="8" fillId="0" borderId="22" xfId="0" applyNumberFormat="1" applyFont="1" applyBorder="1" applyAlignment="1">
      <alignment horizontal="right" vertical="center"/>
    </xf>
    <xf numFmtId="3" fontId="1" fillId="0" borderId="34" xfId="0" applyNumberFormat="1" applyFont="1" applyBorder="1" applyAlignment="1">
      <alignment horizontal="center" vertical="center"/>
    </xf>
    <xf numFmtId="3" fontId="0" fillId="0" borderId="0" xfId="0" applyNumberFormat="1" applyAlignment="1">
      <alignment horizontal="center" vertical="center"/>
    </xf>
    <xf numFmtId="164" fontId="1" fillId="0" borderId="0" xfId="0" applyNumberFormat="1" applyFont="1" applyAlignment="1">
      <alignment horizontal="right" vertical="center"/>
    </xf>
    <xf numFmtId="3" fontId="1" fillId="0" borderId="35" xfId="0" applyNumberFormat="1" applyFont="1" applyBorder="1" applyAlignment="1">
      <alignment horizontal="center" vertical="center"/>
    </xf>
    <xf numFmtId="3" fontId="0" fillId="0" borderId="5" xfId="0" applyNumberFormat="1" applyBorder="1" applyAlignment="1">
      <alignment horizontal="center" vertical="center"/>
    </xf>
    <xf numFmtId="3" fontId="0" fillId="0" borderId="33" xfId="0" applyNumberFormat="1" applyBorder="1" applyAlignment="1">
      <alignment horizontal="center" vertical="center"/>
    </xf>
    <xf numFmtId="4" fontId="1" fillId="2" borderId="8" xfId="0" applyNumberFormat="1" applyFont="1" applyFill="1" applyBorder="1" applyAlignment="1">
      <alignment horizontal="center" vertical="center" wrapText="1"/>
    </xf>
    <xf numFmtId="3" fontId="1" fillId="0" borderId="1" xfId="0" applyNumberFormat="1" applyFont="1" applyBorder="1" applyAlignment="1">
      <alignment horizontal="center" vertical="center" wrapText="1"/>
    </xf>
    <xf numFmtId="3" fontId="1" fillId="0" borderId="10" xfId="0" applyNumberFormat="1" applyFont="1" applyBorder="1" applyAlignment="1">
      <alignment horizontal="center" vertical="center" wrapText="1"/>
    </xf>
    <xf numFmtId="3" fontId="1" fillId="0" borderId="30" xfId="0" applyNumberFormat="1" applyFont="1" applyBorder="1" applyAlignment="1">
      <alignment horizontal="center" vertical="center" wrapText="1"/>
    </xf>
    <xf numFmtId="165" fontId="6" fillId="0" borderId="11" xfId="0" applyNumberFormat="1" applyFont="1" applyBorder="1" applyAlignment="1">
      <alignment horizontal="center" vertical="center"/>
    </xf>
    <xf numFmtId="4" fontId="6" fillId="0" borderId="13" xfId="0" applyNumberFormat="1" applyFont="1" applyBorder="1" applyAlignment="1">
      <alignment horizontal="center" vertical="center"/>
    </xf>
    <xf numFmtId="0" fontId="4" fillId="0" borderId="11" xfId="0" applyFont="1" applyBorder="1" applyAlignment="1">
      <alignment vertical="center"/>
    </xf>
    <xf numFmtId="0" fontId="3" fillId="0" borderId="27" xfId="0" applyFont="1" applyBorder="1" applyAlignment="1">
      <alignment horizontal="left" vertical="center"/>
    </xf>
    <xf numFmtId="0" fontId="3" fillId="0" borderId="2" xfId="0" applyFont="1" applyBorder="1" applyAlignment="1">
      <alignment horizontal="center" vertical="center"/>
    </xf>
    <xf numFmtId="3" fontId="1" fillId="0" borderId="2" xfId="0" applyNumberFormat="1" applyFont="1" applyBorder="1" applyAlignment="1">
      <alignment horizontal="right" vertical="center"/>
    </xf>
    <xf numFmtId="4" fontId="1" fillId="0" borderId="2" xfId="0" applyNumberFormat="1" applyFont="1" applyBorder="1" applyAlignment="1">
      <alignment horizontal="right" vertical="center"/>
    </xf>
    <xf numFmtId="3" fontId="5" fillId="0" borderId="2" xfId="0" applyNumberFormat="1" applyFont="1" applyBorder="1" applyAlignment="1">
      <alignment horizontal="center" vertical="center"/>
    </xf>
    <xf numFmtId="3" fontId="5" fillId="0" borderId="9" xfId="0" applyNumberFormat="1" applyFont="1" applyBorder="1" applyAlignment="1">
      <alignment horizontal="center" vertical="center"/>
    </xf>
    <xf numFmtId="0" fontId="4" fillId="0" borderId="34" xfId="0" applyFont="1" applyBorder="1" applyAlignment="1">
      <alignment vertical="center"/>
    </xf>
    <xf numFmtId="0" fontId="3" fillId="0" borderId="0" xfId="0" applyFont="1" applyAlignment="1">
      <alignment horizontal="left" vertical="center"/>
    </xf>
    <xf numFmtId="3" fontId="5" fillId="0" borderId="31" xfId="0" applyNumberFormat="1" applyFont="1" applyBorder="1" applyAlignment="1">
      <alignment horizontal="center" vertical="center"/>
    </xf>
    <xf numFmtId="3" fontId="0" fillId="0" borderId="0" xfId="0" applyNumberFormat="1" applyAlignment="1">
      <alignment horizontal="right" vertical="center"/>
    </xf>
    <xf numFmtId="3" fontId="1" fillId="0" borderId="31" xfId="0" applyNumberFormat="1" applyFont="1" applyBorder="1" applyAlignment="1">
      <alignment horizontal="right" vertical="center"/>
    </xf>
    <xf numFmtId="0" fontId="2" fillId="0" borderId="34" xfId="0" applyFont="1" applyBorder="1" applyAlignment="1">
      <alignment vertical="center"/>
    </xf>
    <xf numFmtId="0" fontId="2" fillId="0" borderId="0" xfId="0" applyFont="1" applyAlignment="1">
      <alignment horizontal="left" vertical="center"/>
    </xf>
    <xf numFmtId="1" fontId="1" fillId="0" borderId="27" xfId="0" applyNumberFormat="1" applyFont="1" applyBorder="1" applyAlignment="1">
      <alignment horizontal="left" vertical="center"/>
    </xf>
    <xf numFmtId="1" fontId="6" fillId="0" borderId="36" xfId="0" applyNumberFormat="1" applyFont="1" applyBorder="1" applyAlignment="1">
      <alignment horizontal="center" vertical="center"/>
    </xf>
    <xf numFmtId="1" fontId="6" fillId="0" borderId="37" xfId="0" applyNumberFormat="1" applyFont="1" applyBorder="1" applyAlignment="1">
      <alignment horizontal="center" vertical="center"/>
    </xf>
    <xf numFmtId="0" fontId="1" fillId="0" borderId="13" xfId="0" applyFont="1" applyBorder="1" applyAlignment="1">
      <alignment horizontal="center" vertical="center" wrapText="1"/>
    </xf>
    <xf numFmtId="0" fontId="1" fillId="0" borderId="28" xfId="0" applyFont="1" applyBorder="1" applyAlignment="1">
      <alignment horizontal="left" vertical="center"/>
    </xf>
    <xf numFmtId="0" fontId="1" fillId="0" borderId="3" xfId="0" applyFont="1" applyBorder="1" applyAlignment="1">
      <alignment horizontal="center" vertical="center" wrapText="1"/>
    </xf>
    <xf numFmtId="3" fontId="1" fillId="0" borderId="13"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3" fontId="1" fillId="0" borderId="28" xfId="0" applyNumberFormat="1" applyFont="1" applyBorder="1" applyAlignment="1">
      <alignment horizontal="center" vertical="center" wrapText="1"/>
    </xf>
    <xf numFmtId="3" fontId="1" fillId="0" borderId="38" xfId="0" applyNumberFormat="1" applyFont="1" applyBorder="1" applyAlignment="1">
      <alignment horizontal="center" vertical="center" wrapText="1"/>
    </xf>
    <xf numFmtId="3" fontId="1" fillId="0" borderId="39" xfId="0" applyNumberFormat="1" applyFont="1" applyBorder="1" applyAlignment="1">
      <alignment horizontal="center" vertical="center" wrapText="1"/>
    </xf>
    <xf numFmtId="4" fontId="1" fillId="2" borderId="40" xfId="0" applyNumberFormat="1" applyFont="1" applyFill="1" applyBorder="1" applyAlignment="1">
      <alignment horizontal="center" vertical="center" wrapText="1"/>
    </xf>
    <xf numFmtId="0" fontId="1" fillId="0" borderId="0" xfId="0" applyFont="1" applyAlignment="1">
      <alignment horizontal="center" vertical="center" wrapText="1"/>
    </xf>
    <xf numFmtId="3" fontId="1" fillId="0" borderId="29" xfId="0" applyNumberFormat="1" applyFont="1" applyBorder="1" applyAlignment="1">
      <alignment horizontal="left" vertical="center"/>
    </xf>
    <xf numFmtId="3" fontId="1" fillId="0" borderId="12" xfId="0" applyNumberFormat="1" applyFont="1" applyBorder="1" applyAlignment="1">
      <alignment horizontal="right" vertical="center"/>
    </xf>
    <xf numFmtId="3" fontId="1" fillId="0" borderId="29" xfId="0" applyNumberFormat="1" applyFont="1" applyBorder="1" applyAlignment="1">
      <alignment horizontal="right" vertical="center"/>
    </xf>
    <xf numFmtId="3" fontId="1" fillId="0" borderId="41" xfId="0" applyNumberFormat="1" applyFont="1" applyBorder="1" applyAlignment="1">
      <alignment horizontal="right" vertical="center"/>
    </xf>
    <xf numFmtId="3" fontId="1" fillId="0" borderId="6" xfId="0" applyNumberFormat="1" applyFont="1" applyBorder="1" applyAlignment="1">
      <alignment horizontal="right" vertical="center"/>
    </xf>
    <xf numFmtId="4" fontId="1" fillId="2" borderId="42" xfId="0" applyNumberFormat="1" applyFont="1" applyFill="1" applyBorder="1" applyAlignment="1">
      <alignment horizontal="right" vertical="center"/>
    </xf>
    <xf numFmtId="3" fontId="1" fillId="0" borderId="43" xfId="0" applyNumberFormat="1" applyFont="1" applyBorder="1" applyAlignment="1">
      <alignment horizontal="right" vertical="center"/>
    </xf>
    <xf numFmtId="3" fontId="1" fillId="0" borderId="44" xfId="0" applyNumberFormat="1" applyFont="1" applyBorder="1" applyAlignment="1">
      <alignment horizontal="right" vertical="center"/>
    </xf>
    <xf numFmtId="3" fontId="1" fillId="0" borderId="45" xfId="0" applyNumberFormat="1" applyFont="1" applyBorder="1" applyAlignment="1">
      <alignment horizontal="right" vertical="center"/>
    </xf>
    <xf numFmtId="4" fontId="0" fillId="0" borderId="25" xfId="0" applyNumberFormat="1" applyBorder="1" applyAlignment="1">
      <alignment horizontal="center" vertical="center"/>
    </xf>
    <xf numFmtId="4" fontId="1" fillId="0" borderId="19" xfId="0" applyNumberFormat="1" applyFont="1" applyBorder="1" applyAlignment="1">
      <alignment horizontal="right" vertical="center"/>
    </xf>
    <xf numFmtId="3" fontId="1" fillId="0" borderId="22" xfId="0" applyNumberFormat="1" applyFont="1" applyBorder="1" applyAlignment="1">
      <alignment horizontal="right" vertical="center"/>
    </xf>
    <xf numFmtId="4" fontId="1" fillId="3" borderId="20" xfId="0" applyNumberFormat="1" applyFont="1" applyFill="1" applyBorder="1" applyAlignment="1">
      <alignment horizontal="right" vertical="center"/>
    </xf>
    <xf numFmtId="3" fontId="1" fillId="0" borderId="25" xfId="0" applyNumberFormat="1" applyFont="1" applyBorder="1" applyAlignment="1">
      <alignment horizontal="right" vertical="center"/>
    </xf>
    <xf numFmtId="3" fontId="1" fillId="0" borderId="46" xfId="0" applyNumberFormat="1" applyFont="1" applyBorder="1" applyAlignment="1">
      <alignment horizontal="right" vertical="center"/>
    </xf>
    <xf numFmtId="3" fontId="1" fillId="0" borderId="19" xfId="0" applyNumberFormat="1" applyFont="1" applyBorder="1" applyAlignment="1">
      <alignment horizontal="right" vertical="center"/>
    </xf>
    <xf numFmtId="4" fontId="1" fillId="3" borderId="19" xfId="0" applyNumberFormat="1" applyFont="1" applyFill="1" applyBorder="1" applyAlignment="1">
      <alignment horizontal="right" vertical="center"/>
    </xf>
    <xf numFmtId="4" fontId="1" fillId="0" borderId="21" xfId="0" applyNumberFormat="1" applyFont="1" applyBorder="1" applyAlignment="1">
      <alignment horizontal="center" vertical="center"/>
    </xf>
    <xf numFmtId="167" fontId="1" fillId="0" borderId="34" xfId="0" applyNumberFormat="1" applyFont="1" applyBorder="1" applyAlignment="1">
      <alignment horizontal="center" vertical="center"/>
    </xf>
    <xf numFmtId="167" fontId="0" fillId="0" borderId="0" xfId="0" applyNumberFormat="1" applyAlignment="1">
      <alignment horizontal="center" vertical="center"/>
    </xf>
    <xf numFmtId="167" fontId="1" fillId="0" borderId="0" xfId="0" applyNumberFormat="1" applyFont="1" applyAlignment="1">
      <alignment horizontal="right" vertical="center"/>
    </xf>
    <xf numFmtId="167" fontId="1" fillId="0" borderId="31" xfId="0" applyNumberFormat="1" applyFont="1" applyBorder="1" applyAlignment="1">
      <alignment horizontal="center" vertical="center"/>
    </xf>
    <xf numFmtId="167" fontId="1" fillId="0" borderId="47" xfId="0" applyNumberFormat="1" applyFont="1" applyBorder="1" applyAlignment="1">
      <alignment horizontal="center" vertical="center"/>
    </xf>
    <xf numFmtId="167" fontId="1" fillId="0" borderId="48" xfId="0" applyNumberFormat="1" applyFont="1" applyBorder="1" applyAlignment="1">
      <alignment horizontal="right" vertical="center"/>
    </xf>
    <xf numFmtId="164" fontId="1" fillId="0" borderId="34" xfId="0" applyNumberFormat="1" applyFont="1" applyBorder="1" applyAlignment="1">
      <alignment horizontal="center" vertical="center"/>
    </xf>
    <xf numFmtId="164" fontId="1" fillId="0" borderId="0" xfId="0" applyNumberFormat="1" applyFont="1" applyAlignment="1">
      <alignment horizontal="center" vertical="center"/>
    </xf>
    <xf numFmtId="164" fontId="1" fillId="0" borderId="11" xfId="0" applyNumberFormat="1" applyFont="1" applyBorder="1" applyAlignment="1">
      <alignment horizontal="center" vertical="center"/>
    </xf>
    <xf numFmtId="164" fontId="1" fillId="0" borderId="2" xfId="0" applyNumberFormat="1" applyFont="1" applyBorder="1" applyAlignment="1">
      <alignment horizontal="center" vertical="center"/>
    </xf>
    <xf numFmtId="3" fontId="1" fillId="0" borderId="2" xfId="0" applyNumberFormat="1" applyFont="1" applyBorder="1" applyAlignment="1">
      <alignment horizontal="center" vertical="center"/>
    </xf>
    <xf numFmtId="164" fontId="1" fillId="0" borderId="35" xfId="0" applyNumberFormat="1" applyFont="1" applyBorder="1" applyAlignment="1">
      <alignment horizontal="center" vertical="center"/>
    </xf>
    <xf numFmtId="0" fontId="1" fillId="0" borderId="0" xfId="0" applyFont="1" applyAlignment="1">
      <alignment horizontal="left" vertical="center"/>
    </xf>
    <xf numFmtId="0" fontId="1" fillId="0" borderId="26" xfId="0" applyFont="1" applyBorder="1" applyAlignment="1">
      <alignment horizontal="left" vertical="center"/>
    </xf>
    <xf numFmtId="3" fontId="1" fillId="0" borderId="14" xfId="0" applyNumberFormat="1" applyFont="1" applyBorder="1" applyAlignment="1">
      <alignment horizontal="right" vertical="center"/>
    </xf>
    <xf numFmtId="4" fontId="1" fillId="0" borderId="4" xfId="0" applyNumberFormat="1" applyFont="1" applyBorder="1" applyAlignment="1">
      <alignment horizontal="right" vertical="center"/>
    </xf>
    <xf numFmtId="0" fontId="3" fillId="0" borderId="26" xfId="0" applyFont="1" applyBorder="1" applyAlignment="1">
      <alignment horizontal="left" vertical="center"/>
    </xf>
    <xf numFmtId="4" fontId="5" fillId="0" borderId="0" xfId="0" applyNumberFormat="1" applyFont="1" applyAlignment="1">
      <alignment horizontal="center" vertical="center"/>
    </xf>
    <xf numFmtId="3" fontId="9" fillId="0" borderId="0" xfId="0" applyNumberFormat="1" applyFont="1" applyAlignment="1">
      <alignment horizontal="left" vertical="center"/>
    </xf>
    <xf numFmtId="4" fontId="9" fillId="0" borderId="0" xfId="0" applyNumberFormat="1" applyFont="1" applyAlignment="1">
      <alignment horizontal="left" vertical="center"/>
    </xf>
    <xf numFmtId="0" fontId="10" fillId="0" borderId="0" xfId="0" applyFont="1" applyAlignment="1">
      <alignment vertical="center"/>
    </xf>
    <xf numFmtId="2" fontId="1" fillId="0" borderId="20" xfId="0" applyNumberFormat="1" applyFont="1" applyBorder="1" applyAlignment="1">
      <alignment horizontal="right" vertical="center"/>
    </xf>
    <xf numFmtId="2" fontId="0" fillId="0" borderId="33" xfId="0" applyNumberFormat="1" applyBorder="1" applyAlignment="1">
      <alignment horizontal="center" vertical="center"/>
    </xf>
    <xf numFmtId="2" fontId="1" fillId="0" borderId="49" xfId="0" applyNumberFormat="1" applyFont="1" applyBorder="1" applyAlignment="1">
      <alignment horizontal="center" vertical="center"/>
    </xf>
    <xf numFmtId="2" fontId="1" fillId="0" borderId="21" xfId="0" applyNumberFormat="1" applyFont="1" applyBorder="1" applyAlignment="1">
      <alignment horizontal="center" vertical="center"/>
    </xf>
    <xf numFmtId="167" fontId="1" fillId="0" borderId="20" xfId="0" applyNumberFormat="1" applyFont="1" applyBorder="1" applyAlignment="1">
      <alignment horizontal="center" vertical="center"/>
    </xf>
    <xf numFmtId="167" fontId="0" fillId="0" borderId="33" xfId="0" applyNumberFormat="1" applyBorder="1" applyAlignment="1">
      <alignment horizontal="center" vertical="center"/>
    </xf>
    <xf numFmtId="3" fontId="1" fillId="4" borderId="12" xfId="0" applyNumberFormat="1" applyFont="1" applyFill="1" applyBorder="1" applyAlignment="1">
      <alignment vertical="center"/>
    </xf>
    <xf numFmtId="3" fontId="1" fillId="4" borderId="29" xfId="0" applyNumberFormat="1" applyFont="1" applyFill="1" applyBorder="1" applyAlignment="1">
      <alignment horizontal="center" vertical="center"/>
    </xf>
    <xf numFmtId="3" fontId="1" fillId="4" borderId="7" xfId="0" applyNumberFormat="1" applyFont="1" applyFill="1" applyBorder="1" applyAlignment="1">
      <alignment horizontal="center" vertical="center"/>
    </xf>
    <xf numFmtId="4" fontId="1" fillId="4" borderId="12" xfId="0" applyNumberFormat="1" applyFont="1" applyFill="1" applyBorder="1" applyAlignment="1">
      <alignment horizontal="right" vertical="center"/>
    </xf>
    <xf numFmtId="3" fontId="1" fillId="4" borderId="0" xfId="0" applyNumberFormat="1" applyFont="1" applyFill="1" applyAlignment="1">
      <alignment horizontal="center" vertical="center"/>
    </xf>
    <xf numFmtId="3" fontId="1" fillId="4" borderId="6" xfId="0" applyNumberFormat="1" applyFont="1" applyFill="1" applyBorder="1" applyAlignment="1">
      <alignment horizontal="center" vertical="center"/>
    </xf>
    <xf numFmtId="0" fontId="4" fillId="5" borderId="0" xfId="0" applyFont="1" applyFill="1" applyAlignment="1">
      <alignment vertical="center"/>
    </xf>
    <xf numFmtId="0" fontId="3" fillId="5" borderId="26" xfId="0" applyFont="1" applyFill="1" applyBorder="1" applyAlignment="1">
      <alignment horizontal="left" vertical="center"/>
    </xf>
    <xf numFmtId="0" fontId="3" fillId="5" borderId="0" xfId="0" applyFont="1" applyFill="1" applyAlignment="1">
      <alignment horizontal="center" vertical="center"/>
    </xf>
    <xf numFmtId="4" fontId="1" fillId="5" borderId="0" xfId="0" applyNumberFormat="1" applyFont="1" applyFill="1" applyAlignment="1">
      <alignment horizontal="right" vertical="center"/>
    </xf>
    <xf numFmtId="3" fontId="1" fillId="5" borderId="0" xfId="0" applyNumberFormat="1" applyFont="1" applyFill="1" applyAlignment="1">
      <alignment horizontal="right" vertical="center"/>
    </xf>
    <xf numFmtId="3" fontId="5" fillId="5" borderId="0" xfId="0" applyNumberFormat="1" applyFont="1" applyFill="1" applyAlignment="1">
      <alignment horizontal="center" vertical="center"/>
    </xf>
    <xf numFmtId="4" fontId="5" fillId="5" borderId="0" xfId="0" applyNumberFormat="1" applyFont="1" applyFill="1" applyAlignment="1">
      <alignment horizontal="center" vertical="center"/>
    </xf>
    <xf numFmtId="0" fontId="1" fillId="5" borderId="0" xfId="0" applyFont="1" applyFill="1" applyAlignment="1">
      <alignment horizontal="center" vertical="center"/>
    </xf>
    <xf numFmtId="0" fontId="3" fillId="5" borderId="0" xfId="0" applyFont="1" applyFill="1" applyAlignment="1">
      <alignment horizontal="left" vertical="center"/>
    </xf>
    <xf numFmtId="3" fontId="9" fillId="5" borderId="0" xfId="0" applyNumberFormat="1" applyFont="1" applyFill="1" applyAlignment="1">
      <alignment horizontal="left" vertical="center"/>
    </xf>
    <xf numFmtId="4" fontId="9" fillId="5" borderId="0" xfId="0" applyNumberFormat="1" applyFont="1" applyFill="1" applyAlignment="1">
      <alignment horizontal="left" vertical="center"/>
    </xf>
    <xf numFmtId="3" fontId="4" fillId="5" borderId="0" xfId="0" applyNumberFormat="1" applyFont="1" applyFill="1" applyAlignment="1">
      <alignment horizontal="center" vertical="center"/>
    </xf>
    <xf numFmtId="0" fontId="10" fillId="5" borderId="0" xfId="0" applyFont="1" applyFill="1" applyAlignment="1">
      <alignment vertical="center"/>
    </xf>
    <xf numFmtId="0" fontId="2" fillId="5" borderId="0" xfId="0" applyFont="1" applyFill="1" applyAlignment="1">
      <alignment horizontal="left" vertical="center"/>
    </xf>
    <xf numFmtId="0" fontId="2" fillId="5" borderId="0" xfId="0" applyFont="1" applyFill="1" applyAlignment="1">
      <alignment horizontal="center" vertical="center"/>
    </xf>
    <xf numFmtId="4" fontId="1" fillId="5" borderId="0" xfId="0" applyNumberFormat="1" applyFont="1" applyFill="1" applyAlignment="1">
      <alignment horizontal="center" vertical="center"/>
    </xf>
    <xf numFmtId="3" fontId="1" fillId="5" borderId="5" xfId="0" applyNumberFormat="1" applyFont="1" applyFill="1" applyBorder="1" applyAlignment="1">
      <alignment horizontal="center" vertical="center"/>
    </xf>
    <xf numFmtId="3" fontId="1" fillId="5" borderId="0" xfId="0" applyNumberFormat="1" applyFont="1" applyFill="1" applyAlignment="1">
      <alignment horizontal="center" vertical="center"/>
    </xf>
    <xf numFmtId="1" fontId="1" fillId="5" borderId="11" xfId="0" applyNumberFormat="1" applyFont="1" applyFill="1" applyBorder="1" applyAlignment="1">
      <alignment horizontal="center" vertical="center"/>
    </xf>
    <xf numFmtId="1" fontId="1" fillId="5" borderId="27" xfId="0" applyNumberFormat="1" applyFont="1" applyFill="1" applyBorder="1" applyAlignment="1">
      <alignment horizontal="left" vertical="center"/>
    </xf>
    <xf numFmtId="1" fontId="1" fillId="5" borderId="2" xfId="0" applyNumberFormat="1" applyFont="1" applyFill="1" applyBorder="1" applyAlignment="1">
      <alignment horizontal="center" vertical="center"/>
    </xf>
    <xf numFmtId="165" fontId="6" fillId="5" borderId="11" xfId="0" applyNumberFormat="1" applyFont="1" applyFill="1" applyBorder="1" applyAlignment="1">
      <alignment horizontal="center" vertical="center"/>
    </xf>
    <xf numFmtId="0" fontId="13" fillId="5" borderId="0" xfId="0" applyFont="1" applyFill="1" applyAlignment="1">
      <alignment horizontal="center" vertical="center"/>
    </xf>
    <xf numFmtId="0" fontId="6" fillId="5" borderId="51" xfId="0" applyFont="1" applyFill="1" applyBorder="1" applyAlignment="1">
      <alignment horizontal="center" vertical="center" wrapText="1"/>
    </xf>
    <xf numFmtId="0" fontId="6" fillId="5" borderId="53" xfId="0" applyFont="1" applyFill="1" applyBorder="1" applyAlignment="1">
      <alignment horizontal="center" vertical="center"/>
    </xf>
    <xf numFmtId="1" fontId="1" fillId="5" borderId="0" xfId="0" applyNumberFormat="1" applyFont="1" applyFill="1" applyAlignment="1">
      <alignment horizontal="center" vertical="center"/>
    </xf>
    <xf numFmtId="0" fontId="1" fillId="5" borderId="13" xfId="0" applyFont="1" applyFill="1" applyBorder="1" applyAlignment="1">
      <alignment horizontal="center" vertical="center"/>
    </xf>
    <xf numFmtId="0" fontId="1" fillId="5" borderId="28" xfId="0" applyFont="1" applyFill="1" applyBorder="1" applyAlignment="1">
      <alignment horizontal="left" vertical="center"/>
    </xf>
    <xf numFmtId="0" fontId="1" fillId="5" borderId="3" xfId="0" applyFont="1" applyFill="1" applyBorder="1" applyAlignment="1">
      <alignment horizontal="center" vertical="center"/>
    </xf>
    <xf numFmtId="4" fontId="6" fillId="5" borderId="13" xfId="0" applyNumberFormat="1" applyFont="1" applyFill="1" applyBorder="1" applyAlignment="1">
      <alignment horizontal="center" vertical="center"/>
    </xf>
    <xf numFmtId="3" fontId="1" fillId="5" borderId="1" xfId="0" applyNumberFormat="1" applyFont="1" applyFill="1" applyBorder="1" applyAlignment="1">
      <alignment horizontal="center" vertical="center" wrapText="1"/>
    </xf>
    <xf numFmtId="3" fontId="1" fillId="5" borderId="10" xfId="0" applyNumberFormat="1" applyFont="1" applyFill="1" applyBorder="1" applyAlignment="1">
      <alignment horizontal="center" vertical="center" wrapText="1"/>
    </xf>
    <xf numFmtId="3" fontId="1" fillId="5" borderId="3" xfId="0" applyNumberFormat="1" applyFont="1" applyFill="1" applyBorder="1" applyAlignment="1">
      <alignment horizontal="center" vertical="center" wrapText="1"/>
    </xf>
    <xf numFmtId="3" fontId="1" fillId="5" borderId="59" xfId="0" applyNumberFormat="1" applyFont="1" applyFill="1" applyBorder="1" applyAlignment="1">
      <alignment horizontal="center" vertical="center" wrapText="1"/>
    </xf>
    <xf numFmtId="3" fontId="10" fillId="5" borderId="62" xfId="0" applyNumberFormat="1" applyFont="1" applyFill="1" applyBorder="1" applyAlignment="1">
      <alignment horizontal="center" vertical="center" wrapText="1"/>
    </xf>
    <xf numFmtId="3" fontId="10" fillId="5" borderId="67" xfId="0" applyNumberFormat="1" applyFont="1" applyFill="1" applyBorder="1" applyAlignment="1">
      <alignment horizontal="center" vertical="center" wrapText="1"/>
    </xf>
    <xf numFmtId="0" fontId="1" fillId="5" borderId="67" xfId="0" applyFont="1" applyFill="1" applyBorder="1" applyAlignment="1">
      <alignment horizontal="center" vertical="center"/>
    </xf>
    <xf numFmtId="0" fontId="1" fillId="5" borderId="68" xfId="0" applyFont="1" applyFill="1" applyBorder="1" applyAlignment="1">
      <alignment horizontal="center" vertical="center"/>
    </xf>
    <xf numFmtId="3" fontId="1" fillId="5" borderId="12" xfId="0" applyNumberFormat="1" applyFont="1" applyFill="1" applyBorder="1" applyAlignment="1">
      <alignment vertical="center"/>
    </xf>
    <xf numFmtId="3" fontId="1" fillId="5" borderId="29" xfId="0" applyNumberFormat="1" applyFont="1" applyFill="1" applyBorder="1" applyAlignment="1">
      <alignment horizontal="left" vertical="center"/>
    </xf>
    <xf numFmtId="3" fontId="1" fillId="5" borderId="7" xfId="0" applyNumberFormat="1" applyFont="1" applyFill="1" applyBorder="1" applyAlignment="1">
      <alignment horizontal="center" vertical="center"/>
    </xf>
    <xf numFmtId="3" fontId="1" fillId="5" borderId="12" xfId="0" applyNumberFormat="1" applyFont="1" applyFill="1" applyBorder="1" applyAlignment="1">
      <alignment horizontal="right" vertical="center"/>
    </xf>
    <xf numFmtId="3" fontId="1" fillId="5" borderId="16" xfId="0" applyNumberFormat="1" applyFont="1" applyFill="1" applyBorder="1" applyAlignment="1">
      <alignment horizontal="right" vertical="center"/>
    </xf>
    <xf numFmtId="3" fontId="1" fillId="5" borderId="17" xfId="0" applyNumberFormat="1" applyFont="1" applyFill="1" applyBorder="1" applyAlignment="1">
      <alignment horizontal="right" vertical="center"/>
    </xf>
    <xf numFmtId="3" fontId="1" fillId="5" borderId="7" xfId="0" applyNumberFormat="1" applyFont="1" applyFill="1" applyBorder="1" applyAlignment="1">
      <alignment horizontal="right" vertical="center"/>
    </xf>
    <xf numFmtId="3" fontId="1" fillId="5" borderId="60" xfId="0" applyNumberFormat="1" applyFont="1" applyFill="1" applyBorder="1" applyAlignment="1">
      <alignment horizontal="right" vertical="center"/>
    </xf>
    <xf numFmtId="3" fontId="10" fillId="5" borderId="63" xfId="0" applyNumberFormat="1" applyFont="1" applyFill="1" applyBorder="1" applyAlignment="1">
      <alignment horizontal="right" vertical="center"/>
    </xf>
    <xf numFmtId="3" fontId="10" fillId="5" borderId="67" xfId="0" applyNumberFormat="1" applyFont="1" applyFill="1" applyBorder="1" applyAlignment="1">
      <alignment horizontal="right" vertical="center"/>
    </xf>
    <xf numFmtId="168" fontId="1" fillId="5" borderId="67" xfId="0" applyNumberFormat="1" applyFont="1" applyFill="1" applyBorder="1" applyAlignment="1">
      <alignment horizontal="center" vertical="center"/>
    </xf>
    <xf numFmtId="168" fontId="1" fillId="5" borderId="68" xfId="0" applyNumberFormat="1" applyFont="1" applyFill="1" applyBorder="1" applyAlignment="1">
      <alignment horizontal="center" vertical="center"/>
    </xf>
    <xf numFmtId="3" fontId="1" fillId="5" borderId="6" xfId="0" applyNumberFormat="1" applyFont="1" applyFill="1" applyBorder="1" applyAlignment="1">
      <alignment horizontal="center" vertical="center"/>
    </xf>
    <xf numFmtId="3" fontId="1" fillId="5" borderId="18" xfId="0" applyNumberFormat="1" applyFont="1" applyFill="1" applyBorder="1" applyAlignment="1">
      <alignment horizontal="right" vertical="center"/>
    </xf>
    <xf numFmtId="3" fontId="1" fillId="5" borderId="50" xfId="0" applyNumberFormat="1" applyFont="1" applyFill="1" applyBorder="1" applyAlignment="1">
      <alignment horizontal="right" vertical="center"/>
    </xf>
    <xf numFmtId="3" fontId="10" fillId="5" borderId="64" xfId="0" applyNumberFormat="1" applyFont="1" applyFill="1" applyBorder="1" applyAlignment="1">
      <alignment horizontal="right" vertical="center"/>
    </xf>
    <xf numFmtId="3" fontId="12" fillId="5" borderId="60" xfId="0" applyNumberFormat="1" applyFont="1" applyFill="1" applyBorder="1" applyAlignment="1">
      <alignment horizontal="right" vertical="center"/>
    </xf>
    <xf numFmtId="168" fontId="1" fillId="5" borderId="69" xfId="0" applyNumberFormat="1" applyFont="1" applyFill="1" applyBorder="1" applyAlignment="1">
      <alignment horizontal="center" vertical="center"/>
    </xf>
    <xf numFmtId="168" fontId="1" fillId="5" borderId="70" xfId="0" applyNumberFormat="1" applyFont="1" applyFill="1" applyBorder="1" applyAlignment="1">
      <alignment horizontal="center" vertical="center"/>
    </xf>
    <xf numFmtId="2" fontId="1" fillId="5" borderId="20" xfId="0" applyNumberFormat="1" applyFont="1" applyFill="1" applyBorder="1" applyAlignment="1">
      <alignment horizontal="right" vertical="center"/>
    </xf>
    <xf numFmtId="2" fontId="0" fillId="5" borderId="33" xfId="0" applyNumberFormat="1" applyFill="1" applyBorder="1" applyAlignment="1">
      <alignment horizontal="center" vertical="center"/>
    </xf>
    <xf numFmtId="2" fontId="1" fillId="5" borderId="49" xfId="0" applyNumberFormat="1" applyFont="1" applyFill="1" applyBorder="1" applyAlignment="1">
      <alignment horizontal="center" vertical="center"/>
    </xf>
    <xf numFmtId="3" fontId="1" fillId="5" borderId="20" xfId="0" applyNumberFormat="1" applyFont="1" applyFill="1" applyBorder="1" applyAlignment="1">
      <alignment horizontal="right" vertical="center"/>
    </xf>
    <xf numFmtId="3" fontId="1" fillId="5" borderId="23" xfId="0" applyNumberFormat="1" applyFont="1" applyFill="1" applyBorder="1" applyAlignment="1">
      <alignment horizontal="right" vertical="center"/>
    </xf>
    <xf numFmtId="3" fontId="1" fillId="5" borderId="24" xfId="0" applyNumberFormat="1" applyFont="1" applyFill="1" applyBorder="1" applyAlignment="1">
      <alignment horizontal="right" vertical="center"/>
    </xf>
    <xf numFmtId="3" fontId="1" fillId="5" borderId="33" xfId="0" applyNumberFormat="1" applyFont="1" applyFill="1" applyBorder="1" applyAlignment="1">
      <alignment horizontal="right" vertical="center"/>
    </xf>
    <xf numFmtId="3" fontId="1" fillId="5" borderId="61" xfId="0" applyNumberFormat="1" applyFont="1" applyFill="1" applyBorder="1" applyAlignment="1">
      <alignment horizontal="right" vertical="center"/>
    </xf>
    <xf numFmtId="3" fontId="10" fillId="5" borderId="65" xfId="0" applyNumberFormat="1" applyFont="1" applyFill="1" applyBorder="1" applyAlignment="1">
      <alignment horizontal="right" vertical="center"/>
    </xf>
    <xf numFmtId="3" fontId="10" fillId="5" borderId="0" xfId="0" applyNumberFormat="1" applyFont="1" applyFill="1" applyAlignment="1">
      <alignment horizontal="right" vertical="center"/>
    </xf>
    <xf numFmtId="2" fontId="1" fillId="5" borderId="0" xfId="0" applyNumberFormat="1" applyFont="1" applyFill="1" applyAlignment="1">
      <alignment horizontal="center" vertical="center"/>
    </xf>
    <xf numFmtId="168" fontId="6" fillId="5" borderId="71" xfId="0" applyNumberFormat="1" applyFont="1" applyFill="1" applyBorder="1" applyAlignment="1">
      <alignment horizontal="center" vertical="center"/>
    </xf>
    <xf numFmtId="2" fontId="1" fillId="5" borderId="21" xfId="0" applyNumberFormat="1" applyFont="1" applyFill="1" applyBorder="1" applyAlignment="1">
      <alignment horizontal="center" vertical="center"/>
    </xf>
    <xf numFmtId="167" fontId="1" fillId="5" borderId="20" xfId="0" applyNumberFormat="1" applyFont="1" applyFill="1" applyBorder="1" applyAlignment="1">
      <alignment horizontal="center" vertical="center"/>
    </xf>
    <xf numFmtId="167" fontId="0" fillId="5" borderId="33" xfId="0" applyNumberFormat="1" applyFill="1" applyBorder="1" applyAlignment="1">
      <alignment horizontal="center" vertical="center"/>
    </xf>
    <xf numFmtId="167" fontId="1" fillId="5" borderId="33" xfId="0" applyNumberFormat="1" applyFont="1" applyFill="1" applyBorder="1" applyAlignment="1">
      <alignment horizontal="right" vertical="center"/>
    </xf>
    <xf numFmtId="167" fontId="1" fillId="5" borderId="24" xfId="0" applyNumberFormat="1" applyFont="1" applyFill="1" applyBorder="1" applyAlignment="1">
      <alignment horizontal="center" vertical="center"/>
    </xf>
    <xf numFmtId="167" fontId="1" fillId="5" borderId="20" xfId="0" applyNumberFormat="1" applyFont="1" applyFill="1" applyBorder="1" applyAlignment="1">
      <alignment horizontal="right" vertical="center"/>
    </xf>
    <xf numFmtId="167" fontId="1" fillId="5" borderId="33" xfId="0" applyNumberFormat="1" applyFont="1" applyFill="1" applyBorder="1" applyAlignment="1">
      <alignment horizontal="center" vertical="center"/>
    </xf>
    <xf numFmtId="167" fontId="1" fillId="5" borderId="57" xfId="0" applyNumberFormat="1" applyFont="1" applyFill="1" applyBorder="1" applyAlignment="1">
      <alignment horizontal="right" vertical="center"/>
    </xf>
    <xf numFmtId="167" fontId="1" fillId="5" borderId="58" xfId="0" applyNumberFormat="1" applyFont="1" applyFill="1" applyBorder="1" applyAlignment="1">
      <alignment horizontal="right" vertical="center"/>
    </xf>
    <xf numFmtId="167" fontId="10" fillId="5" borderId="66" xfId="0" applyNumberFormat="1" applyFont="1" applyFill="1" applyBorder="1" applyAlignment="1">
      <alignment horizontal="center" vertical="center"/>
    </xf>
    <xf numFmtId="167" fontId="10" fillId="5" borderId="0" xfId="0" applyNumberFormat="1" applyFont="1" applyFill="1" applyAlignment="1">
      <alignment horizontal="center" vertical="center"/>
    </xf>
    <xf numFmtId="167" fontId="1" fillId="5" borderId="0" xfId="0" applyNumberFormat="1" applyFont="1" applyFill="1" applyAlignment="1">
      <alignment horizontal="center" vertical="center"/>
    </xf>
    <xf numFmtId="168" fontId="11" fillId="5" borderId="72" xfId="0" applyNumberFormat="1" applyFont="1" applyFill="1" applyBorder="1" applyAlignment="1">
      <alignment horizontal="center" vertical="center"/>
    </xf>
    <xf numFmtId="167" fontId="11" fillId="5" borderId="0" xfId="0" applyNumberFormat="1" applyFont="1" applyFill="1" applyAlignment="1">
      <alignment horizontal="center" vertical="center"/>
    </xf>
    <xf numFmtId="3" fontId="1" fillId="5" borderId="34" xfId="0" applyNumberFormat="1" applyFont="1" applyFill="1" applyBorder="1" applyAlignment="1">
      <alignment horizontal="center" vertical="center"/>
    </xf>
    <xf numFmtId="3" fontId="0" fillId="5" borderId="0" xfId="0" applyNumberFormat="1" applyFill="1" applyAlignment="1">
      <alignment horizontal="center" vertical="center"/>
    </xf>
    <xf numFmtId="164" fontId="1" fillId="5" borderId="0" xfId="0" applyNumberFormat="1" applyFont="1" applyFill="1" applyAlignment="1">
      <alignment horizontal="right" vertical="center"/>
    </xf>
    <xf numFmtId="164" fontId="6" fillId="5" borderId="31" xfId="0" applyNumberFormat="1" applyFont="1" applyFill="1" applyBorder="1" applyAlignment="1">
      <alignment horizontal="center" vertical="center"/>
    </xf>
    <xf numFmtId="3" fontId="1" fillId="5" borderId="31" xfId="0" applyNumberFormat="1" applyFont="1" applyFill="1" applyBorder="1" applyAlignment="1">
      <alignment horizontal="center" vertical="center"/>
    </xf>
    <xf numFmtId="3" fontId="1" fillId="5" borderId="35" xfId="0" applyNumberFormat="1" applyFont="1" applyFill="1" applyBorder="1" applyAlignment="1">
      <alignment horizontal="center" vertical="center"/>
    </xf>
    <xf numFmtId="3" fontId="0" fillId="5" borderId="5" xfId="0" applyNumberFormat="1" applyFill="1" applyBorder="1" applyAlignment="1">
      <alignment horizontal="center" vertical="center"/>
    </xf>
    <xf numFmtId="3" fontId="1" fillId="5" borderId="5" xfId="0" applyNumberFormat="1" applyFont="1" applyFill="1" applyBorder="1" applyAlignment="1">
      <alignment horizontal="right" vertical="center"/>
    </xf>
    <xf numFmtId="3" fontId="1" fillId="5" borderId="32" xfId="0" applyNumberFormat="1" applyFont="1" applyFill="1" applyBorder="1" applyAlignment="1">
      <alignment horizontal="center" vertical="center"/>
    </xf>
    <xf numFmtId="3" fontId="6" fillId="5" borderId="0" xfId="0" applyNumberFormat="1" applyFont="1" applyFill="1" applyAlignment="1">
      <alignment horizontal="center" vertical="center"/>
    </xf>
    <xf numFmtId="3" fontId="7" fillId="5" borderId="0" xfId="0" applyNumberFormat="1" applyFont="1" applyFill="1" applyAlignment="1">
      <alignment horizontal="center" vertical="center"/>
    </xf>
    <xf numFmtId="3" fontId="6" fillId="5" borderId="0" xfId="0" applyNumberFormat="1" applyFont="1" applyFill="1" applyAlignment="1">
      <alignment horizontal="right" vertical="center"/>
    </xf>
    <xf numFmtId="0" fontId="6" fillId="5" borderId="0" xfId="0" applyFont="1" applyFill="1" applyAlignment="1">
      <alignment vertical="center"/>
    </xf>
    <xf numFmtId="0" fontId="6" fillId="5" borderId="0" xfId="0" applyFont="1" applyFill="1" applyAlignment="1">
      <alignment horizontal="left" vertical="center"/>
    </xf>
    <xf numFmtId="0" fontId="6" fillId="5"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left" vertical="center"/>
    </xf>
    <xf numFmtId="0" fontId="1" fillId="5" borderId="26" xfId="0" applyFont="1" applyFill="1" applyBorder="1" applyAlignment="1">
      <alignment horizontal="left" vertical="center"/>
    </xf>
    <xf numFmtId="4" fontId="1" fillId="5" borderId="14" xfId="0" applyNumberFormat="1" applyFont="1" applyFill="1" applyBorder="1" applyAlignment="1">
      <alignment horizontal="right" vertical="center"/>
    </xf>
    <xf numFmtId="3" fontId="1" fillId="5" borderId="4" xfId="0" applyNumberFormat="1" applyFont="1" applyFill="1" applyBorder="1" applyAlignment="1">
      <alignment horizontal="right" vertical="center"/>
    </xf>
    <xf numFmtId="0" fontId="14" fillId="6" borderId="0" xfId="0" applyFont="1" applyFill="1" applyAlignment="1">
      <alignment vertical="center" wrapText="1"/>
    </xf>
    <xf numFmtId="3" fontId="1" fillId="5" borderId="0" xfId="0" applyNumberFormat="1" applyFont="1" applyFill="1" applyAlignment="1">
      <alignment vertical="center"/>
    </xf>
    <xf numFmtId="4" fontId="1" fillId="3" borderId="54" xfId="0" applyNumberFormat="1" applyFont="1" applyFill="1" applyBorder="1" applyAlignment="1">
      <alignment horizontal="center" vertical="center" wrapText="1"/>
    </xf>
    <xf numFmtId="3" fontId="1" fillId="3" borderId="55" xfId="0" applyNumberFormat="1" applyFont="1" applyFill="1" applyBorder="1" applyAlignment="1">
      <alignment horizontal="right" vertical="center"/>
    </xf>
    <xf numFmtId="3" fontId="1" fillId="3" borderId="56" xfId="0" applyNumberFormat="1" applyFont="1" applyFill="1" applyBorder="1" applyAlignment="1">
      <alignment horizontal="right" vertical="center"/>
    </xf>
    <xf numFmtId="4" fontId="1" fillId="3" borderId="8" xfId="0" applyNumberFormat="1" applyFont="1" applyFill="1" applyBorder="1" applyAlignment="1">
      <alignment horizontal="center" vertical="center" wrapText="1"/>
    </xf>
    <xf numFmtId="3" fontId="1" fillId="3" borderId="15" xfId="0" applyNumberFormat="1" applyFont="1" applyFill="1" applyBorder="1" applyAlignment="1">
      <alignment horizontal="right" vertical="center"/>
    </xf>
    <xf numFmtId="3" fontId="1" fillId="3" borderId="22" xfId="0" applyNumberFormat="1" applyFont="1" applyFill="1" applyBorder="1" applyAlignment="1">
      <alignment horizontal="right" vertical="center"/>
    </xf>
    <xf numFmtId="3" fontId="1" fillId="3" borderId="12" xfId="0" applyNumberFormat="1" applyFont="1" applyFill="1" applyBorder="1" applyAlignment="1">
      <alignment horizontal="right" vertical="center"/>
    </xf>
    <xf numFmtId="1" fontId="6" fillId="3" borderId="1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9" xfId="0" applyFont="1" applyFill="1" applyBorder="1" applyAlignment="1">
      <alignment horizontal="center" vertical="center"/>
    </xf>
    <xf numFmtId="1" fontId="10" fillId="3" borderId="51" xfId="0" applyNumberFormat="1" applyFont="1" applyFill="1" applyBorder="1" applyAlignment="1">
      <alignment horizontal="center" vertical="center"/>
    </xf>
    <xf numFmtId="0" fontId="13" fillId="3" borderId="52" xfId="0" applyFont="1" applyFill="1" applyBorder="1" applyAlignment="1">
      <alignment horizontal="center" vertical="center"/>
    </xf>
    <xf numFmtId="0" fontId="13" fillId="3" borderId="53" xfId="0" applyFont="1" applyFill="1" applyBorder="1" applyAlignment="1">
      <alignment horizontal="center" vertical="center"/>
    </xf>
    <xf numFmtId="0" fontId="14" fillId="6" borderId="20" xfId="0" applyFont="1" applyFill="1" applyBorder="1" applyAlignment="1">
      <alignment horizontal="left" vertical="center" wrapText="1"/>
    </xf>
    <xf numFmtId="0" fontId="14" fillId="6" borderId="33" xfId="0" applyFont="1" applyFill="1" applyBorder="1" applyAlignment="1">
      <alignment horizontal="left" vertical="center" wrapText="1"/>
    </xf>
    <xf numFmtId="0" fontId="14" fillId="6" borderId="24" xfId="0" applyFont="1" applyFill="1" applyBorder="1" applyAlignment="1">
      <alignment horizontal="left" vertical="center" wrapText="1"/>
    </xf>
    <xf numFmtId="1" fontId="6" fillId="2" borderId="11" xfId="0" applyNumberFormat="1" applyFont="1" applyFill="1"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7" fillId="0" borderId="2" xfId="0" applyFont="1" applyBorder="1" applyAlignment="1">
      <alignment horizontal="center" vertical="center"/>
    </xf>
    <xf numFmtId="0" fontId="7" fillId="0" borderId="9" xfId="0" applyFont="1" applyBorder="1" applyAlignment="1">
      <alignment horizontal="center" vertical="center"/>
    </xf>
    <xf numFmtId="0" fontId="7" fillId="0" borderId="27" xfId="0" applyFont="1" applyBorder="1" applyAlignment="1">
      <alignment horizontal="center" vertical="center"/>
    </xf>
    <xf numFmtId="1" fontId="6" fillId="2" borderId="37" xfId="0" applyNumberFormat="1" applyFont="1" applyFill="1" applyBorder="1" applyAlignment="1">
      <alignment horizontal="center" vertical="center"/>
    </xf>
    <xf numFmtId="1" fontId="7" fillId="0" borderId="2" xfId="0" applyNumberFormat="1" applyFont="1" applyBorder="1" applyAlignment="1">
      <alignment horizontal="center" vertical="center"/>
    </xf>
    <xf numFmtId="1" fontId="7" fillId="0" borderId="9" xfId="0" applyNumberFormat="1"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755C-D350-4B7E-9A14-885D7863DC1E}">
  <dimension ref="A1:BG89"/>
  <sheetViews>
    <sheetView tabSelected="1" zoomScaleNormal="100" workbookViewId="0">
      <pane xSplit="3" ySplit="6" topLeftCell="D7" activePane="bottomRight" state="frozen"/>
      <selection pane="topRight" activeCell="D1" sqref="D1"/>
      <selection pane="bottomLeft" activeCell="A7" sqref="A7"/>
      <selection pane="bottomRight"/>
    </sheetView>
  </sheetViews>
  <sheetFormatPr defaultColWidth="7.7109375" defaultRowHeight="15.95" customHeight="1" x14ac:dyDescent="0.2"/>
  <cols>
    <col min="1" max="1" width="15.140625" style="243" customWidth="1"/>
    <col min="2" max="2" width="9.7109375" style="245" customWidth="1"/>
    <col min="3" max="3" width="9.85546875" style="152" customWidth="1"/>
    <col min="4" max="4" width="13.85546875" style="246" customWidth="1"/>
    <col min="5" max="5" width="8.28515625" style="148" customWidth="1"/>
    <col min="6" max="6" width="7.7109375" style="247" customWidth="1"/>
    <col min="7" max="7" width="7.7109375" style="149" customWidth="1"/>
    <col min="8" max="8" width="8.28515625" style="148" customWidth="1"/>
    <col min="9" max="9" width="7.7109375" style="247" customWidth="1"/>
    <col min="10" max="10" width="7.7109375" style="149" customWidth="1"/>
    <col min="11" max="11" width="8.28515625" style="148" customWidth="1"/>
    <col min="12" max="12" width="7.7109375" style="247" customWidth="1"/>
    <col min="13" max="13" width="7.7109375" style="149" customWidth="1"/>
    <col min="14" max="14" width="8.28515625" style="148" customWidth="1"/>
    <col min="15" max="15" width="7.7109375" style="247" customWidth="1"/>
    <col min="16" max="16" width="7.7109375" style="149" customWidth="1"/>
    <col min="17" max="17" width="8.28515625" style="148" customWidth="1"/>
    <col min="18" max="18" width="7.7109375" style="247" customWidth="1"/>
    <col min="19" max="19" width="7.7109375" style="149" customWidth="1"/>
    <col min="20" max="20" width="8.28515625" style="148" customWidth="1"/>
    <col min="21" max="21" width="7.7109375" style="247" customWidth="1"/>
    <col min="22" max="22" width="7.7109375" style="149" customWidth="1"/>
    <col min="23" max="23" width="8.28515625" style="148" customWidth="1"/>
    <col min="24" max="24" width="7.7109375" style="247" customWidth="1"/>
    <col min="25" max="25" width="7.7109375" style="149" customWidth="1"/>
    <col min="26" max="26" width="8.28515625" style="148" customWidth="1"/>
    <col min="27" max="27" width="7.7109375" style="247" customWidth="1"/>
    <col min="28" max="28" width="7.7109375" style="149" customWidth="1"/>
    <col min="29" max="29" width="8.28515625" style="148" customWidth="1"/>
    <col min="30" max="30" width="7.7109375" style="247" customWidth="1"/>
    <col min="31" max="31" width="7.7109375" style="149" customWidth="1"/>
    <col min="32" max="32" width="8.28515625" style="148" customWidth="1"/>
    <col min="33" max="33" width="7.7109375" style="247" customWidth="1"/>
    <col min="34" max="34" width="7.7109375" style="149" customWidth="1"/>
    <col min="35" max="35" width="8.28515625" style="148" customWidth="1"/>
    <col min="36" max="36" width="7.7109375" style="247" customWidth="1"/>
    <col min="37" max="37" width="7.7109375" style="149" customWidth="1"/>
    <col min="38" max="38" width="9.28515625" style="148" customWidth="1"/>
    <col min="39" max="39" width="7.7109375" style="247" customWidth="1"/>
    <col min="40" max="40" width="7.7109375" style="149" customWidth="1"/>
    <col min="41" max="41" width="8.28515625" style="148" customWidth="1"/>
    <col min="42" max="42" width="7.7109375" style="247" customWidth="1"/>
    <col min="43" max="43" width="7.7109375" style="149" customWidth="1"/>
    <col min="44" max="44" width="8.28515625" style="148" customWidth="1"/>
    <col min="45" max="45" width="7.7109375" style="247" customWidth="1"/>
    <col min="46" max="46" width="7.7109375" style="149" customWidth="1"/>
    <col min="47" max="47" width="8.28515625" style="148" customWidth="1"/>
    <col min="48" max="48" width="7.7109375" style="247" customWidth="1"/>
    <col min="49" max="49" width="7.7109375" style="149" customWidth="1"/>
    <col min="50" max="50" width="8.28515625" style="148" customWidth="1"/>
    <col min="51" max="51" width="7.7109375" style="247" customWidth="1"/>
    <col min="52" max="52" width="7.7109375" style="149" customWidth="1"/>
    <col min="53" max="53" width="8.28515625" style="148" customWidth="1"/>
    <col min="54" max="54" width="7.7109375" style="247" customWidth="1"/>
    <col min="55" max="55" width="12.28515625" style="149" customWidth="1"/>
    <col min="56" max="56" width="4.7109375" style="149" customWidth="1"/>
    <col min="57" max="57" width="13.140625" style="152" customWidth="1"/>
    <col min="58" max="58" width="19.85546875" style="152" customWidth="1"/>
    <col min="59" max="59" width="10.85546875" style="152" customWidth="1"/>
    <col min="60" max="16384" width="7.7109375" style="152"/>
  </cols>
  <sheetData>
    <row r="1" spans="1:58" ht="18" customHeight="1" x14ac:dyDescent="0.2">
      <c r="A1" s="145" t="s">
        <v>0</v>
      </c>
      <c r="B1" s="146"/>
      <c r="C1" s="147"/>
      <c r="D1" s="148"/>
      <c r="F1" s="149"/>
      <c r="G1" s="150"/>
      <c r="H1" s="151"/>
      <c r="I1" s="149"/>
      <c r="L1" s="149"/>
      <c r="O1" s="149"/>
      <c r="R1" s="149"/>
      <c r="U1" s="149"/>
      <c r="X1" s="149"/>
      <c r="AA1" s="149"/>
      <c r="AD1" s="149"/>
      <c r="AG1" s="149"/>
      <c r="AJ1" s="149"/>
      <c r="AM1" s="149"/>
      <c r="AP1" s="149"/>
      <c r="AS1" s="149"/>
      <c r="AV1" s="149"/>
      <c r="AY1" s="149"/>
      <c r="BB1" s="149"/>
    </row>
    <row r="2" spans="1:58" ht="18" customHeight="1" x14ac:dyDescent="0.2">
      <c r="A2" s="145" t="s">
        <v>1</v>
      </c>
      <c r="B2" s="153"/>
      <c r="C2" s="147"/>
      <c r="D2" s="148"/>
      <c r="F2" s="149"/>
      <c r="G2" s="150"/>
      <c r="H2" s="129"/>
      <c r="I2" s="149"/>
      <c r="L2" s="154"/>
      <c r="N2" s="155"/>
      <c r="O2" s="149"/>
      <c r="R2" s="149"/>
      <c r="S2" s="154"/>
      <c r="U2" s="149"/>
      <c r="X2" s="149"/>
      <c r="AA2" s="149"/>
      <c r="AD2" s="149"/>
      <c r="AG2" s="149"/>
      <c r="AJ2" s="149"/>
      <c r="AM2" s="149"/>
      <c r="AP2" s="149"/>
      <c r="AS2" s="149"/>
      <c r="AV2" s="149"/>
      <c r="AY2" s="149"/>
      <c r="BB2" s="149"/>
    </row>
    <row r="3" spans="1:58" ht="18" customHeight="1" x14ac:dyDescent="0.2">
      <c r="A3" s="145" t="s">
        <v>2</v>
      </c>
      <c r="B3" s="153"/>
      <c r="C3" s="147"/>
      <c r="D3" s="148"/>
      <c r="F3" s="149"/>
      <c r="I3" s="149"/>
      <c r="L3" s="154"/>
      <c r="N3" s="155"/>
      <c r="O3" s="149"/>
      <c r="R3" s="149"/>
      <c r="S3" s="154"/>
      <c r="U3" s="149"/>
      <c r="X3" s="149"/>
      <c r="AA3" s="149"/>
      <c r="AD3" s="156"/>
      <c r="AE3" s="156"/>
      <c r="AG3" s="156"/>
      <c r="AH3" s="156"/>
      <c r="AJ3" s="156"/>
      <c r="AK3" s="156"/>
      <c r="AM3" s="156"/>
      <c r="AN3" s="156"/>
      <c r="AP3" s="156"/>
      <c r="AQ3" s="156"/>
      <c r="AS3" s="156"/>
      <c r="AT3" s="156"/>
      <c r="AV3" s="156"/>
      <c r="AW3" s="156"/>
      <c r="AY3" s="156"/>
      <c r="AZ3" s="156"/>
      <c r="BB3" s="156"/>
      <c r="BC3" s="156"/>
      <c r="BD3" s="156"/>
    </row>
    <row r="4" spans="1:58" ht="6" customHeight="1" thickBot="1" x14ac:dyDescent="0.25">
      <c r="A4" s="157" t="s">
        <v>3</v>
      </c>
      <c r="B4" s="158"/>
      <c r="C4" s="159"/>
      <c r="D4" s="148"/>
      <c r="E4" s="160"/>
      <c r="F4" s="149"/>
      <c r="G4" s="161"/>
      <c r="H4" s="160"/>
      <c r="I4" s="149"/>
      <c r="J4" s="161"/>
      <c r="K4" s="160"/>
      <c r="L4" s="149"/>
      <c r="M4" s="161"/>
      <c r="N4" s="160"/>
      <c r="O4" s="149"/>
      <c r="P4" s="161"/>
      <c r="Q4" s="160"/>
      <c r="R4" s="149"/>
      <c r="S4" s="161"/>
      <c r="T4" s="160"/>
      <c r="U4" s="149"/>
      <c r="V4" s="161"/>
      <c r="W4" s="160"/>
      <c r="X4" s="149"/>
      <c r="Y4" s="161"/>
      <c r="Z4" s="160"/>
      <c r="AA4" s="149"/>
      <c r="AB4" s="161"/>
      <c r="AC4" s="160"/>
      <c r="AD4" s="149"/>
      <c r="AE4" s="161"/>
      <c r="AF4" s="160"/>
      <c r="AG4" s="149"/>
      <c r="AH4" s="161"/>
      <c r="AI4" s="160"/>
      <c r="AJ4" s="149"/>
      <c r="AK4" s="161"/>
      <c r="AL4" s="160"/>
      <c r="AM4" s="149"/>
      <c r="AN4" s="161"/>
      <c r="AO4" s="160"/>
      <c r="AP4" s="149"/>
      <c r="AQ4" s="161"/>
      <c r="AR4" s="160"/>
      <c r="AS4" s="149"/>
      <c r="AT4" s="161"/>
      <c r="AU4" s="160"/>
      <c r="AV4" s="149"/>
      <c r="AW4" s="161"/>
      <c r="AX4" s="160"/>
      <c r="AY4" s="149"/>
      <c r="AZ4" s="161"/>
      <c r="BA4" s="160"/>
      <c r="BB4" s="149"/>
      <c r="BC4" s="162"/>
      <c r="BD4" s="162"/>
    </row>
    <row r="5" spans="1:58" s="170" customFormat="1" ht="25.5" customHeight="1" thickTop="1" thickBot="1" x14ac:dyDescent="0.25">
      <c r="A5" s="163" t="s">
        <v>4</v>
      </c>
      <c r="B5" s="164"/>
      <c r="C5" s="165"/>
      <c r="D5" s="166">
        <v>39082</v>
      </c>
      <c r="E5" s="257">
        <v>2007</v>
      </c>
      <c r="F5" s="258"/>
      <c r="G5" s="259"/>
      <c r="H5" s="257">
        <v>2008</v>
      </c>
      <c r="I5" s="258"/>
      <c r="J5" s="259"/>
      <c r="K5" s="257">
        <v>2009</v>
      </c>
      <c r="L5" s="258"/>
      <c r="M5" s="259"/>
      <c r="N5" s="257">
        <v>2010</v>
      </c>
      <c r="O5" s="258"/>
      <c r="P5" s="259"/>
      <c r="Q5" s="257">
        <v>2011</v>
      </c>
      <c r="R5" s="258"/>
      <c r="S5" s="259"/>
      <c r="T5" s="257">
        <v>2012</v>
      </c>
      <c r="U5" s="258"/>
      <c r="V5" s="259"/>
      <c r="W5" s="257">
        <v>2013</v>
      </c>
      <c r="X5" s="258"/>
      <c r="Y5" s="259"/>
      <c r="Z5" s="257">
        <v>2014</v>
      </c>
      <c r="AA5" s="258"/>
      <c r="AB5" s="259"/>
      <c r="AC5" s="257">
        <v>2015</v>
      </c>
      <c r="AD5" s="258"/>
      <c r="AE5" s="259"/>
      <c r="AF5" s="257">
        <v>2016</v>
      </c>
      <c r="AG5" s="258"/>
      <c r="AH5" s="259"/>
      <c r="AI5" s="257">
        <v>2017</v>
      </c>
      <c r="AJ5" s="258"/>
      <c r="AK5" s="259"/>
      <c r="AL5" s="257">
        <v>2018</v>
      </c>
      <c r="AM5" s="258"/>
      <c r="AN5" s="259"/>
      <c r="AO5" s="257">
        <v>2019</v>
      </c>
      <c r="AP5" s="258"/>
      <c r="AQ5" s="259"/>
      <c r="AR5" s="257">
        <v>2020</v>
      </c>
      <c r="AS5" s="258"/>
      <c r="AT5" s="259"/>
      <c r="AU5" s="257">
        <v>2021</v>
      </c>
      <c r="AV5" s="258"/>
      <c r="AW5" s="259"/>
      <c r="AX5" s="257">
        <v>2022</v>
      </c>
      <c r="AY5" s="258"/>
      <c r="AZ5" s="258"/>
      <c r="BA5" s="260">
        <v>2023</v>
      </c>
      <c r="BB5" s="261"/>
      <c r="BC5" s="262"/>
      <c r="BD5" s="167"/>
      <c r="BE5" s="168" t="s">
        <v>5</v>
      </c>
      <c r="BF5" s="169" t="s">
        <v>6</v>
      </c>
    </row>
    <row r="6" spans="1:58" ht="30" customHeight="1" thickTop="1" x14ac:dyDescent="0.2">
      <c r="A6" s="171" t="s">
        <v>7</v>
      </c>
      <c r="B6" s="172" t="s">
        <v>8</v>
      </c>
      <c r="C6" s="173" t="s">
        <v>9</v>
      </c>
      <c r="D6" s="174" t="s">
        <v>10</v>
      </c>
      <c r="E6" s="253" t="s">
        <v>11</v>
      </c>
      <c r="F6" s="175" t="s">
        <v>12</v>
      </c>
      <c r="G6" s="176" t="s">
        <v>13</v>
      </c>
      <c r="H6" s="253" t="s">
        <v>11</v>
      </c>
      <c r="I6" s="175" t="s">
        <v>12</v>
      </c>
      <c r="J6" s="176" t="s">
        <v>13</v>
      </c>
      <c r="K6" s="253" t="s">
        <v>11</v>
      </c>
      <c r="L6" s="175" t="s">
        <v>12</v>
      </c>
      <c r="M6" s="176" t="s">
        <v>13</v>
      </c>
      <c r="N6" s="253" t="s">
        <v>11</v>
      </c>
      <c r="O6" s="175" t="s">
        <v>12</v>
      </c>
      <c r="P6" s="176" t="s">
        <v>13</v>
      </c>
      <c r="Q6" s="253" t="s">
        <v>11</v>
      </c>
      <c r="R6" s="175" t="s">
        <v>12</v>
      </c>
      <c r="S6" s="176" t="s">
        <v>13</v>
      </c>
      <c r="T6" s="253" t="s">
        <v>11</v>
      </c>
      <c r="U6" s="175" t="s">
        <v>12</v>
      </c>
      <c r="V6" s="176" t="s">
        <v>13</v>
      </c>
      <c r="W6" s="253" t="s">
        <v>11</v>
      </c>
      <c r="X6" s="175" t="s">
        <v>12</v>
      </c>
      <c r="Y6" s="176" t="s">
        <v>13</v>
      </c>
      <c r="Z6" s="253" t="s">
        <v>11</v>
      </c>
      <c r="AA6" s="175" t="s">
        <v>12</v>
      </c>
      <c r="AB6" s="176" t="s">
        <v>13</v>
      </c>
      <c r="AC6" s="253" t="s">
        <v>11</v>
      </c>
      <c r="AD6" s="175" t="s">
        <v>12</v>
      </c>
      <c r="AE6" s="176" t="s">
        <v>13</v>
      </c>
      <c r="AF6" s="253" t="s">
        <v>11</v>
      </c>
      <c r="AG6" s="175" t="s">
        <v>12</v>
      </c>
      <c r="AH6" s="176" t="s">
        <v>13</v>
      </c>
      <c r="AI6" s="253" t="s">
        <v>11</v>
      </c>
      <c r="AJ6" s="175" t="s">
        <v>12</v>
      </c>
      <c r="AK6" s="176" t="s">
        <v>13</v>
      </c>
      <c r="AL6" s="253" t="s">
        <v>11</v>
      </c>
      <c r="AM6" s="175" t="s">
        <v>12</v>
      </c>
      <c r="AN6" s="176" t="s">
        <v>13</v>
      </c>
      <c r="AO6" s="253" t="s">
        <v>11</v>
      </c>
      <c r="AP6" s="175" t="s">
        <v>12</v>
      </c>
      <c r="AQ6" s="176" t="s">
        <v>13</v>
      </c>
      <c r="AR6" s="253" t="s">
        <v>11</v>
      </c>
      <c r="AS6" s="175" t="s">
        <v>12</v>
      </c>
      <c r="AT6" s="176" t="s">
        <v>13</v>
      </c>
      <c r="AU6" s="253" t="s">
        <v>11</v>
      </c>
      <c r="AV6" s="175" t="s">
        <v>12</v>
      </c>
      <c r="AW6" s="176" t="s">
        <v>13</v>
      </c>
      <c r="AX6" s="253" t="s">
        <v>11</v>
      </c>
      <c r="AY6" s="175" t="s">
        <v>12</v>
      </c>
      <c r="AZ6" s="177" t="s">
        <v>13</v>
      </c>
      <c r="BA6" s="250" t="s">
        <v>11</v>
      </c>
      <c r="BB6" s="178" t="s">
        <v>12</v>
      </c>
      <c r="BC6" s="179" t="s">
        <v>13</v>
      </c>
      <c r="BD6" s="180"/>
      <c r="BE6" s="181"/>
      <c r="BF6" s="182"/>
    </row>
    <row r="7" spans="1:58" s="162" customFormat="1" ht="17.649999999999999" customHeight="1" x14ac:dyDescent="0.2">
      <c r="A7" s="183" t="s">
        <v>14</v>
      </c>
      <c r="B7" s="184" t="s">
        <v>15</v>
      </c>
      <c r="C7" s="185" t="s">
        <v>16</v>
      </c>
      <c r="D7" s="186">
        <f>'Bald Mountain'!D7+'Gorham Gore'!D7+'Sandy Bay'!D7</f>
        <v>61464.479999999996</v>
      </c>
      <c r="E7" s="254">
        <f>'Bald Mountain'!E7+'Gorham Gore'!E7+'Sandy Bay'!E7</f>
        <v>2779.0099999999998</v>
      </c>
      <c r="F7" s="187">
        <f>D7-E7</f>
        <v>58685.469999999994</v>
      </c>
      <c r="G7" s="188">
        <f>F7*(1+$D$28)</f>
        <v>59859.179399999994</v>
      </c>
      <c r="H7" s="254">
        <f>'Bald Mountain'!H7+'Sandy Bay'!H7</f>
        <v>2542.46</v>
      </c>
      <c r="I7" s="187">
        <f t="shared" ref="I7:I25" si="0">G7-H7</f>
        <v>57316.719399999994</v>
      </c>
      <c r="J7" s="188">
        <f>I7*(1+$D$28)</f>
        <v>58463.053787999997</v>
      </c>
      <c r="K7" s="254">
        <f>'Bald Mountain'!K7+'Sandy Bay'!K7</f>
        <v>3176.25</v>
      </c>
      <c r="L7" s="187">
        <f t="shared" ref="L7:L25" si="1">J7-K7</f>
        <v>55286.803787999997</v>
      </c>
      <c r="M7" s="188">
        <f>L7*(1+$D$28)</f>
        <v>56392.539863760001</v>
      </c>
      <c r="N7" s="254">
        <f>'Bald Mountain'!N7+'Sandy Bay'!N7</f>
        <v>3731.95</v>
      </c>
      <c r="O7" s="187">
        <f t="shared" ref="O7:O23" si="2">M7-N7</f>
        <v>52660.589863760004</v>
      </c>
      <c r="P7" s="188">
        <f>O7*(1+$D$28)</f>
        <v>53713.801661035206</v>
      </c>
      <c r="Q7" s="254">
        <f>'Bald Mountain'!Q7+'Sandy Bay'!Q7</f>
        <v>3361.05</v>
      </c>
      <c r="R7" s="187">
        <f t="shared" ref="R7:R23" si="3">P7-Q7</f>
        <v>50352.751661035203</v>
      </c>
      <c r="S7" s="188">
        <f>R7*(1+$D$28)</f>
        <v>51359.806694255909</v>
      </c>
      <c r="T7" s="254">
        <f>'Bald Mountain'!T7+'Sandy Bay'!T7</f>
        <v>1689.1499999999999</v>
      </c>
      <c r="U7" s="187">
        <f t="shared" ref="U7:U23" si="4">S7-T7</f>
        <v>49670.656694255907</v>
      </c>
      <c r="V7" s="188">
        <f>U7*(1+$D$28)</f>
        <v>50664.06982814103</v>
      </c>
      <c r="W7" s="254">
        <f>'Bald Mountain'!W7+'Sandy Bay'!W7</f>
        <v>2387.66</v>
      </c>
      <c r="X7" s="187">
        <f t="shared" ref="X7:X23" si="5">V7-W7</f>
        <v>48276.409828141026</v>
      </c>
      <c r="Y7" s="188">
        <f>X7*(1+$D$28)</f>
        <v>49241.93802470385</v>
      </c>
      <c r="Z7" s="254">
        <f>'Bald Mountain'!Z7+'Sandy Bay'!Z7</f>
        <v>2841.79</v>
      </c>
      <c r="AA7" s="187">
        <f t="shared" ref="AA7:AA23" si="6">Y7-Z7</f>
        <v>46400.148024703849</v>
      </c>
      <c r="AB7" s="188">
        <f>AA7*(1+$D$28)</f>
        <v>47328.150985197928</v>
      </c>
      <c r="AC7" s="254">
        <f>'Bald Mountain'!AC7+'Sandy Bay'!AC7</f>
        <v>4269.04</v>
      </c>
      <c r="AD7" s="187">
        <f t="shared" ref="AD7:AD23" si="7">AB7-AC7</f>
        <v>43059.110985197927</v>
      </c>
      <c r="AE7" s="188">
        <f>AD7*(1+$D$28)</f>
        <v>43920.293204901885</v>
      </c>
      <c r="AF7" s="254">
        <f>'Bald Mountain'!AF7+'Sandy Bay'!AF7</f>
        <v>4231.7700000000004</v>
      </c>
      <c r="AG7" s="187">
        <f t="shared" ref="AG7:AG23" si="8">AE7-AF7</f>
        <v>39688.523204901881</v>
      </c>
      <c r="AH7" s="188">
        <f>AG7*(1+$D$28)</f>
        <v>40482.293668999919</v>
      </c>
      <c r="AI7" s="254">
        <f>'Bald Mountain'!AI7+'Sandy Bay'!AI7</f>
        <v>3065.6099999999997</v>
      </c>
      <c r="AJ7" s="187">
        <f t="shared" ref="AJ7:AJ23" si="9">AH7-AI7</f>
        <v>37416.683668999918</v>
      </c>
      <c r="AK7" s="188">
        <f>AJ7*(1+$D$28)</f>
        <v>38165.017342379921</v>
      </c>
      <c r="AL7" s="254">
        <f>'Bald Mountain'!AL7+'Sandy Bay'!AL7</f>
        <v>3410.01</v>
      </c>
      <c r="AM7" s="187">
        <f t="shared" ref="AM7:AM23" si="10">AK7-AL7</f>
        <v>34755.007342379919</v>
      </c>
      <c r="AN7" s="188">
        <f>AM7*(1+$D$28)</f>
        <v>35450.107489227521</v>
      </c>
      <c r="AO7" s="254">
        <f>'Bald Mountain'!AO7+'Sandy Bay'!AO7</f>
        <v>2410.4719999999998</v>
      </c>
      <c r="AP7" s="187">
        <f t="shared" ref="AP7:AP23" si="11">AN7-AO7</f>
        <v>33039.635489227519</v>
      </c>
      <c r="AQ7" s="188">
        <f>AP7*(1+$D$28)</f>
        <v>33700.428199012073</v>
      </c>
      <c r="AR7" s="254">
        <f>'Bald Mountain'!AR7+'Sandy Bay'!AR7</f>
        <v>1701.414</v>
      </c>
      <c r="AS7" s="187">
        <f t="shared" ref="AS7:AS23" si="12">AQ7-AR7</f>
        <v>31999.014199012072</v>
      </c>
      <c r="AT7" s="188">
        <f>AS7*(1+$D$28)</f>
        <v>32638.994482992315</v>
      </c>
      <c r="AU7" s="254">
        <f>'Bald Mountain'!AU7+'Sandy Bay'!AU7</f>
        <v>1904.981</v>
      </c>
      <c r="AV7" s="187">
        <f t="shared" ref="AV7:AV23" si="13">AT7-AU7</f>
        <v>30734.013482992315</v>
      </c>
      <c r="AW7" s="188">
        <f>AV7*(1+$D$28)</f>
        <v>31348.693752652161</v>
      </c>
      <c r="AX7" s="254">
        <f>'Bald Mountain'!AX7+'Sandy Bay'!AX7</f>
        <v>2734.9989999999998</v>
      </c>
      <c r="AY7" s="187">
        <f t="shared" ref="AY7:AY23" si="14">AW7-AX7</f>
        <v>28613.694752652162</v>
      </c>
      <c r="AZ7" s="189">
        <f>AY7*(1+$D$28)</f>
        <v>29185.968647705206</v>
      </c>
      <c r="BA7" s="251">
        <f>'Bald Mountain'!BA7+'Gorham Gore'!W7+'Sandy Bay'!BA7</f>
        <v>2585.9499999999998</v>
      </c>
      <c r="BB7" s="190">
        <f t="shared" ref="BB7:BB23" si="15">AZ7-BA7</f>
        <v>26600.018647705205</v>
      </c>
      <c r="BC7" s="191">
        <f>BB7*(1+$D$28)</f>
        <v>27132.019020659311</v>
      </c>
      <c r="BD7" s="192"/>
      <c r="BE7" s="193">
        <v>0</v>
      </c>
      <c r="BF7" s="194">
        <f t="shared" ref="BF7:BF25" si="16">BC7*BE7</f>
        <v>0</v>
      </c>
    </row>
    <row r="8" spans="1:58" s="162" customFormat="1" ht="17.649999999999999" customHeight="1" x14ac:dyDescent="0.2">
      <c r="A8" s="183" t="s">
        <v>17</v>
      </c>
      <c r="B8" s="184" t="s">
        <v>18</v>
      </c>
      <c r="C8" s="185" t="s">
        <v>19</v>
      </c>
      <c r="D8" s="186">
        <f>'Bald Mountain'!D8+'Gorham Gore'!D8+'Sandy Bay'!D8</f>
        <v>24.79</v>
      </c>
      <c r="E8" s="254">
        <f>'Bald Mountain'!E8+'Gorham Gore'!E8+'Sandy Bay'!E8</f>
        <v>0</v>
      </c>
      <c r="F8" s="187">
        <f t="shared" ref="F8:F25" si="17">D8-E8</f>
        <v>24.79</v>
      </c>
      <c r="G8" s="188">
        <f t="shared" ref="G8:G25" si="18">F8*(1+$D$28)</f>
        <v>25.285799999999998</v>
      </c>
      <c r="H8" s="254">
        <f>'Bald Mountain'!H8+'Sandy Bay'!H8</f>
        <v>0</v>
      </c>
      <c r="I8" s="187">
        <f t="shared" si="0"/>
        <v>25.285799999999998</v>
      </c>
      <c r="J8" s="188">
        <f t="shared" ref="J8:J25" si="19">I8*(1+$D$28)</f>
        <v>25.791515999999998</v>
      </c>
      <c r="K8" s="254">
        <f>'Bald Mountain'!K8+'Sandy Bay'!K8</f>
        <v>0</v>
      </c>
      <c r="L8" s="187">
        <f t="shared" si="1"/>
        <v>25.791515999999998</v>
      </c>
      <c r="M8" s="188">
        <f t="shared" ref="M8:M25" si="20">L8*(1+$D$28)</f>
        <v>26.307346319999997</v>
      </c>
      <c r="N8" s="254">
        <f>'Bald Mountain'!N8+'Sandy Bay'!N8</f>
        <v>0</v>
      </c>
      <c r="O8" s="187">
        <f t="shared" si="2"/>
        <v>26.307346319999997</v>
      </c>
      <c r="P8" s="188">
        <f t="shared" ref="P8:P25" si="21">O8*(1+$D$28)</f>
        <v>26.833493246399996</v>
      </c>
      <c r="Q8" s="254">
        <f>'Bald Mountain'!Q8+'Sandy Bay'!Q8</f>
        <v>0</v>
      </c>
      <c r="R8" s="187">
        <f t="shared" si="3"/>
        <v>26.833493246399996</v>
      </c>
      <c r="S8" s="188">
        <f t="shared" ref="S8:S25" si="22">R8*(1+$D$28)</f>
        <v>27.370163111327997</v>
      </c>
      <c r="T8" s="254">
        <f>'Bald Mountain'!T8+'Sandy Bay'!T8</f>
        <v>0</v>
      </c>
      <c r="U8" s="187">
        <f t="shared" si="4"/>
        <v>27.370163111327997</v>
      </c>
      <c r="V8" s="188">
        <f t="shared" ref="V8:V25" si="23">U8*(1+$D$28)</f>
        <v>27.917566373554557</v>
      </c>
      <c r="W8" s="254">
        <f>'Bald Mountain'!W8+'Sandy Bay'!W8</f>
        <v>0</v>
      </c>
      <c r="X8" s="187">
        <f t="shared" si="5"/>
        <v>27.917566373554557</v>
      </c>
      <c r="Y8" s="188">
        <f t="shared" ref="Y8:Y25" si="24">X8*(1+$D$28)</f>
        <v>28.475917701025647</v>
      </c>
      <c r="Z8" s="254">
        <f>'Bald Mountain'!Z8+'Sandy Bay'!Z8</f>
        <v>0</v>
      </c>
      <c r="AA8" s="187">
        <f t="shared" si="6"/>
        <v>28.475917701025647</v>
      </c>
      <c r="AB8" s="188">
        <f t="shared" ref="AB8:AB25" si="25">AA8*(1+$D$28)</f>
        <v>29.04543605504616</v>
      </c>
      <c r="AC8" s="254">
        <f>'Bald Mountain'!AC8+'Sandy Bay'!AC8</f>
        <v>0</v>
      </c>
      <c r="AD8" s="187">
        <f t="shared" si="7"/>
        <v>29.04543605504616</v>
      </c>
      <c r="AE8" s="188">
        <f t="shared" ref="AE8:AE25" si="26">AD8*(1+$D$28)</f>
        <v>29.626344776147082</v>
      </c>
      <c r="AF8" s="254"/>
      <c r="AG8" s="187">
        <f t="shared" si="8"/>
        <v>29.626344776147082</v>
      </c>
      <c r="AH8" s="188">
        <f t="shared" ref="AH8:AH25" si="27">AG8*(1+$D$28)</f>
        <v>30.218871671670023</v>
      </c>
      <c r="AI8" s="254">
        <f>'Bald Mountain'!AI8+'Sandy Bay'!AI8</f>
        <v>0</v>
      </c>
      <c r="AJ8" s="187">
        <f t="shared" si="9"/>
        <v>30.218871671670023</v>
      </c>
      <c r="AK8" s="188">
        <f t="shared" ref="AK8:AK25" si="28">AJ8*(1+$D$28)</f>
        <v>30.823249105103425</v>
      </c>
      <c r="AL8" s="254">
        <f>'Bald Mountain'!AL8+'Sandy Bay'!AL8</f>
        <v>0</v>
      </c>
      <c r="AM8" s="187">
        <f t="shared" si="10"/>
        <v>30.823249105103425</v>
      </c>
      <c r="AN8" s="188">
        <f t="shared" ref="AN8:AN25" si="29">AM8*(1+$D$28)</f>
        <v>31.439714087205495</v>
      </c>
      <c r="AO8" s="254">
        <f>'Bald Mountain'!AO8+'Sandy Bay'!AO8</f>
        <v>0</v>
      </c>
      <c r="AP8" s="187">
        <f t="shared" si="11"/>
        <v>31.439714087205495</v>
      </c>
      <c r="AQ8" s="188">
        <f t="shared" ref="AQ8:AQ25" si="30">AP8*(1+$D$28)</f>
        <v>32.068508368949608</v>
      </c>
      <c r="AR8" s="254">
        <f>'Bald Mountain'!AR8+'Sandy Bay'!AR8</f>
        <v>0</v>
      </c>
      <c r="AS8" s="187">
        <f t="shared" si="12"/>
        <v>32.068508368949608</v>
      </c>
      <c r="AT8" s="188">
        <f t="shared" ref="AT8:AT25" si="31">AS8*(1+$D$28)</f>
        <v>32.709878536328603</v>
      </c>
      <c r="AU8" s="254">
        <f>'Bald Mountain'!AU8+'Sandy Bay'!AU8</f>
        <v>0</v>
      </c>
      <c r="AV8" s="187">
        <f t="shared" si="13"/>
        <v>32.709878536328603</v>
      </c>
      <c r="AW8" s="188">
        <f t="shared" ref="AW8:AW25" si="32">AV8*(1+$D$28)</f>
        <v>33.364076107055176</v>
      </c>
      <c r="AX8" s="254">
        <f>'Bald Mountain'!AX8+'Sandy Bay'!AX8</f>
        <v>0</v>
      </c>
      <c r="AY8" s="187">
        <f t="shared" si="14"/>
        <v>33.364076107055176</v>
      </c>
      <c r="AZ8" s="189">
        <f t="shared" ref="AZ8:AZ25" si="33">AY8*(1+$D$28)</f>
        <v>34.031357629196279</v>
      </c>
      <c r="BA8" s="251">
        <f>'Bald Mountain'!BA8+'Gorham Gore'!W8+'Sandy Bay'!BA8</f>
        <v>0</v>
      </c>
      <c r="BB8" s="190">
        <f t="shared" si="15"/>
        <v>34.031357629196279</v>
      </c>
      <c r="BC8" s="191">
        <f t="shared" ref="BC8:BC25" si="34">BB8*(1+$D$28)</f>
        <v>34.711984781780203</v>
      </c>
      <c r="BD8" s="192"/>
      <c r="BE8" s="193">
        <v>0</v>
      </c>
      <c r="BF8" s="194">
        <f t="shared" si="16"/>
        <v>0</v>
      </c>
    </row>
    <row r="9" spans="1:58" s="162" customFormat="1" ht="17.649999999999999" customHeight="1" x14ac:dyDescent="0.2">
      <c r="A9" s="183" t="s">
        <v>20</v>
      </c>
      <c r="B9" s="184" t="s">
        <v>18</v>
      </c>
      <c r="C9" s="195" t="s">
        <v>16</v>
      </c>
      <c r="D9" s="186">
        <f>'Bald Mountain'!D9+'Gorham Gore'!D9+'Sandy Bay'!D9</f>
        <v>1663.65</v>
      </c>
      <c r="E9" s="254">
        <f>'Bald Mountain'!E9+'Gorham Gore'!E9+'Sandy Bay'!E9</f>
        <v>24.3</v>
      </c>
      <c r="F9" s="187">
        <f t="shared" si="17"/>
        <v>1639.3500000000001</v>
      </c>
      <c r="G9" s="196">
        <f t="shared" si="18"/>
        <v>1672.1370000000002</v>
      </c>
      <c r="H9" s="254">
        <f>'Bald Mountain'!H9+'Sandy Bay'!H9</f>
        <v>31.64</v>
      </c>
      <c r="I9" s="187">
        <f t="shared" si="0"/>
        <v>1640.4970000000001</v>
      </c>
      <c r="J9" s="196">
        <f t="shared" si="19"/>
        <v>1673.3069400000002</v>
      </c>
      <c r="K9" s="254">
        <f>'Bald Mountain'!K9+'Sandy Bay'!K9</f>
        <v>0</v>
      </c>
      <c r="L9" s="187">
        <f t="shared" si="1"/>
        <v>1673.3069400000002</v>
      </c>
      <c r="M9" s="196">
        <f t="shared" si="20"/>
        <v>1706.7730788000001</v>
      </c>
      <c r="N9" s="254">
        <f>'Bald Mountain'!N9+'Sandy Bay'!N9</f>
        <v>58.79</v>
      </c>
      <c r="O9" s="187">
        <f t="shared" si="2"/>
        <v>1647.9830788000002</v>
      </c>
      <c r="P9" s="196">
        <f t="shared" si="21"/>
        <v>1680.9427403760003</v>
      </c>
      <c r="Q9" s="254">
        <f>'Bald Mountain'!Q9+'Sandy Bay'!Q9</f>
        <v>0</v>
      </c>
      <c r="R9" s="187">
        <f t="shared" si="3"/>
        <v>1680.9427403760003</v>
      </c>
      <c r="S9" s="196">
        <f t="shared" si="22"/>
        <v>1714.5615951835202</v>
      </c>
      <c r="T9" s="254">
        <f>'Bald Mountain'!T9+'Sandy Bay'!T9</f>
        <v>0</v>
      </c>
      <c r="U9" s="187">
        <f t="shared" si="4"/>
        <v>1714.5615951835202</v>
      </c>
      <c r="V9" s="196">
        <f t="shared" si="23"/>
        <v>1748.8528270871907</v>
      </c>
      <c r="W9" s="254">
        <f>'Bald Mountain'!W9+'Sandy Bay'!W9</f>
        <v>40.980000000000004</v>
      </c>
      <c r="X9" s="187">
        <f t="shared" si="5"/>
        <v>1707.8728270871907</v>
      </c>
      <c r="Y9" s="196">
        <f t="shared" si="24"/>
        <v>1742.0302836289345</v>
      </c>
      <c r="Z9" s="254">
        <f>'Bald Mountain'!Z9+'Sandy Bay'!Z9</f>
        <v>0</v>
      </c>
      <c r="AA9" s="187">
        <f t="shared" si="6"/>
        <v>1742.0302836289345</v>
      </c>
      <c r="AB9" s="196">
        <f t="shared" si="25"/>
        <v>1776.8708893015132</v>
      </c>
      <c r="AC9" s="254">
        <f>'Bald Mountain'!AC9+'Sandy Bay'!AC9</f>
        <v>0</v>
      </c>
      <c r="AD9" s="187">
        <f t="shared" si="7"/>
        <v>1776.8708893015132</v>
      </c>
      <c r="AE9" s="196">
        <f t="shared" si="26"/>
        <v>1812.4083070875436</v>
      </c>
      <c r="AF9" s="254"/>
      <c r="AG9" s="187">
        <f t="shared" si="8"/>
        <v>1812.4083070875436</v>
      </c>
      <c r="AH9" s="196">
        <f t="shared" si="27"/>
        <v>1848.6564732292945</v>
      </c>
      <c r="AI9" s="254">
        <f>'Bald Mountain'!AI9+'Sandy Bay'!AI9</f>
        <v>0</v>
      </c>
      <c r="AJ9" s="187">
        <f t="shared" si="9"/>
        <v>1848.6564732292945</v>
      </c>
      <c r="AK9" s="196">
        <f t="shared" si="28"/>
        <v>1885.6296026938805</v>
      </c>
      <c r="AL9" s="254">
        <f>'Bald Mountain'!AL9+'Sandy Bay'!AL9</f>
        <v>0</v>
      </c>
      <c r="AM9" s="187">
        <f t="shared" si="10"/>
        <v>1885.6296026938805</v>
      </c>
      <c r="AN9" s="196">
        <f t="shared" si="29"/>
        <v>1923.3421947477582</v>
      </c>
      <c r="AO9" s="254">
        <f>'Bald Mountain'!AO9+'Sandy Bay'!AO9</f>
        <v>0</v>
      </c>
      <c r="AP9" s="187">
        <f t="shared" si="11"/>
        <v>1923.3421947477582</v>
      </c>
      <c r="AQ9" s="196">
        <f t="shared" si="30"/>
        <v>1961.8090386427134</v>
      </c>
      <c r="AR9" s="254">
        <f>'Bald Mountain'!AR9+'Sandy Bay'!AR9</f>
        <v>14.39</v>
      </c>
      <c r="AS9" s="187">
        <f t="shared" si="12"/>
        <v>1947.4190386427133</v>
      </c>
      <c r="AT9" s="196">
        <f t="shared" si="31"/>
        <v>1986.3674194155676</v>
      </c>
      <c r="AU9" s="254">
        <f>'Bald Mountain'!AU9+'Sandy Bay'!AU9</f>
        <v>0</v>
      </c>
      <c r="AV9" s="187">
        <f t="shared" si="13"/>
        <v>1986.3674194155676</v>
      </c>
      <c r="AW9" s="196">
        <f t="shared" si="32"/>
        <v>2026.094767803879</v>
      </c>
      <c r="AX9" s="254">
        <f>'Bald Mountain'!AX9+'Sandy Bay'!AX9</f>
        <v>0</v>
      </c>
      <c r="AY9" s="187">
        <f t="shared" si="14"/>
        <v>2026.094767803879</v>
      </c>
      <c r="AZ9" s="197">
        <f t="shared" si="33"/>
        <v>2066.6166631599567</v>
      </c>
      <c r="BA9" s="251">
        <f>'Bald Mountain'!BA9+'Gorham Gore'!W9+'Sandy Bay'!BA9</f>
        <v>40.36</v>
      </c>
      <c r="BB9" s="190">
        <f t="shared" si="15"/>
        <v>2026.2566631599568</v>
      </c>
      <c r="BC9" s="198">
        <f t="shared" si="34"/>
        <v>2066.7817964231558</v>
      </c>
      <c r="BD9" s="192"/>
      <c r="BE9" s="193">
        <v>0</v>
      </c>
      <c r="BF9" s="194">
        <f t="shared" si="16"/>
        <v>0</v>
      </c>
    </row>
    <row r="10" spans="1:58" s="162" customFormat="1" ht="17.649999999999999" customHeight="1" x14ac:dyDescent="0.2">
      <c r="A10" s="183" t="s">
        <v>21</v>
      </c>
      <c r="B10" s="184" t="s">
        <v>18</v>
      </c>
      <c r="C10" s="195" t="s">
        <v>19</v>
      </c>
      <c r="D10" s="186">
        <f>'Bald Mountain'!D10+'Gorham Gore'!D10+'Sandy Bay'!D10</f>
        <v>90.800000000000011</v>
      </c>
      <c r="E10" s="254">
        <f>'Bald Mountain'!E10+'Gorham Gore'!E10+'Sandy Bay'!E10</f>
        <v>0</v>
      </c>
      <c r="F10" s="187">
        <f t="shared" si="17"/>
        <v>90.800000000000011</v>
      </c>
      <c r="G10" s="188">
        <f t="shared" si="18"/>
        <v>92.616000000000014</v>
      </c>
      <c r="H10" s="254">
        <f>'Bald Mountain'!H10+'Sandy Bay'!H10</f>
        <v>0</v>
      </c>
      <c r="I10" s="187">
        <f t="shared" si="0"/>
        <v>92.616000000000014</v>
      </c>
      <c r="J10" s="188">
        <f t="shared" si="19"/>
        <v>94.46832000000002</v>
      </c>
      <c r="K10" s="254">
        <f>'Bald Mountain'!K10+'Sandy Bay'!K10</f>
        <v>0</v>
      </c>
      <c r="L10" s="187">
        <f t="shared" si="1"/>
        <v>94.46832000000002</v>
      </c>
      <c r="M10" s="188">
        <f t="shared" si="20"/>
        <v>96.35768640000002</v>
      </c>
      <c r="N10" s="254">
        <f>'Bald Mountain'!N10+'Sandy Bay'!N10</f>
        <v>0</v>
      </c>
      <c r="O10" s="187">
        <f t="shared" si="2"/>
        <v>96.35768640000002</v>
      </c>
      <c r="P10" s="188">
        <f t="shared" si="21"/>
        <v>98.284840128000027</v>
      </c>
      <c r="Q10" s="254">
        <f>'Bald Mountain'!Q10+'Sandy Bay'!Q10</f>
        <v>0</v>
      </c>
      <c r="R10" s="187">
        <f t="shared" si="3"/>
        <v>98.284840128000027</v>
      </c>
      <c r="S10" s="188">
        <f t="shared" si="22"/>
        <v>100.25053693056003</v>
      </c>
      <c r="T10" s="254">
        <f>'Bald Mountain'!T10+'Sandy Bay'!T10</f>
        <v>0</v>
      </c>
      <c r="U10" s="187">
        <f t="shared" si="4"/>
        <v>100.25053693056003</v>
      </c>
      <c r="V10" s="188">
        <f t="shared" si="23"/>
        <v>102.25554766917124</v>
      </c>
      <c r="W10" s="254">
        <f>'Bald Mountain'!W10+'Sandy Bay'!W10</f>
        <v>0</v>
      </c>
      <c r="X10" s="187">
        <f t="shared" si="5"/>
        <v>102.25554766917124</v>
      </c>
      <c r="Y10" s="188">
        <f t="shared" si="24"/>
        <v>104.30065862255466</v>
      </c>
      <c r="Z10" s="254">
        <f>'Bald Mountain'!Z10+'Sandy Bay'!Z10</f>
        <v>0</v>
      </c>
      <c r="AA10" s="187">
        <f t="shared" si="6"/>
        <v>104.30065862255466</v>
      </c>
      <c r="AB10" s="188">
        <f t="shared" si="25"/>
        <v>106.38667179500575</v>
      </c>
      <c r="AC10" s="254">
        <f>'Bald Mountain'!AC10+'Sandy Bay'!AC10</f>
        <v>0</v>
      </c>
      <c r="AD10" s="187">
        <f t="shared" si="7"/>
        <v>106.38667179500575</v>
      </c>
      <c r="AE10" s="188">
        <f t="shared" si="26"/>
        <v>108.51440523090587</v>
      </c>
      <c r="AF10" s="254"/>
      <c r="AG10" s="187">
        <f t="shared" si="8"/>
        <v>108.51440523090587</v>
      </c>
      <c r="AH10" s="188">
        <f t="shared" si="27"/>
        <v>110.68469333552399</v>
      </c>
      <c r="AI10" s="254">
        <f>'Bald Mountain'!AI10+'Sandy Bay'!AI10</f>
        <v>0.35499999999999998</v>
      </c>
      <c r="AJ10" s="187">
        <f t="shared" si="9"/>
        <v>110.32969333552398</v>
      </c>
      <c r="AK10" s="188">
        <f t="shared" si="28"/>
        <v>112.53628720223446</v>
      </c>
      <c r="AL10" s="254">
        <f>'Bald Mountain'!AL10+'Sandy Bay'!AL10</f>
        <v>0.29499999999999998</v>
      </c>
      <c r="AM10" s="187">
        <f t="shared" si="10"/>
        <v>112.24128720223446</v>
      </c>
      <c r="AN10" s="188">
        <f t="shared" si="29"/>
        <v>114.48611294627915</v>
      </c>
      <c r="AO10" s="254">
        <f>'Bald Mountain'!AO10+'Sandy Bay'!AO10</f>
        <v>0.14000000000000001</v>
      </c>
      <c r="AP10" s="187">
        <f t="shared" si="11"/>
        <v>114.34611294627915</v>
      </c>
      <c r="AQ10" s="188">
        <f t="shared" si="30"/>
        <v>116.63303520520473</v>
      </c>
      <c r="AR10" s="254">
        <f>'Bald Mountain'!AR10+'Sandy Bay'!AR10</f>
        <v>0</v>
      </c>
      <c r="AS10" s="187">
        <f t="shared" si="12"/>
        <v>116.63303520520473</v>
      </c>
      <c r="AT10" s="188">
        <f t="shared" si="31"/>
        <v>118.96569590930883</v>
      </c>
      <c r="AU10" s="254">
        <f>'Bald Mountain'!AU10+'Sandy Bay'!AU10</f>
        <v>0</v>
      </c>
      <c r="AV10" s="187">
        <f t="shared" si="13"/>
        <v>118.96569590930883</v>
      </c>
      <c r="AW10" s="188">
        <f t="shared" si="32"/>
        <v>121.34500982749502</v>
      </c>
      <c r="AX10" s="254">
        <f>'Bald Mountain'!AX10+'Sandy Bay'!AX10</f>
        <v>0</v>
      </c>
      <c r="AY10" s="187">
        <f t="shared" si="14"/>
        <v>121.34500982749502</v>
      </c>
      <c r="AZ10" s="189">
        <f t="shared" si="33"/>
        <v>123.77191002404493</v>
      </c>
      <c r="BA10" s="251">
        <f>'Bald Mountain'!BA10+'Gorham Gore'!W10+'Sandy Bay'!BA10</f>
        <v>0</v>
      </c>
      <c r="BB10" s="190">
        <f t="shared" si="15"/>
        <v>123.77191002404493</v>
      </c>
      <c r="BC10" s="191">
        <f t="shared" si="34"/>
        <v>126.24734822452582</v>
      </c>
      <c r="BD10" s="192"/>
      <c r="BE10" s="193">
        <v>0</v>
      </c>
      <c r="BF10" s="194">
        <f t="shared" si="16"/>
        <v>0</v>
      </c>
    </row>
    <row r="11" spans="1:58" s="162" customFormat="1" ht="17.649999999999999" customHeight="1" x14ac:dyDescent="0.2">
      <c r="A11" s="183" t="s">
        <v>22</v>
      </c>
      <c r="B11" s="184" t="s">
        <v>18</v>
      </c>
      <c r="C11" s="195" t="s">
        <v>19</v>
      </c>
      <c r="D11" s="186">
        <f>'Bald Mountain'!D11+'Gorham Gore'!D11+'Sandy Bay'!D11</f>
        <v>51.660000000000004</v>
      </c>
      <c r="E11" s="254">
        <f>'Bald Mountain'!E11+'Gorham Gore'!E11+'Sandy Bay'!E11</f>
        <v>0</v>
      </c>
      <c r="F11" s="187">
        <f t="shared" si="17"/>
        <v>51.660000000000004</v>
      </c>
      <c r="G11" s="188">
        <f t="shared" si="18"/>
        <v>52.693200000000004</v>
      </c>
      <c r="H11" s="254">
        <f>'Bald Mountain'!H11+'Sandy Bay'!H11</f>
        <v>0</v>
      </c>
      <c r="I11" s="187">
        <f t="shared" si="0"/>
        <v>52.693200000000004</v>
      </c>
      <c r="J11" s="188">
        <f t="shared" si="19"/>
        <v>53.747064000000009</v>
      </c>
      <c r="K11" s="254">
        <f>'Bald Mountain'!K11+'Sandy Bay'!K11</f>
        <v>0</v>
      </c>
      <c r="L11" s="187">
        <f t="shared" si="1"/>
        <v>53.747064000000009</v>
      </c>
      <c r="M11" s="188">
        <f t="shared" si="20"/>
        <v>54.822005280000013</v>
      </c>
      <c r="N11" s="254">
        <f>'Bald Mountain'!N11+'Sandy Bay'!N11</f>
        <v>0</v>
      </c>
      <c r="O11" s="187">
        <f t="shared" si="2"/>
        <v>54.822005280000013</v>
      </c>
      <c r="P11" s="188">
        <f t="shared" si="21"/>
        <v>55.918445385600016</v>
      </c>
      <c r="Q11" s="254">
        <f>'Bald Mountain'!Q11+'Sandy Bay'!Q11</f>
        <v>0</v>
      </c>
      <c r="R11" s="187">
        <f t="shared" si="3"/>
        <v>55.918445385600016</v>
      </c>
      <c r="S11" s="188">
        <f t="shared" si="22"/>
        <v>57.03681429331202</v>
      </c>
      <c r="T11" s="254">
        <f>'Bald Mountain'!T11+'Sandy Bay'!T11</f>
        <v>0</v>
      </c>
      <c r="U11" s="187">
        <f t="shared" si="4"/>
        <v>57.03681429331202</v>
      </c>
      <c r="V11" s="188">
        <f t="shared" si="23"/>
        <v>58.177550579178259</v>
      </c>
      <c r="W11" s="254">
        <f>'Bald Mountain'!W11+'Sandy Bay'!W11</f>
        <v>0</v>
      </c>
      <c r="X11" s="187">
        <f t="shared" si="5"/>
        <v>58.177550579178259</v>
      </c>
      <c r="Y11" s="188">
        <f t="shared" si="24"/>
        <v>59.341101590761824</v>
      </c>
      <c r="Z11" s="254">
        <f>'Bald Mountain'!Z11+'Sandy Bay'!Z11</f>
        <v>0</v>
      </c>
      <c r="AA11" s="187">
        <f t="shared" si="6"/>
        <v>59.341101590761824</v>
      </c>
      <c r="AB11" s="188">
        <f t="shared" si="25"/>
        <v>60.527923622577063</v>
      </c>
      <c r="AC11" s="254">
        <f>'Bald Mountain'!AC11+'Sandy Bay'!AC11</f>
        <v>0</v>
      </c>
      <c r="AD11" s="187">
        <f t="shared" si="7"/>
        <v>60.527923622577063</v>
      </c>
      <c r="AE11" s="188">
        <f t="shared" si="26"/>
        <v>61.738482095028608</v>
      </c>
      <c r="AF11" s="254"/>
      <c r="AG11" s="187">
        <f t="shared" si="8"/>
        <v>61.738482095028608</v>
      </c>
      <c r="AH11" s="188">
        <f t="shared" si="27"/>
        <v>62.973251736929178</v>
      </c>
      <c r="AI11" s="254">
        <f>'Bald Mountain'!AI11+'Sandy Bay'!AI11</f>
        <v>0</v>
      </c>
      <c r="AJ11" s="187">
        <f t="shared" si="9"/>
        <v>62.973251736929178</v>
      </c>
      <c r="AK11" s="188">
        <f t="shared" si="28"/>
        <v>64.232716771667768</v>
      </c>
      <c r="AL11" s="254">
        <f>'Bald Mountain'!AL11+'Sandy Bay'!AL11</f>
        <v>0</v>
      </c>
      <c r="AM11" s="187">
        <f t="shared" si="10"/>
        <v>64.232716771667768</v>
      </c>
      <c r="AN11" s="188">
        <f t="shared" si="29"/>
        <v>65.517371107101127</v>
      </c>
      <c r="AO11" s="254">
        <f>'Bald Mountain'!AO11+'Sandy Bay'!AO11</f>
        <v>0</v>
      </c>
      <c r="AP11" s="187">
        <f t="shared" si="11"/>
        <v>65.517371107101127</v>
      </c>
      <c r="AQ11" s="188">
        <f t="shared" si="30"/>
        <v>66.827718529243157</v>
      </c>
      <c r="AR11" s="254">
        <f>'Bald Mountain'!AR11+'Sandy Bay'!AR11</f>
        <v>0</v>
      </c>
      <c r="AS11" s="187">
        <f t="shared" si="12"/>
        <v>66.827718529243157</v>
      </c>
      <c r="AT11" s="188">
        <f t="shared" si="31"/>
        <v>68.164272899828021</v>
      </c>
      <c r="AU11" s="254">
        <f>'Bald Mountain'!AU11+'Sandy Bay'!AU11</f>
        <v>0</v>
      </c>
      <c r="AV11" s="187">
        <f t="shared" si="13"/>
        <v>68.164272899828021</v>
      </c>
      <c r="AW11" s="188">
        <f t="shared" si="32"/>
        <v>69.527558357824589</v>
      </c>
      <c r="AX11" s="254">
        <f>'Bald Mountain'!AX11+'Sandy Bay'!AX11</f>
        <v>0</v>
      </c>
      <c r="AY11" s="187">
        <f t="shared" si="14"/>
        <v>69.527558357824589</v>
      </c>
      <c r="AZ11" s="189">
        <f t="shared" si="33"/>
        <v>70.918109524981077</v>
      </c>
      <c r="BA11" s="251">
        <f>'Bald Mountain'!BA11+'Gorham Gore'!W11+'Sandy Bay'!BA11</f>
        <v>0</v>
      </c>
      <c r="BB11" s="190">
        <f t="shared" si="15"/>
        <v>70.918109524981077</v>
      </c>
      <c r="BC11" s="191">
        <f t="shared" si="34"/>
        <v>72.336471715480698</v>
      </c>
      <c r="BD11" s="192"/>
      <c r="BE11" s="193">
        <v>0</v>
      </c>
      <c r="BF11" s="194">
        <f t="shared" si="16"/>
        <v>0</v>
      </c>
    </row>
    <row r="12" spans="1:58" s="162" customFormat="1" ht="17.649999999999999" customHeight="1" x14ac:dyDescent="0.2">
      <c r="A12" s="183" t="s">
        <v>23</v>
      </c>
      <c r="B12" s="184" t="s">
        <v>18</v>
      </c>
      <c r="C12" s="195" t="s">
        <v>19</v>
      </c>
      <c r="D12" s="186">
        <f>'Bald Mountain'!D12+'Gorham Gore'!D12+'Sandy Bay'!D12</f>
        <v>147.82999999999998</v>
      </c>
      <c r="E12" s="254">
        <f>'Bald Mountain'!E12+'Gorham Gore'!E12+'Sandy Bay'!E12</f>
        <v>0</v>
      </c>
      <c r="F12" s="187">
        <f t="shared" si="17"/>
        <v>147.82999999999998</v>
      </c>
      <c r="G12" s="188">
        <f t="shared" si="18"/>
        <v>150.78659999999999</v>
      </c>
      <c r="H12" s="254">
        <f>'Bald Mountain'!H12+'Sandy Bay'!H12</f>
        <v>0</v>
      </c>
      <c r="I12" s="187">
        <f t="shared" si="0"/>
        <v>150.78659999999999</v>
      </c>
      <c r="J12" s="188">
        <f t="shared" si="19"/>
        <v>153.80233200000001</v>
      </c>
      <c r="K12" s="254">
        <f>'Bald Mountain'!K12+'Sandy Bay'!K12</f>
        <v>0</v>
      </c>
      <c r="L12" s="187">
        <f t="shared" si="1"/>
        <v>153.80233200000001</v>
      </c>
      <c r="M12" s="188">
        <f t="shared" si="20"/>
        <v>156.87837864000002</v>
      </c>
      <c r="N12" s="254">
        <f>'Bald Mountain'!N12+'Sandy Bay'!N12</f>
        <v>0</v>
      </c>
      <c r="O12" s="187">
        <f t="shared" si="2"/>
        <v>156.87837864000002</v>
      </c>
      <c r="P12" s="188">
        <f t="shared" si="21"/>
        <v>160.01594621280003</v>
      </c>
      <c r="Q12" s="254">
        <f>'Bald Mountain'!Q12+'Sandy Bay'!Q12</f>
        <v>49.32</v>
      </c>
      <c r="R12" s="187">
        <f t="shared" si="3"/>
        <v>110.69594621280004</v>
      </c>
      <c r="S12" s="188">
        <f t="shared" si="22"/>
        <v>112.90986513705604</v>
      </c>
      <c r="T12" s="254">
        <f>'Bald Mountain'!T12+'Sandy Bay'!T12</f>
        <v>0</v>
      </c>
      <c r="U12" s="187">
        <f t="shared" si="4"/>
        <v>112.90986513705604</v>
      </c>
      <c r="V12" s="188">
        <f t="shared" si="23"/>
        <v>115.16806243979717</v>
      </c>
      <c r="W12" s="254">
        <f>'Bald Mountain'!W12+'Sandy Bay'!W12</f>
        <v>17.36</v>
      </c>
      <c r="X12" s="187">
        <f t="shared" si="5"/>
        <v>97.808062439797169</v>
      </c>
      <c r="Y12" s="188">
        <f t="shared" si="24"/>
        <v>99.76422368859312</v>
      </c>
      <c r="Z12" s="254">
        <f>'Bald Mountain'!Z12+'Sandy Bay'!Z12</f>
        <v>0</v>
      </c>
      <c r="AA12" s="187">
        <f t="shared" si="6"/>
        <v>99.76422368859312</v>
      </c>
      <c r="AB12" s="188">
        <f t="shared" si="25"/>
        <v>101.75950816236498</v>
      </c>
      <c r="AC12" s="254">
        <f>'Bald Mountain'!AC12+'Sandy Bay'!AC12</f>
        <v>0</v>
      </c>
      <c r="AD12" s="187">
        <f t="shared" si="7"/>
        <v>101.75950816236498</v>
      </c>
      <c r="AE12" s="188">
        <f t="shared" si="26"/>
        <v>103.79469832561229</v>
      </c>
      <c r="AF12" s="254"/>
      <c r="AG12" s="187">
        <f t="shared" si="8"/>
        <v>103.79469832561229</v>
      </c>
      <c r="AH12" s="188">
        <f t="shared" si="27"/>
        <v>105.87059229212454</v>
      </c>
      <c r="AI12" s="254">
        <f>'Bald Mountain'!AI12+'Sandy Bay'!AI12</f>
        <v>0</v>
      </c>
      <c r="AJ12" s="187">
        <f t="shared" si="9"/>
        <v>105.87059229212454</v>
      </c>
      <c r="AK12" s="188">
        <f t="shared" si="28"/>
        <v>107.98800413796704</v>
      </c>
      <c r="AL12" s="254">
        <f>'Bald Mountain'!AL12+'Sandy Bay'!AL12</f>
        <v>0</v>
      </c>
      <c r="AM12" s="187">
        <f t="shared" si="10"/>
        <v>107.98800413796704</v>
      </c>
      <c r="AN12" s="188">
        <f t="shared" si="29"/>
        <v>110.14776422072639</v>
      </c>
      <c r="AO12" s="254">
        <f>'Bald Mountain'!AO12+'Sandy Bay'!AO12</f>
        <v>0</v>
      </c>
      <c r="AP12" s="187">
        <f t="shared" si="11"/>
        <v>110.14776422072639</v>
      </c>
      <c r="AQ12" s="188">
        <f t="shared" si="30"/>
        <v>112.35071950514092</v>
      </c>
      <c r="AR12" s="254">
        <f>'Bald Mountain'!AR12+'Sandy Bay'!AR12</f>
        <v>0</v>
      </c>
      <c r="AS12" s="187">
        <f t="shared" si="12"/>
        <v>112.35071950514092</v>
      </c>
      <c r="AT12" s="188">
        <f t="shared" si="31"/>
        <v>114.59773389524373</v>
      </c>
      <c r="AU12" s="254">
        <f>'Bald Mountain'!AU12+'Sandy Bay'!AU12</f>
        <v>0</v>
      </c>
      <c r="AV12" s="187">
        <f t="shared" si="13"/>
        <v>114.59773389524373</v>
      </c>
      <c r="AW12" s="188">
        <f t="shared" si="32"/>
        <v>116.88968857314862</v>
      </c>
      <c r="AX12" s="254">
        <f>'Bald Mountain'!AX12+'Sandy Bay'!AX12</f>
        <v>0</v>
      </c>
      <c r="AY12" s="187">
        <f t="shared" si="14"/>
        <v>116.88968857314862</v>
      </c>
      <c r="AZ12" s="189">
        <f t="shared" si="33"/>
        <v>119.22748234461159</v>
      </c>
      <c r="BA12" s="251">
        <f>'Bald Mountain'!BA12+'Gorham Gore'!W12+'Sandy Bay'!BA12</f>
        <v>0</v>
      </c>
      <c r="BB12" s="190">
        <f t="shared" si="15"/>
        <v>119.22748234461159</v>
      </c>
      <c r="BC12" s="191">
        <f t="shared" si="34"/>
        <v>121.61203199150383</v>
      </c>
      <c r="BD12" s="192"/>
      <c r="BE12" s="193">
        <v>0</v>
      </c>
      <c r="BF12" s="194">
        <f t="shared" si="16"/>
        <v>0</v>
      </c>
    </row>
    <row r="13" spans="1:58" s="162" customFormat="1" ht="17.649999999999999" customHeight="1" x14ac:dyDescent="0.2">
      <c r="A13" s="183" t="s">
        <v>24</v>
      </c>
      <c r="B13" s="184" t="s">
        <v>18</v>
      </c>
      <c r="C13" s="195" t="s">
        <v>19</v>
      </c>
      <c r="D13" s="186">
        <f>'Bald Mountain'!D13+'Gorham Gore'!D13+'Sandy Bay'!D13</f>
        <v>1442.05</v>
      </c>
      <c r="E13" s="254">
        <f>'Bald Mountain'!E13+'Gorham Gore'!E13+'Sandy Bay'!E13</f>
        <v>1.67</v>
      </c>
      <c r="F13" s="187">
        <f t="shared" si="17"/>
        <v>1440.3799999999999</v>
      </c>
      <c r="G13" s="188">
        <f t="shared" si="18"/>
        <v>1469.1876</v>
      </c>
      <c r="H13" s="254">
        <f>'Bald Mountain'!H13+'Sandy Bay'!H13</f>
        <v>1.25</v>
      </c>
      <c r="I13" s="187">
        <f t="shared" si="0"/>
        <v>1467.9376</v>
      </c>
      <c r="J13" s="188">
        <f t="shared" si="19"/>
        <v>1497.2963520000001</v>
      </c>
      <c r="K13" s="254">
        <f>'Bald Mountain'!K13+'Sandy Bay'!K13</f>
        <v>2.11</v>
      </c>
      <c r="L13" s="187">
        <f t="shared" si="1"/>
        <v>1495.1863520000002</v>
      </c>
      <c r="M13" s="188">
        <f t="shared" si="20"/>
        <v>1525.0900790400001</v>
      </c>
      <c r="N13" s="254">
        <f>'Bald Mountain'!N13+'Sandy Bay'!N13</f>
        <v>1.905</v>
      </c>
      <c r="O13" s="187">
        <f t="shared" si="2"/>
        <v>1523.1850790400001</v>
      </c>
      <c r="P13" s="188">
        <f t="shared" si="21"/>
        <v>1553.6487806208002</v>
      </c>
      <c r="Q13" s="254">
        <f>'Bald Mountain'!Q13+'Sandy Bay'!Q13</f>
        <v>7.0000000000000007E-2</v>
      </c>
      <c r="R13" s="187">
        <f t="shared" si="3"/>
        <v>1553.5787806208002</v>
      </c>
      <c r="S13" s="188">
        <f t="shared" si="22"/>
        <v>1584.6503562332161</v>
      </c>
      <c r="T13" s="254">
        <f>'Bald Mountain'!T13+'Sandy Bay'!T13</f>
        <v>0</v>
      </c>
      <c r="U13" s="187">
        <f t="shared" si="4"/>
        <v>1584.6503562332161</v>
      </c>
      <c r="V13" s="188">
        <f t="shared" si="23"/>
        <v>1616.3433633578804</v>
      </c>
      <c r="W13" s="254">
        <f>'Bald Mountain'!W13+'Sandy Bay'!W13</f>
        <v>0.25</v>
      </c>
      <c r="X13" s="187">
        <f t="shared" si="5"/>
        <v>1616.0933633578804</v>
      </c>
      <c r="Y13" s="188">
        <f t="shared" si="24"/>
        <v>1648.415230625038</v>
      </c>
      <c r="Z13" s="254">
        <f>'Bald Mountain'!Z13+'Sandy Bay'!Z13</f>
        <v>0.91999999999999993</v>
      </c>
      <c r="AA13" s="187">
        <f t="shared" si="6"/>
        <v>1647.4952306250379</v>
      </c>
      <c r="AB13" s="188">
        <f t="shared" si="25"/>
        <v>1680.4451352375388</v>
      </c>
      <c r="AC13" s="254">
        <f>'Bald Mountain'!AC13+'Sandy Bay'!AC13</f>
        <v>1.4550000000000001</v>
      </c>
      <c r="AD13" s="187">
        <f t="shared" si="7"/>
        <v>1678.9901352375389</v>
      </c>
      <c r="AE13" s="188">
        <f t="shared" si="26"/>
        <v>1712.5699379422897</v>
      </c>
      <c r="AF13" s="254">
        <v>4.3899999999999997</v>
      </c>
      <c r="AG13" s="187">
        <f t="shared" si="8"/>
        <v>1708.1799379422896</v>
      </c>
      <c r="AH13" s="188">
        <f t="shared" si="27"/>
        <v>1742.3435367011355</v>
      </c>
      <c r="AI13" s="254">
        <f>'Bald Mountain'!AI13+'Sandy Bay'!AI13</f>
        <v>8.1050000000000004</v>
      </c>
      <c r="AJ13" s="187">
        <f t="shared" si="9"/>
        <v>1734.2385367011354</v>
      </c>
      <c r="AK13" s="188">
        <f t="shared" si="28"/>
        <v>1768.9233074351582</v>
      </c>
      <c r="AL13" s="254">
        <f>'Bald Mountain'!AL13+'Sandy Bay'!AL13</f>
        <v>14.61</v>
      </c>
      <c r="AM13" s="187">
        <f t="shared" si="10"/>
        <v>1754.3133074351583</v>
      </c>
      <c r="AN13" s="188">
        <f t="shared" si="29"/>
        <v>1789.3995735838614</v>
      </c>
      <c r="AO13" s="254">
        <f>'Bald Mountain'!AO13+'Sandy Bay'!AO13</f>
        <v>7.2050000000000001</v>
      </c>
      <c r="AP13" s="187">
        <f t="shared" si="11"/>
        <v>1782.1945735838615</v>
      </c>
      <c r="AQ13" s="188">
        <f t="shared" si="30"/>
        <v>1817.8384650555388</v>
      </c>
      <c r="AR13" s="254">
        <f>'Bald Mountain'!AR13+'Sandy Bay'!AR13</f>
        <v>12.56</v>
      </c>
      <c r="AS13" s="187">
        <f t="shared" si="12"/>
        <v>1805.2784650555388</v>
      </c>
      <c r="AT13" s="188">
        <f t="shared" si="31"/>
        <v>1841.3840343566496</v>
      </c>
      <c r="AU13" s="254">
        <f>'Bald Mountain'!AU13+'Sandy Bay'!AU13</f>
        <v>14.62</v>
      </c>
      <c r="AV13" s="187">
        <f t="shared" si="13"/>
        <v>1826.7640343566497</v>
      </c>
      <c r="AW13" s="188">
        <f t="shared" si="32"/>
        <v>1863.2993150437828</v>
      </c>
      <c r="AX13" s="254">
        <f>'Bald Mountain'!AX13+'Sandy Bay'!AX13</f>
        <v>1.73</v>
      </c>
      <c r="AY13" s="187">
        <f t="shared" si="14"/>
        <v>1861.5693150437828</v>
      </c>
      <c r="AZ13" s="189">
        <f t="shared" si="33"/>
        <v>1898.8007013446586</v>
      </c>
      <c r="BA13" s="251">
        <f>'Bald Mountain'!BA13+'Gorham Gore'!W13+'Sandy Bay'!BA13</f>
        <v>16.55</v>
      </c>
      <c r="BB13" s="190">
        <f t="shared" si="15"/>
        <v>1882.2507013446586</v>
      </c>
      <c r="BC13" s="191">
        <f t="shared" si="34"/>
        <v>1919.8957153715519</v>
      </c>
      <c r="BD13" s="192"/>
      <c r="BE13" s="193">
        <v>0</v>
      </c>
      <c r="BF13" s="194">
        <f t="shared" si="16"/>
        <v>0</v>
      </c>
    </row>
    <row r="14" spans="1:58" s="162" customFormat="1" ht="17.649999999999999" customHeight="1" x14ac:dyDescent="0.2">
      <c r="A14" s="183" t="s">
        <v>25</v>
      </c>
      <c r="B14" s="184" t="s">
        <v>18</v>
      </c>
      <c r="C14" s="195" t="s">
        <v>19</v>
      </c>
      <c r="D14" s="186">
        <f>'Bald Mountain'!D14+'Gorham Gore'!D14+'Sandy Bay'!D14</f>
        <v>20156.690000000002</v>
      </c>
      <c r="E14" s="256">
        <f>'Bald Mountain'!E14+'Gorham Gore'!E14+'Sandy Bay'!E14</f>
        <v>26.71</v>
      </c>
      <c r="F14" s="187">
        <f>D14-E14</f>
        <v>20129.980000000003</v>
      </c>
      <c r="G14" s="188">
        <f t="shared" si="18"/>
        <v>20532.579600000005</v>
      </c>
      <c r="H14" s="254">
        <f>'Bald Mountain'!H14+'Sandy Bay'!H14</f>
        <v>26.15</v>
      </c>
      <c r="I14" s="187">
        <f t="shared" si="0"/>
        <v>20506.429600000003</v>
      </c>
      <c r="J14" s="188">
        <f t="shared" si="19"/>
        <v>20916.558192000004</v>
      </c>
      <c r="K14" s="254">
        <f>'Bald Mountain'!K14+'Sandy Bay'!K14</f>
        <v>56.76</v>
      </c>
      <c r="L14" s="187">
        <f t="shared" si="1"/>
        <v>20859.798192000006</v>
      </c>
      <c r="M14" s="188">
        <f t="shared" si="20"/>
        <v>21276.994155840006</v>
      </c>
      <c r="N14" s="254">
        <f>'Bald Mountain'!N14+'Sandy Bay'!N14</f>
        <v>44.704999999999998</v>
      </c>
      <c r="O14" s="187">
        <f t="shared" si="2"/>
        <v>21232.289155840004</v>
      </c>
      <c r="P14" s="188">
        <f t="shared" si="21"/>
        <v>21656.934938956805</v>
      </c>
      <c r="Q14" s="254">
        <f>'Bald Mountain'!Q14+'Sandy Bay'!Q14</f>
        <v>20.51</v>
      </c>
      <c r="R14" s="187">
        <f t="shared" si="3"/>
        <v>21636.424938956807</v>
      </c>
      <c r="S14" s="188">
        <f t="shared" si="22"/>
        <v>22069.153437735942</v>
      </c>
      <c r="T14" s="254">
        <f>'Bald Mountain'!T14+'Sandy Bay'!T14</f>
        <v>54.384999999999998</v>
      </c>
      <c r="U14" s="187">
        <f t="shared" si="4"/>
        <v>22014.768437735944</v>
      </c>
      <c r="V14" s="188">
        <f t="shared" si="23"/>
        <v>22455.063806490663</v>
      </c>
      <c r="W14" s="254">
        <f>'Bald Mountain'!W14+'Sandy Bay'!W14</f>
        <v>12.48</v>
      </c>
      <c r="X14" s="187">
        <f t="shared" si="5"/>
        <v>22442.583806490664</v>
      </c>
      <c r="Y14" s="188">
        <f t="shared" si="24"/>
        <v>22891.435482620476</v>
      </c>
      <c r="Z14" s="254">
        <f>'Bald Mountain'!Z14+'Sandy Bay'!Z14</f>
        <v>13.225</v>
      </c>
      <c r="AA14" s="187">
        <f t="shared" si="6"/>
        <v>22878.210482620478</v>
      </c>
      <c r="AB14" s="188">
        <f t="shared" si="25"/>
        <v>23335.774692272887</v>
      </c>
      <c r="AC14" s="254">
        <f>'Bald Mountain'!AC14+'Sandy Bay'!AC14</f>
        <v>26.29</v>
      </c>
      <c r="AD14" s="187">
        <f t="shared" si="7"/>
        <v>23309.484692272887</v>
      </c>
      <c r="AE14" s="188">
        <f t="shared" si="26"/>
        <v>23775.674386118346</v>
      </c>
      <c r="AF14" s="254">
        <f>'Bald Mountain'!AF14+'Sandy Bay'!AF14</f>
        <v>137.82</v>
      </c>
      <c r="AG14" s="187">
        <f t="shared" si="8"/>
        <v>23637.854386118346</v>
      </c>
      <c r="AH14" s="188">
        <f t="shared" si="27"/>
        <v>24110.611473840712</v>
      </c>
      <c r="AI14" s="254">
        <f>'Bald Mountain'!AI14+'Sandy Bay'!AI14</f>
        <v>244.51499999999999</v>
      </c>
      <c r="AJ14" s="187">
        <f t="shared" si="9"/>
        <v>23866.096473840713</v>
      </c>
      <c r="AK14" s="188">
        <f t="shared" si="28"/>
        <v>24343.418403317526</v>
      </c>
      <c r="AL14" s="254">
        <f>'Bald Mountain'!AL14+'Sandy Bay'!AL14</f>
        <v>254.9</v>
      </c>
      <c r="AM14" s="187">
        <f t="shared" si="10"/>
        <v>24088.518403317525</v>
      </c>
      <c r="AN14" s="188">
        <f t="shared" si="29"/>
        <v>24570.288771383875</v>
      </c>
      <c r="AO14" s="254">
        <f>'Bald Mountain'!AO14+'Sandy Bay'!AO14</f>
        <v>141.75</v>
      </c>
      <c r="AP14" s="187">
        <f t="shared" si="11"/>
        <v>24428.538771383875</v>
      </c>
      <c r="AQ14" s="188">
        <f t="shared" si="30"/>
        <v>24917.109546811553</v>
      </c>
      <c r="AR14" s="254">
        <f>'Bald Mountain'!AR14+'Sandy Bay'!AR14</f>
        <v>176.375</v>
      </c>
      <c r="AS14" s="187">
        <f t="shared" si="12"/>
        <v>24740.734546811553</v>
      </c>
      <c r="AT14" s="188">
        <f t="shared" si="31"/>
        <v>25235.549237747786</v>
      </c>
      <c r="AU14" s="254">
        <f>'Bald Mountain'!AU14+'Sandy Bay'!AU14</f>
        <v>404.90500000000003</v>
      </c>
      <c r="AV14" s="187">
        <f t="shared" si="13"/>
        <v>24830.644237747787</v>
      </c>
      <c r="AW14" s="188">
        <f t="shared" si="32"/>
        <v>25327.257122502742</v>
      </c>
      <c r="AX14" s="254">
        <f>'Bald Mountain'!AX14+'Sandy Bay'!AX14</f>
        <v>176.39500000000001</v>
      </c>
      <c r="AY14" s="187">
        <f t="shared" si="14"/>
        <v>25150.862122502742</v>
      </c>
      <c r="AZ14" s="189">
        <f t="shared" si="33"/>
        <v>25653.879364952798</v>
      </c>
      <c r="BA14" s="251">
        <f>'Bald Mountain'!BA14+'Gorham Gore'!W14+'Sandy Bay'!BA14</f>
        <v>234.905</v>
      </c>
      <c r="BB14" s="190">
        <f>AZ14-BA14</f>
        <v>25418.974364952799</v>
      </c>
      <c r="BC14" s="191">
        <f>BB14*(1+$D$28)</f>
        <v>25927.353852251854</v>
      </c>
      <c r="BD14" s="192"/>
      <c r="BE14" s="193">
        <v>0</v>
      </c>
      <c r="BF14" s="194">
        <f t="shared" si="16"/>
        <v>0</v>
      </c>
    </row>
    <row r="15" spans="1:58" s="162" customFormat="1" ht="17.649999999999999" customHeight="1" x14ac:dyDescent="0.2">
      <c r="A15" s="183" t="s">
        <v>26</v>
      </c>
      <c r="B15" s="184" t="s">
        <v>18</v>
      </c>
      <c r="C15" s="195" t="s">
        <v>19</v>
      </c>
      <c r="D15" s="186">
        <f>'Bald Mountain'!D15+'Gorham Gore'!D15+'Sandy Bay'!D15</f>
        <v>22.92</v>
      </c>
      <c r="E15" s="254">
        <f>'Bald Mountain'!E15+'Gorham Gore'!E15+'Sandy Bay'!E15</f>
        <v>0</v>
      </c>
      <c r="F15" s="187">
        <f t="shared" si="17"/>
        <v>22.92</v>
      </c>
      <c r="G15" s="188">
        <f t="shared" si="18"/>
        <v>23.378400000000003</v>
      </c>
      <c r="H15" s="254">
        <f>'Bald Mountain'!H15+'Sandy Bay'!H15</f>
        <v>0</v>
      </c>
      <c r="I15" s="187">
        <f t="shared" si="0"/>
        <v>23.378400000000003</v>
      </c>
      <c r="J15" s="188">
        <f t="shared" si="19"/>
        <v>23.845968000000003</v>
      </c>
      <c r="K15" s="254">
        <f>'Bald Mountain'!K15+'Sandy Bay'!K15</f>
        <v>0</v>
      </c>
      <c r="L15" s="187">
        <f t="shared" si="1"/>
        <v>23.845968000000003</v>
      </c>
      <c r="M15" s="188">
        <f t="shared" si="20"/>
        <v>24.322887360000003</v>
      </c>
      <c r="N15" s="254">
        <f>'Bald Mountain'!N15+'Sandy Bay'!N15</f>
        <v>0</v>
      </c>
      <c r="O15" s="187">
        <f t="shared" si="2"/>
        <v>24.322887360000003</v>
      </c>
      <c r="P15" s="188">
        <f t="shared" si="21"/>
        <v>24.809345107200002</v>
      </c>
      <c r="Q15" s="254">
        <f>'Bald Mountain'!Q15+'Sandy Bay'!Q15</f>
        <v>0</v>
      </c>
      <c r="R15" s="187">
        <f t="shared" si="3"/>
        <v>24.809345107200002</v>
      </c>
      <c r="S15" s="188">
        <f t="shared" si="22"/>
        <v>25.305532009344002</v>
      </c>
      <c r="T15" s="254">
        <f>'Bald Mountain'!T15+'Sandy Bay'!T15</f>
        <v>0</v>
      </c>
      <c r="U15" s="187">
        <f t="shared" si="4"/>
        <v>25.305532009344002</v>
      </c>
      <c r="V15" s="188">
        <f t="shared" si="23"/>
        <v>25.811642649530881</v>
      </c>
      <c r="W15" s="254">
        <f>'Bald Mountain'!W15+'Sandy Bay'!W15</f>
        <v>0</v>
      </c>
      <c r="X15" s="187">
        <f t="shared" si="5"/>
        <v>25.811642649530881</v>
      </c>
      <c r="Y15" s="188">
        <f t="shared" si="24"/>
        <v>26.327875502521501</v>
      </c>
      <c r="Z15" s="254">
        <f>'Bald Mountain'!Z15+'Sandy Bay'!Z15</f>
        <v>0.24</v>
      </c>
      <c r="AA15" s="187">
        <f t="shared" si="6"/>
        <v>26.087875502521502</v>
      </c>
      <c r="AB15" s="188">
        <f t="shared" si="25"/>
        <v>26.609633012571933</v>
      </c>
      <c r="AC15" s="254">
        <f>'Bald Mountain'!AC15+'Sandy Bay'!AC15</f>
        <v>0</v>
      </c>
      <c r="AD15" s="187">
        <f t="shared" si="7"/>
        <v>26.609633012571933</v>
      </c>
      <c r="AE15" s="188">
        <f t="shared" si="26"/>
        <v>27.141825672823373</v>
      </c>
      <c r="AF15" s="254">
        <v>3.5000000000000003E-2</v>
      </c>
      <c r="AG15" s="187">
        <f t="shared" si="8"/>
        <v>27.106825672823373</v>
      </c>
      <c r="AH15" s="188">
        <f t="shared" si="27"/>
        <v>27.648962186279842</v>
      </c>
      <c r="AI15" s="254">
        <f>'Bald Mountain'!AI15+'Sandy Bay'!AI15</f>
        <v>0.35</v>
      </c>
      <c r="AJ15" s="187">
        <f t="shared" si="9"/>
        <v>27.298962186279841</v>
      </c>
      <c r="AK15" s="188">
        <f t="shared" si="28"/>
        <v>27.844941430005438</v>
      </c>
      <c r="AL15" s="254">
        <f>'Bald Mountain'!AL15+'Sandy Bay'!AL15</f>
        <v>2.08</v>
      </c>
      <c r="AM15" s="187">
        <f t="shared" si="10"/>
        <v>25.764941430005436</v>
      </c>
      <c r="AN15" s="188">
        <f t="shared" si="29"/>
        <v>26.280240258605545</v>
      </c>
      <c r="AO15" s="254">
        <f>'Bald Mountain'!AO15+'Sandy Bay'!AO15</f>
        <v>1.4300000000000002</v>
      </c>
      <c r="AP15" s="187">
        <f t="shared" si="11"/>
        <v>24.850240258605545</v>
      </c>
      <c r="AQ15" s="188">
        <f t="shared" si="30"/>
        <v>25.347245063777656</v>
      </c>
      <c r="AR15" s="254">
        <f>'Bald Mountain'!AR15+'Sandy Bay'!AR15</f>
        <v>0</v>
      </c>
      <c r="AS15" s="187">
        <f t="shared" si="12"/>
        <v>25.347245063777656</v>
      </c>
      <c r="AT15" s="188">
        <f t="shared" si="31"/>
        <v>25.854189965053209</v>
      </c>
      <c r="AU15" s="254">
        <f>'Bald Mountain'!AU15+'Sandy Bay'!AU15</f>
        <v>0.13</v>
      </c>
      <c r="AV15" s="187">
        <f t="shared" si="13"/>
        <v>25.72418996505321</v>
      </c>
      <c r="AW15" s="188">
        <f t="shared" si="32"/>
        <v>26.238673764354274</v>
      </c>
      <c r="AX15" s="254">
        <f>'Bald Mountain'!AX15+'Sandy Bay'!AX15</f>
        <v>0.19</v>
      </c>
      <c r="AY15" s="187">
        <f t="shared" si="14"/>
        <v>26.048673764354273</v>
      </c>
      <c r="AZ15" s="189">
        <f t="shared" si="33"/>
        <v>26.569647239641359</v>
      </c>
      <c r="BA15" s="251">
        <f>'Bald Mountain'!BA15+'Gorham Gore'!W15+'Sandy Bay'!BA15</f>
        <v>0</v>
      </c>
      <c r="BB15" s="190">
        <f t="shared" si="15"/>
        <v>26.569647239641359</v>
      </c>
      <c r="BC15" s="191">
        <f t="shared" si="34"/>
        <v>27.101040184434186</v>
      </c>
      <c r="BD15" s="192"/>
      <c r="BE15" s="193">
        <v>0</v>
      </c>
      <c r="BF15" s="194">
        <f t="shared" si="16"/>
        <v>0</v>
      </c>
    </row>
    <row r="16" spans="1:58" s="162" customFormat="1" ht="17.649999999999999" customHeight="1" x14ac:dyDescent="0.2">
      <c r="A16" s="183" t="s">
        <v>27</v>
      </c>
      <c r="B16" s="184" t="s">
        <v>18</v>
      </c>
      <c r="C16" s="195" t="s">
        <v>19</v>
      </c>
      <c r="D16" s="186">
        <f>'Bald Mountain'!D16+'Gorham Gore'!D16+'Sandy Bay'!D16</f>
        <v>1070.68</v>
      </c>
      <c r="E16" s="254">
        <f>'Bald Mountain'!E16+'Gorham Gore'!E16+'Sandy Bay'!E16</f>
        <v>4.63</v>
      </c>
      <c r="F16" s="187">
        <f t="shared" si="17"/>
        <v>1066.05</v>
      </c>
      <c r="G16" s="188">
        <f t="shared" si="18"/>
        <v>1087.3709999999999</v>
      </c>
      <c r="H16" s="254">
        <f>'Bald Mountain'!H16+'Sandy Bay'!H16</f>
        <v>21.98</v>
      </c>
      <c r="I16" s="187">
        <f t="shared" si="0"/>
        <v>1065.3909999999998</v>
      </c>
      <c r="J16" s="188">
        <f t="shared" si="19"/>
        <v>1086.6988199999998</v>
      </c>
      <c r="K16" s="254">
        <f>'Bald Mountain'!K16+'Sandy Bay'!K16</f>
        <v>25.76</v>
      </c>
      <c r="L16" s="187">
        <f t="shared" si="1"/>
        <v>1060.9388199999999</v>
      </c>
      <c r="M16" s="188">
        <f t="shared" si="20"/>
        <v>1082.1575963999999</v>
      </c>
      <c r="N16" s="254">
        <f>'Bald Mountain'!N16+'Sandy Bay'!N16</f>
        <v>8.9469999999999992</v>
      </c>
      <c r="O16" s="187">
        <f t="shared" si="2"/>
        <v>1073.2105964</v>
      </c>
      <c r="P16" s="188">
        <f t="shared" si="21"/>
        <v>1094.6748083279999</v>
      </c>
      <c r="Q16" s="254">
        <f>'Bald Mountain'!Q16+'Sandy Bay'!Q16</f>
        <v>33.292999999999999</v>
      </c>
      <c r="R16" s="187">
        <f t="shared" si="3"/>
        <v>1061.381808328</v>
      </c>
      <c r="S16" s="188">
        <f t="shared" si="22"/>
        <v>1082.60944449456</v>
      </c>
      <c r="T16" s="254">
        <f>'Bald Mountain'!T16+'Sandy Bay'!T16</f>
        <v>24.757000000000001</v>
      </c>
      <c r="U16" s="187">
        <f t="shared" si="4"/>
        <v>1057.8524444945599</v>
      </c>
      <c r="V16" s="188">
        <f t="shared" si="23"/>
        <v>1079.0094933844512</v>
      </c>
      <c r="W16" s="254">
        <f>'Bald Mountain'!W16+'Sandy Bay'!W16</f>
        <v>30.855</v>
      </c>
      <c r="X16" s="187">
        <f t="shared" si="5"/>
        <v>1048.1544933844511</v>
      </c>
      <c r="Y16" s="188">
        <f t="shared" si="24"/>
        <v>1069.1175832521401</v>
      </c>
      <c r="Z16" s="254">
        <f>'Bald Mountain'!Z16+'Sandy Bay'!Z16</f>
        <v>30.417000000000002</v>
      </c>
      <c r="AA16" s="187">
        <f t="shared" si="6"/>
        <v>1038.7005832521402</v>
      </c>
      <c r="AB16" s="188">
        <f t="shared" si="25"/>
        <v>1059.4745949171829</v>
      </c>
      <c r="AC16" s="254">
        <f>'Bald Mountain'!AC16+'Sandy Bay'!AC16</f>
        <v>79.289999999999992</v>
      </c>
      <c r="AD16" s="187">
        <f t="shared" si="7"/>
        <v>980.18459491718295</v>
      </c>
      <c r="AE16" s="188">
        <f t="shared" si="26"/>
        <v>999.78828681552659</v>
      </c>
      <c r="AF16" s="254">
        <f>'Bald Mountain'!AF16+'Sandy Bay'!AF16</f>
        <v>126.08199999999999</v>
      </c>
      <c r="AG16" s="187">
        <f t="shared" si="8"/>
        <v>873.7062868155266</v>
      </c>
      <c r="AH16" s="188">
        <f t="shared" si="27"/>
        <v>891.18041255183709</v>
      </c>
      <c r="AI16" s="254">
        <f>'Bald Mountain'!AI16+'Sandy Bay'!AI16</f>
        <v>45.055999999999997</v>
      </c>
      <c r="AJ16" s="187">
        <f t="shared" si="9"/>
        <v>846.12441255183705</v>
      </c>
      <c r="AK16" s="188">
        <f t="shared" si="28"/>
        <v>863.04690080287378</v>
      </c>
      <c r="AL16" s="254">
        <f>'Bald Mountain'!AL16+'Sandy Bay'!AL16</f>
        <v>1.095</v>
      </c>
      <c r="AM16" s="187">
        <f t="shared" si="10"/>
        <v>861.95190080287375</v>
      </c>
      <c r="AN16" s="188">
        <f t="shared" si="29"/>
        <v>879.19093881893127</v>
      </c>
      <c r="AO16" s="254">
        <f>'Bald Mountain'!AO16+'Sandy Bay'!AO16</f>
        <v>27.582999999999998</v>
      </c>
      <c r="AP16" s="187">
        <f t="shared" si="11"/>
        <v>851.6079388189313</v>
      </c>
      <c r="AQ16" s="188">
        <f t="shared" si="30"/>
        <v>868.64009759530995</v>
      </c>
      <c r="AR16" s="254">
        <f>'Bald Mountain'!AR16+'Sandy Bay'!AR16</f>
        <v>14.728999999999999</v>
      </c>
      <c r="AS16" s="187">
        <f t="shared" si="12"/>
        <v>853.91109759530991</v>
      </c>
      <c r="AT16" s="188">
        <f t="shared" si="31"/>
        <v>870.98931954721616</v>
      </c>
      <c r="AU16" s="254">
        <f>'Bald Mountain'!AU16+'Sandy Bay'!AU16</f>
        <v>51.203000000000003</v>
      </c>
      <c r="AV16" s="187">
        <f t="shared" si="13"/>
        <v>819.78631954721618</v>
      </c>
      <c r="AW16" s="188">
        <f t="shared" si="32"/>
        <v>836.18204593816051</v>
      </c>
      <c r="AX16" s="254">
        <f>'Bald Mountain'!AX16+'Sandy Bay'!AX16</f>
        <v>34.548000000000002</v>
      </c>
      <c r="AY16" s="187">
        <f t="shared" si="14"/>
        <v>801.63404593816051</v>
      </c>
      <c r="AZ16" s="189">
        <f t="shared" si="33"/>
        <v>817.66672685692379</v>
      </c>
      <c r="BA16" s="251">
        <f>'Bald Mountain'!BA16+'Gorham Gore'!W16+'Sandy Bay'!BA16</f>
        <v>13.734</v>
      </c>
      <c r="BB16" s="199">
        <f t="shared" si="15"/>
        <v>803.93272685692375</v>
      </c>
      <c r="BC16" s="191">
        <f t="shared" si="34"/>
        <v>820.01138139406225</v>
      </c>
      <c r="BD16" s="192"/>
      <c r="BE16" s="193">
        <v>0</v>
      </c>
      <c r="BF16" s="194">
        <f t="shared" si="16"/>
        <v>0</v>
      </c>
    </row>
    <row r="17" spans="1:59" s="162" customFormat="1" ht="17.649999999999999" customHeight="1" x14ac:dyDescent="0.2">
      <c r="A17" s="183" t="s">
        <v>28</v>
      </c>
      <c r="B17" s="184" t="s">
        <v>18</v>
      </c>
      <c r="C17" s="195" t="s">
        <v>19</v>
      </c>
      <c r="D17" s="186">
        <f>'Bald Mountain'!D17+'Gorham Gore'!D17+'Sandy Bay'!D17</f>
        <v>4663.92</v>
      </c>
      <c r="E17" s="254">
        <f>'Bald Mountain'!E17+'Gorham Gore'!E17+'Sandy Bay'!E17</f>
        <v>52.64</v>
      </c>
      <c r="F17" s="187">
        <f t="shared" si="17"/>
        <v>4611.28</v>
      </c>
      <c r="G17" s="188">
        <f t="shared" si="18"/>
        <v>4703.5055999999995</v>
      </c>
      <c r="H17" s="254">
        <f>'Bald Mountain'!H17+'Sandy Bay'!H17</f>
        <v>75.33</v>
      </c>
      <c r="I17" s="187">
        <f t="shared" si="0"/>
        <v>4628.1755999999996</v>
      </c>
      <c r="J17" s="188">
        <f t="shared" si="19"/>
        <v>4720.7391119999993</v>
      </c>
      <c r="K17" s="254">
        <f>'Bald Mountain'!K17+'Sandy Bay'!K17</f>
        <v>71.3</v>
      </c>
      <c r="L17" s="187">
        <f t="shared" si="1"/>
        <v>4649.4391119999991</v>
      </c>
      <c r="M17" s="188">
        <f t="shared" si="20"/>
        <v>4742.4278942399987</v>
      </c>
      <c r="N17" s="254">
        <f>'Bald Mountain'!N17+'Sandy Bay'!N17</f>
        <v>0.63</v>
      </c>
      <c r="O17" s="187">
        <f t="shared" si="2"/>
        <v>4741.7978942399986</v>
      </c>
      <c r="P17" s="188">
        <f t="shared" si="21"/>
        <v>4836.633852124799</v>
      </c>
      <c r="Q17" s="254">
        <f>'Bald Mountain'!Q17+'Sandy Bay'!Q17</f>
        <v>102.123</v>
      </c>
      <c r="R17" s="187">
        <f t="shared" si="3"/>
        <v>4734.5108521247994</v>
      </c>
      <c r="S17" s="188">
        <f t="shared" si="22"/>
        <v>4829.2010691672958</v>
      </c>
      <c r="T17" s="254">
        <f>'Bald Mountain'!T17+'Sandy Bay'!T17</f>
        <v>80.924999999999997</v>
      </c>
      <c r="U17" s="187">
        <f t="shared" si="4"/>
        <v>4748.2760691672956</v>
      </c>
      <c r="V17" s="188">
        <f t="shared" si="23"/>
        <v>4843.2415905506414</v>
      </c>
      <c r="W17" s="254">
        <f>'Bald Mountain'!W17+'Sandy Bay'!W17</f>
        <v>56.344999999999999</v>
      </c>
      <c r="X17" s="187">
        <f t="shared" si="5"/>
        <v>4786.8965905506411</v>
      </c>
      <c r="Y17" s="188">
        <f t="shared" si="24"/>
        <v>4882.6345223616536</v>
      </c>
      <c r="Z17" s="254">
        <f>'Bald Mountain'!Z17+'Sandy Bay'!Z17</f>
        <v>68.015000000000001</v>
      </c>
      <c r="AA17" s="187">
        <f t="shared" si="6"/>
        <v>4814.6195223616533</v>
      </c>
      <c r="AB17" s="188">
        <f t="shared" si="25"/>
        <v>4910.911912808886</v>
      </c>
      <c r="AC17" s="254">
        <f>'Bald Mountain'!AC17+'Sandy Bay'!AC17</f>
        <v>90.212999999999994</v>
      </c>
      <c r="AD17" s="187">
        <f t="shared" si="7"/>
        <v>4820.6989128088862</v>
      </c>
      <c r="AE17" s="188">
        <f t="shared" si="26"/>
        <v>4917.1128910650641</v>
      </c>
      <c r="AF17" s="254">
        <f>'Bald Mountain'!AF17+'Sandy Bay'!AF17</f>
        <v>164.48399999999998</v>
      </c>
      <c r="AG17" s="187">
        <f t="shared" si="8"/>
        <v>4752.6288910650637</v>
      </c>
      <c r="AH17" s="188">
        <f t="shared" si="27"/>
        <v>4847.6814688863651</v>
      </c>
      <c r="AI17" s="254">
        <f>'Bald Mountain'!AI17+'Sandy Bay'!AI17</f>
        <v>153.36500000000001</v>
      </c>
      <c r="AJ17" s="187">
        <f t="shared" si="9"/>
        <v>4694.3164688863653</v>
      </c>
      <c r="AK17" s="188">
        <f t="shared" si="28"/>
        <v>4788.202798264093</v>
      </c>
      <c r="AL17" s="254">
        <f>'Bald Mountain'!AL17+'Sandy Bay'!AL17</f>
        <v>223.55500000000001</v>
      </c>
      <c r="AM17" s="187">
        <f t="shared" si="10"/>
        <v>4564.6477982640927</v>
      </c>
      <c r="AN17" s="188">
        <f t="shared" si="29"/>
        <v>4655.9407542293748</v>
      </c>
      <c r="AO17" s="254">
        <f>'Bald Mountain'!AO17+'Sandy Bay'!AO17</f>
        <v>178.52500000000001</v>
      </c>
      <c r="AP17" s="187">
        <f t="shared" si="11"/>
        <v>4477.4157542293751</v>
      </c>
      <c r="AQ17" s="188">
        <f t="shared" si="30"/>
        <v>4566.9640693139627</v>
      </c>
      <c r="AR17" s="254">
        <f>'Bald Mountain'!AR17+'Sandy Bay'!AR17</f>
        <v>76.564999999999998</v>
      </c>
      <c r="AS17" s="187">
        <f t="shared" si="12"/>
        <v>4490.3990693139631</v>
      </c>
      <c r="AT17" s="188">
        <f t="shared" si="31"/>
        <v>4580.2070507002427</v>
      </c>
      <c r="AU17" s="254">
        <f>'Bald Mountain'!AU17+'Sandy Bay'!AU17</f>
        <v>47.769999999999996</v>
      </c>
      <c r="AV17" s="187">
        <f t="shared" si="13"/>
        <v>4532.4370507002423</v>
      </c>
      <c r="AW17" s="188">
        <f t="shared" si="32"/>
        <v>4623.0857917142475</v>
      </c>
      <c r="AX17" s="254">
        <f>'Bald Mountain'!AX17+'Sandy Bay'!AX17</f>
        <v>51.277000000000001</v>
      </c>
      <c r="AY17" s="187">
        <f t="shared" si="14"/>
        <v>4571.8087917142475</v>
      </c>
      <c r="AZ17" s="189">
        <f t="shared" si="33"/>
        <v>4663.2449675485323</v>
      </c>
      <c r="BA17" s="251">
        <f>'Bald Mountain'!BA17+'Gorham Gore'!W17+'Sandy Bay'!BA17</f>
        <v>46.414999999999999</v>
      </c>
      <c r="BB17" s="199">
        <f t="shared" si="15"/>
        <v>4616.8299675485323</v>
      </c>
      <c r="BC17" s="191">
        <f t="shared" si="34"/>
        <v>4709.1665668995029</v>
      </c>
      <c r="BD17" s="192"/>
      <c r="BE17" s="193">
        <v>0</v>
      </c>
      <c r="BF17" s="194">
        <f t="shared" si="16"/>
        <v>0</v>
      </c>
    </row>
    <row r="18" spans="1:59" s="162" customFormat="1" ht="17.649999999999999" customHeight="1" x14ac:dyDescent="0.2">
      <c r="A18" s="183" t="s">
        <v>29</v>
      </c>
      <c r="B18" s="184" t="s">
        <v>18</v>
      </c>
      <c r="C18" s="195" t="s">
        <v>19</v>
      </c>
      <c r="D18" s="186">
        <f>'Bald Mountain'!D18+'Gorham Gore'!D18+'Sandy Bay'!D18</f>
        <v>15090.66</v>
      </c>
      <c r="E18" s="254">
        <f>'Bald Mountain'!E18+'Gorham Gore'!E18+'Sandy Bay'!E18</f>
        <v>120.1</v>
      </c>
      <c r="F18" s="187">
        <f t="shared" si="17"/>
        <v>14970.56</v>
      </c>
      <c r="G18" s="188">
        <f t="shared" si="18"/>
        <v>15269.9712</v>
      </c>
      <c r="H18" s="254">
        <f>'Bald Mountain'!H18+'Sandy Bay'!H18</f>
        <v>15.6</v>
      </c>
      <c r="I18" s="187">
        <f t="shared" si="0"/>
        <v>15254.3712</v>
      </c>
      <c r="J18" s="188">
        <f t="shared" si="19"/>
        <v>15559.458623999999</v>
      </c>
      <c r="K18" s="254">
        <f>'Bald Mountain'!K18+'Sandy Bay'!K18</f>
        <v>15.11</v>
      </c>
      <c r="L18" s="187">
        <f t="shared" si="1"/>
        <v>15544.348623999998</v>
      </c>
      <c r="M18" s="188">
        <f t="shared" si="20"/>
        <v>15855.235596479999</v>
      </c>
      <c r="N18" s="254">
        <f>'Bald Mountain'!N18+'Sandy Bay'!N18</f>
        <v>24.867000000000001</v>
      </c>
      <c r="O18" s="187">
        <f t="shared" si="2"/>
        <v>15830.368596479999</v>
      </c>
      <c r="P18" s="188">
        <f t="shared" si="21"/>
        <v>16146.975968409599</v>
      </c>
      <c r="Q18" s="254">
        <f>'Bald Mountain'!Q18+'Sandy Bay'!Q18</f>
        <v>42.621000000000002</v>
      </c>
      <c r="R18" s="187">
        <f t="shared" si="3"/>
        <v>16104.3549684096</v>
      </c>
      <c r="S18" s="188">
        <f t="shared" si="22"/>
        <v>16426.442067777793</v>
      </c>
      <c r="T18" s="254">
        <f>'Bald Mountain'!T18+'Sandy Bay'!T18</f>
        <v>65.690000000000012</v>
      </c>
      <c r="U18" s="187">
        <f t="shared" si="4"/>
        <v>16360.752067777792</v>
      </c>
      <c r="V18" s="188">
        <f t="shared" si="23"/>
        <v>16687.967109133348</v>
      </c>
      <c r="W18" s="254">
        <f>'Bald Mountain'!W18+'Sandy Bay'!W18</f>
        <v>34.450000000000003</v>
      </c>
      <c r="X18" s="187">
        <f t="shared" si="5"/>
        <v>16653.517109133347</v>
      </c>
      <c r="Y18" s="188">
        <f t="shared" si="24"/>
        <v>16986.587451316012</v>
      </c>
      <c r="Z18" s="254">
        <f>'Bald Mountain'!Z18+'Sandy Bay'!Z18</f>
        <v>89.77</v>
      </c>
      <c r="AA18" s="187">
        <f t="shared" si="6"/>
        <v>16896.817451316012</v>
      </c>
      <c r="AB18" s="188">
        <f t="shared" si="25"/>
        <v>17234.753800342332</v>
      </c>
      <c r="AC18" s="254">
        <f>'Bald Mountain'!AC18+'Sandy Bay'!AC18</f>
        <v>251.94499999999999</v>
      </c>
      <c r="AD18" s="187">
        <f t="shared" si="7"/>
        <v>16982.808800342333</v>
      </c>
      <c r="AE18" s="188">
        <f t="shared" si="26"/>
        <v>17322.46497634918</v>
      </c>
      <c r="AF18" s="254">
        <f>'Bald Mountain'!AF18+'Sandy Bay'!AF18</f>
        <v>172.30500000000001</v>
      </c>
      <c r="AG18" s="187">
        <f t="shared" si="8"/>
        <v>17150.159976349179</v>
      </c>
      <c r="AH18" s="188">
        <f t="shared" si="27"/>
        <v>17493.163175876165</v>
      </c>
      <c r="AI18" s="254">
        <f>'Bald Mountain'!AI18+'Sandy Bay'!AI18</f>
        <v>192.411</v>
      </c>
      <c r="AJ18" s="187">
        <f t="shared" si="9"/>
        <v>17300.752175876165</v>
      </c>
      <c r="AK18" s="188">
        <f t="shared" si="28"/>
        <v>17646.767219393689</v>
      </c>
      <c r="AL18" s="254">
        <f>'Bald Mountain'!AL18+'Sandy Bay'!AL18</f>
        <v>472.08000000000004</v>
      </c>
      <c r="AM18" s="187">
        <f t="shared" si="10"/>
        <v>17174.687219393687</v>
      </c>
      <c r="AN18" s="188">
        <f t="shared" si="29"/>
        <v>17518.18096378156</v>
      </c>
      <c r="AO18" s="254">
        <f>'Bald Mountain'!AO18+'Sandy Bay'!AO18</f>
        <v>332.22030000000001</v>
      </c>
      <c r="AP18" s="187">
        <f t="shared" si="11"/>
        <v>17185.96066378156</v>
      </c>
      <c r="AQ18" s="188">
        <f t="shared" si="30"/>
        <v>17529.679877057191</v>
      </c>
      <c r="AR18" s="254">
        <f>'Bald Mountain'!AR18+'Sandy Bay'!AR18</f>
        <v>186.95800000000003</v>
      </c>
      <c r="AS18" s="187">
        <f t="shared" si="12"/>
        <v>17342.721877057193</v>
      </c>
      <c r="AT18" s="188">
        <f t="shared" si="31"/>
        <v>17689.576314598336</v>
      </c>
      <c r="AU18" s="254">
        <f>'Bald Mountain'!AU18+'Sandy Bay'!AU18</f>
        <v>473.52099999999996</v>
      </c>
      <c r="AV18" s="187">
        <f t="shared" si="13"/>
        <v>17216.055314598336</v>
      </c>
      <c r="AW18" s="188">
        <f t="shared" si="32"/>
        <v>17560.376420890301</v>
      </c>
      <c r="AX18" s="254">
        <f>'Bald Mountain'!AX18+'Sandy Bay'!AX18</f>
        <v>247.53100000000001</v>
      </c>
      <c r="AY18" s="187">
        <f t="shared" si="14"/>
        <v>17312.845420890302</v>
      </c>
      <c r="AZ18" s="189">
        <f t="shared" si="33"/>
        <v>17659.102329308109</v>
      </c>
      <c r="BA18" s="251">
        <f>'Bald Mountain'!BA18+'Gorham Gore'!W18+'Sandy Bay'!BA18</f>
        <v>306.863</v>
      </c>
      <c r="BB18" s="199">
        <f t="shared" si="15"/>
        <v>17352.239329308108</v>
      </c>
      <c r="BC18" s="191">
        <f t="shared" si="34"/>
        <v>17699.284115894272</v>
      </c>
      <c r="BD18" s="192"/>
      <c r="BE18" s="193">
        <v>0</v>
      </c>
      <c r="BF18" s="194">
        <f t="shared" si="16"/>
        <v>0</v>
      </c>
    </row>
    <row r="19" spans="1:59" s="162" customFormat="1" ht="17.649999999999999" customHeight="1" x14ac:dyDescent="0.2">
      <c r="A19" s="183" t="s">
        <v>27</v>
      </c>
      <c r="B19" s="184" t="s">
        <v>30</v>
      </c>
      <c r="C19" s="195" t="s">
        <v>19</v>
      </c>
      <c r="D19" s="186">
        <f>'Bald Mountain'!D19+'Gorham Gore'!D19+'Sandy Bay'!D19</f>
        <v>1159.06</v>
      </c>
      <c r="E19" s="254">
        <f>'Bald Mountain'!E19+'Gorham Gore'!E19+'Sandy Bay'!E19</f>
        <v>0.05</v>
      </c>
      <c r="F19" s="187">
        <f t="shared" si="17"/>
        <v>1159.01</v>
      </c>
      <c r="G19" s="188">
        <f t="shared" si="18"/>
        <v>1182.1902</v>
      </c>
      <c r="H19" s="254">
        <f>'Bald Mountain'!H19+'Sandy Bay'!H19</f>
        <v>0.1</v>
      </c>
      <c r="I19" s="187">
        <f t="shared" si="0"/>
        <v>1182.0902000000001</v>
      </c>
      <c r="J19" s="188">
        <f t="shared" si="19"/>
        <v>1205.7320040000002</v>
      </c>
      <c r="K19" s="254">
        <f>'Bald Mountain'!K19+'Sandy Bay'!K19</f>
        <v>0</v>
      </c>
      <c r="L19" s="187">
        <f t="shared" si="1"/>
        <v>1205.7320040000002</v>
      </c>
      <c r="M19" s="188">
        <f t="shared" si="20"/>
        <v>1229.8466440800003</v>
      </c>
      <c r="N19" s="254">
        <f>'Bald Mountain'!N19+'Sandy Bay'!N19</f>
        <v>24.83</v>
      </c>
      <c r="O19" s="187">
        <f t="shared" si="2"/>
        <v>1205.0166440800003</v>
      </c>
      <c r="P19" s="188">
        <f t="shared" si="21"/>
        <v>1229.1169769616004</v>
      </c>
      <c r="Q19" s="254">
        <f>'Bald Mountain'!Q19+'Sandy Bay'!Q19</f>
        <v>0</v>
      </c>
      <c r="R19" s="187">
        <f t="shared" si="3"/>
        <v>1229.1169769616004</v>
      </c>
      <c r="S19" s="188">
        <f t="shared" si="22"/>
        <v>1253.6993165008323</v>
      </c>
      <c r="T19" s="254">
        <f>'Bald Mountain'!T19+'Sandy Bay'!T19</f>
        <v>0</v>
      </c>
      <c r="U19" s="187">
        <f t="shared" si="4"/>
        <v>1253.6993165008323</v>
      </c>
      <c r="V19" s="188">
        <f t="shared" si="23"/>
        <v>1278.7733028308489</v>
      </c>
      <c r="W19" s="254">
        <f>'Bald Mountain'!W19+'Sandy Bay'!W19</f>
        <v>1.08</v>
      </c>
      <c r="X19" s="187">
        <f t="shared" si="5"/>
        <v>1277.693302830849</v>
      </c>
      <c r="Y19" s="188">
        <f t="shared" si="24"/>
        <v>1303.2471688874659</v>
      </c>
      <c r="Z19" s="254">
        <f>'Bald Mountain'!Z19+'Sandy Bay'!Z19</f>
        <v>0</v>
      </c>
      <c r="AA19" s="187">
        <f t="shared" si="6"/>
        <v>1303.2471688874659</v>
      </c>
      <c r="AB19" s="188">
        <f t="shared" si="25"/>
        <v>1329.3121122652153</v>
      </c>
      <c r="AC19" s="254">
        <f>'Bald Mountain'!AC19+'Sandy Bay'!AC19</f>
        <v>0.63</v>
      </c>
      <c r="AD19" s="187">
        <f t="shared" si="7"/>
        <v>1328.6821122652152</v>
      </c>
      <c r="AE19" s="188">
        <f t="shared" si="26"/>
        <v>1355.2557545105196</v>
      </c>
      <c r="AF19" s="254"/>
      <c r="AG19" s="187">
        <f t="shared" si="8"/>
        <v>1355.2557545105196</v>
      </c>
      <c r="AH19" s="188">
        <f t="shared" si="27"/>
        <v>1382.36086960073</v>
      </c>
      <c r="AI19" s="254">
        <f>'Bald Mountain'!AI19+'Sandy Bay'!AI19</f>
        <v>0</v>
      </c>
      <c r="AJ19" s="187">
        <f t="shared" si="9"/>
        <v>1382.36086960073</v>
      </c>
      <c r="AK19" s="188">
        <f t="shared" si="28"/>
        <v>1410.0080869927447</v>
      </c>
      <c r="AL19" s="254">
        <f>'Bald Mountain'!AL19+'Sandy Bay'!AL19</f>
        <v>0</v>
      </c>
      <c r="AM19" s="187">
        <f t="shared" si="10"/>
        <v>1410.0080869927447</v>
      </c>
      <c r="AN19" s="188">
        <f t="shared" si="29"/>
        <v>1438.2082487325995</v>
      </c>
      <c r="AO19" s="254">
        <f>'Bald Mountain'!AO19+'Sandy Bay'!AO19</f>
        <v>0</v>
      </c>
      <c r="AP19" s="187">
        <f t="shared" si="11"/>
        <v>1438.2082487325995</v>
      </c>
      <c r="AQ19" s="188">
        <f t="shared" si="30"/>
        <v>1466.9724137072515</v>
      </c>
      <c r="AR19" s="254">
        <f>'Bald Mountain'!AR19+'Sandy Bay'!AR19</f>
        <v>0</v>
      </c>
      <c r="AS19" s="187">
        <f t="shared" si="12"/>
        <v>1466.9724137072515</v>
      </c>
      <c r="AT19" s="188">
        <f t="shared" si="31"/>
        <v>1496.3118619813965</v>
      </c>
      <c r="AU19" s="254">
        <f>'Bald Mountain'!AU19+'Sandy Bay'!AU19</f>
        <v>0</v>
      </c>
      <c r="AV19" s="187">
        <f t="shared" si="13"/>
        <v>1496.3118619813965</v>
      </c>
      <c r="AW19" s="188">
        <f t="shared" si="32"/>
        <v>1526.2380992210244</v>
      </c>
      <c r="AX19" s="254">
        <f>'Bald Mountain'!AX19+'Sandy Bay'!AX19</f>
        <v>0</v>
      </c>
      <c r="AY19" s="187">
        <f t="shared" si="14"/>
        <v>1526.2380992210244</v>
      </c>
      <c r="AZ19" s="189">
        <f t="shared" si="33"/>
        <v>1556.762861205445</v>
      </c>
      <c r="BA19" s="251">
        <f>'Bald Mountain'!BA19+'Gorham Gore'!W19+'Sandy Bay'!BA19</f>
        <v>4.3609999999999998</v>
      </c>
      <c r="BB19" s="190">
        <f t="shared" si="15"/>
        <v>1552.4018612054449</v>
      </c>
      <c r="BC19" s="191">
        <f t="shared" si="34"/>
        <v>1583.4498984295537</v>
      </c>
      <c r="BD19" s="192"/>
      <c r="BE19" s="193">
        <v>0</v>
      </c>
      <c r="BF19" s="194">
        <f t="shared" si="16"/>
        <v>0</v>
      </c>
    </row>
    <row r="20" spans="1:59" s="162" customFormat="1" ht="17.649999999999999" customHeight="1" x14ac:dyDescent="0.2">
      <c r="A20" s="183" t="s">
        <v>28</v>
      </c>
      <c r="B20" s="184" t="s">
        <v>30</v>
      </c>
      <c r="C20" s="195" t="s">
        <v>19</v>
      </c>
      <c r="D20" s="186">
        <f>'Bald Mountain'!D20+'Gorham Gore'!D20+'Sandy Bay'!D20</f>
        <v>1194.8699999999999</v>
      </c>
      <c r="E20" s="254">
        <f>'Bald Mountain'!E20+'Gorham Gore'!E20+'Sandy Bay'!E20</f>
        <v>0</v>
      </c>
      <c r="F20" s="187">
        <f t="shared" si="17"/>
        <v>1194.8699999999999</v>
      </c>
      <c r="G20" s="188">
        <f t="shared" si="18"/>
        <v>1218.7674</v>
      </c>
      <c r="H20" s="254">
        <f>'Bald Mountain'!H20+'Sandy Bay'!H20</f>
        <v>0.04</v>
      </c>
      <c r="I20" s="187">
        <f t="shared" si="0"/>
        <v>1218.7274</v>
      </c>
      <c r="J20" s="188">
        <f t="shared" si="19"/>
        <v>1243.101948</v>
      </c>
      <c r="K20" s="254">
        <f>'Bald Mountain'!K20+'Sandy Bay'!K20</f>
        <v>1.34</v>
      </c>
      <c r="L20" s="187">
        <f t="shared" si="1"/>
        <v>1241.7619480000001</v>
      </c>
      <c r="M20" s="188">
        <f t="shared" si="20"/>
        <v>1266.59718696</v>
      </c>
      <c r="N20" s="254">
        <f>'Bald Mountain'!N20+'Sandy Bay'!N20</f>
        <v>65.393000000000001</v>
      </c>
      <c r="O20" s="187">
        <f t="shared" si="2"/>
        <v>1201.20418696</v>
      </c>
      <c r="P20" s="188">
        <f t="shared" si="21"/>
        <v>1225.2282706992</v>
      </c>
      <c r="Q20" s="254">
        <f>'Bald Mountain'!Q20+'Sandy Bay'!Q20</f>
        <v>0</v>
      </c>
      <c r="R20" s="187">
        <f t="shared" si="3"/>
        <v>1225.2282706992</v>
      </c>
      <c r="S20" s="188">
        <f t="shared" si="22"/>
        <v>1249.732836113184</v>
      </c>
      <c r="T20" s="254">
        <f>'Bald Mountain'!T20+'Sandy Bay'!T20</f>
        <v>0</v>
      </c>
      <c r="U20" s="187">
        <f t="shared" si="4"/>
        <v>1249.732836113184</v>
      </c>
      <c r="V20" s="188">
        <f t="shared" si="23"/>
        <v>1274.7274928354477</v>
      </c>
      <c r="W20" s="254">
        <f>'Bald Mountain'!W20+'Sandy Bay'!W20</f>
        <v>2.7E-2</v>
      </c>
      <c r="X20" s="187">
        <f t="shared" si="5"/>
        <v>1274.7004928354477</v>
      </c>
      <c r="Y20" s="188">
        <f t="shared" si="24"/>
        <v>1300.1945026921567</v>
      </c>
      <c r="Z20" s="254">
        <f>'Bald Mountain'!Z20+'Sandy Bay'!Z20</f>
        <v>0</v>
      </c>
      <c r="AA20" s="187">
        <f t="shared" si="6"/>
        <v>1300.1945026921567</v>
      </c>
      <c r="AB20" s="188">
        <f t="shared" si="25"/>
        <v>1326.1983927459999</v>
      </c>
      <c r="AC20" s="254">
        <f>'Bald Mountain'!AC20+'Sandy Bay'!AC20</f>
        <v>0.11600000000000001</v>
      </c>
      <c r="AD20" s="187">
        <f t="shared" si="7"/>
        <v>1326.0823927459999</v>
      </c>
      <c r="AE20" s="188">
        <f t="shared" si="26"/>
        <v>1352.6040406009199</v>
      </c>
      <c r="AF20" s="254"/>
      <c r="AG20" s="187">
        <f t="shared" si="8"/>
        <v>1352.6040406009199</v>
      </c>
      <c r="AH20" s="188">
        <f t="shared" si="27"/>
        <v>1379.6561214129383</v>
      </c>
      <c r="AI20" s="254">
        <f>'Bald Mountain'!AI20+'Sandy Bay'!AI20</f>
        <v>0</v>
      </c>
      <c r="AJ20" s="187">
        <f t="shared" si="9"/>
        <v>1379.6561214129383</v>
      </c>
      <c r="AK20" s="188">
        <f t="shared" si="28"/>
        <v>1407.2492438411971</v>
      </c>
      <c r="AL20" s="254">
        <f>'Bald Mountain'!AL20+'Sandy Bay'!AL20</f>
        <v>0</v>
      </c>
      <c r="AM20" s="187">
        <f t="shared" si="10"/>
        <v>1407.2492438411971</v>
      </c>
      <c r="AN20" s="188">
        <f t="shared" si="29"/>
        <v>1435.3942287180209</v>
      </c>
      <c r="AO20" s="254">
        <f>'Bald Mountain'!AO20+'Sandy Bay'!AO20</f>
        <v>0</v>
      </c>
      <c r="AP20" s="187">
        <f t="shared" si="11"/>
        <v>1435.3942287180209</v>
      </c>
      <c r="AQ20" s="188">
        <f t="shared" si="30"/>
        <v>1464.1021132923813</v>
      </c>
      <c r="AR20" s="254">
        <f>'Bald Mountain'!AR20+'Sandy Bay'!AR20</f>
        <v>0</v>
      </c>
      <c r="AS20" s="187">
        <f t="shared" si="12"/>
        <v>1464.1021132923813</v>
      </c>
      <c r="AT20" s="188">
        <f t="shared" si="31"/>
        <v>1493.3841555582289</v>
      </c>
      <c r="AU20" s="254">
        <f>'Bald Mountain'!AU20+'Sandy Bay'!AU20</f>
        <v>0</v>
      </c>
      <c r="AV20" s="187">
        <f t="shared" si="13"/>
        <v>1493.3841555582289</v>
      </c>
      <c r="AW20" s="188">
        <f t="shared" si="32"/>
        <v>1523.2518386693935</v>
      </c>
      <c r="AX20" s="254">
        <f>'Bald Mountain'!AX20+'Sandy Bay'!AX20</f>
        <v>0</v>
      </c>
      <c r="AY20" s="187">
        <f t="shared" si="14"/>
        <v>1523.2518386693935</v>
      </c>
      <c r="AZ20" s="189">
        <f t="shared" si="33"/>
        <v>1553.7168754427814</v>
      </c>
      <c r="BA20" s="251">
        <f>'Bald Mountain'!BA20+'Gorham Gore'!W20+'Sandy Bay'!BA20</f>
        <v>3.65</v>
      </c>
      <c r="BB20" s="190">
        <f t="shared" si="15"/>
        <v>1550.0668754427813</v>
      </c>
      <c r="BC20" s="191">
        <f t="shared" si="34"/>
        <v>1581.068212951637</v>
      </c>
      <c r="BD20" s="192"/>
      <c r="BE20" s="193">
        <v>0</v>
      </c>
      <c r="BF20" s="194">
        <f t="shared" si="16"/>
        <v>0</v>
      </c>
    </row>
    <row r="21" spans="1:59" s="162" customFormat="1" ht="17.649999999999999" customHeight="1" x14ac:dyDescent="0.2">
      <c r="A21" s="183" t="s">
        <v>31</v>
      </c>
      <c r="B21" s="184" t="s">
        <v>32</v>
      </c>
      <c r="C21" s="195" t="s">
        <v>16</v>
      </c>
      <c r="D21" s="186">
        <f>'Bald Mountain'!D21+'Gorham Gore'!D21+'Sandy Bay'!D21</f>
        <v>36476.67</v>
      </c>
      <c r="E21" s="254">
        <f>'Bald Mountain'!E21+'Gorham Gore'!E21+'Sandy Bay'!E21</f>
        <v>794.06</v>
      </c>
      <c r="F21" s="187">
        <f t="shared" si="17"/>
        <v>35682.61</v>
      </c>
      <c r="G21" s="188">
        <f t="shared" si="18"/>
        <v>36396.262200000005</v>
      </c>
      <c r="H21" s="254">
        <f>'Bald Mountain'!H21+'Sandy Bay'!H21</f>
        <v>996.6099999999999</v>
      </c>
      <c r="I21" s="187">
        <f t="shared" si="0"/>
        <v>35399.652200000004</v>
      </c>
      <c r="J21" s="188">
        <f t="shared" si="19"/>
        <v>36107.645244000007</v>
      </c>
      <c r="K21" s="254">
        <f>'Bald Mountain'!K21+'Sandy Bay'!K21</f>
        <v>1093.74</v>
      </c>
      <c r="L21" s="187">
        <f t="shared" si="1"/>
        <v>35013.905244000009</v>
      </c>
      <c r="M21" s="188">
        <f t="shared" si="20"/>
        <v>35714.183348880011</v>
      </c>
      <c r="N21" s="254">
        <f>'Bald Mountain'!N21+'Sandy Bay'!N21</f>
        <v>1304.73</v>
      </c>
      <c r="O21" s="187">
        <f t="shared" si="2"/>
        <v>34409.453348880008</v>
      </c>
      <c r="P21" s="188">
        <f t="shared" si="21"/>
        <v>35097.642415857612</v>
      </c>
      <c r="Q21" s="254">
        <f>'Bald Mountain'!Q21+'Sandy Bay'!Q21</f>
        <v>1146.6400000000001</v>
      </c>
      <c r="R21" s="187">
        <f t="shared" si="3"/>
        <v>33951.002415857613</v>
      </c>
      <c r="S21" s="188">
        <f t="shared" si="22"/>
        <v>34630.022464174763</v>
      </c>
      <c r="T21" s="254">
        <f>'Bald Mountain'!T21+'Sandy Bay'!T21</f>
        <v>491.3</v>
      </c>
      <c r="U21" s="187">
        <f t="shared" si="4"/>
        <v>34138.72246417476</v>
      </c>
      <c r="V21" s="188">
        <f t="shared" si="23"/>
        <v>34821.496913458257</v>
      </c>
      <c r="W21" s="254">
        <f>'Bald Mountain'!W21+'Sandy Bay'!W21</f>
        <v>925.66000000000008</v>
      </c>
      <c r="X21" s="187">
        <f t="shared" si="5"/>
        <v>33895.836913458254</v>
      </c>
      <c r="Y21" s="188">
        <f t="shared" si="24"/>
        <v>34573.75365172742</v>
      </c>
      <c r="Z21" s="254">
        <f>'Bald Mountain'!Z21+'Sandy Bay'!Z21</f>
        <v>1178.28</v>
      </c>
      <c r="AA21" s="187">
        <f t="shared" si="6"/>
        <v>33395.473651727421</v>
      </c>
      <c r="AB21" s="188">
        <f t="shared" si="25"/>
        <v>34063.383124761967</v>
      </c>
      <c r="AC21" s="254">
        <f>'Bald Mountain'!AC21+'Sandy Bay'!AC21</f>
        <v>881.16000000000008</v>
      </c>
      <c r="AD21" s="187">
        <f t="shared" si="7"/>
        <v>33182.223124761964</v>
      </c>
      <c r="AE21" s="188">
        <f t="shared" si="26"/>
        <v>33845.867587257206</v>
      </c>
      <c r="AF21" s="254">
        <v>13.04</v>
      </c>
      <c r="AG21" s="187">
        <f t="shared" si="8"/>
        <v>33832.827587257205</v>
      </c>
      <c r="AH21" s="188">
        <f t="shared" si="27"/>
        <v>34509.48413900235</v>
      </c>
      <c r="AI21" s="254">
        <f>'Bald Mountain'!AI21+'Sandy Bay'!AI21</f>
        <v>0</v>
      </c>
      <c r="AJ21" s="187">
        <f t="shared" si="9"/>
        <v>34509.48413900235</v>
      </c>
      <c r="AK21" s="188">
        <f t="shared" si="28"/>
        <v>35199.673821782395</v>
      </c>
      <c r="AL21" s="254">
        <f>'Bald Mountain'!AL21+'Sandy Bay'!AL21</f>
        <v>0</v>
      </c>
      <c r="AM21" s="187">
        <f t="shared" si="10"/>
        <v>35199.673821782395</v>
      </c>
      <c r="AN21" s="188">
        <f t="shared" si="29"/>
        <v>35903.667298218046</v>
      </c>
      <c r="AO21" s="254">
        <f>'Bald Mountain'!AO21+'Sandy Bay'!AO21</f>
        <v>229.67500000000001</v>
      </c>
      <c r="AP21" s="187">
        <f t="shared" si="11"/>
        <v>35673.992298218043</v>
      </c>
      <c r="AQ21" s="188">
        <f t="shared" si="30"/>
        <v>36387.472144182408</v>
      </c>
      <c r="AR21" s="254">
        <f>'Bald Mountain'!AR21+'Sandy Bay'!AR21</f>
        <v>618.21499999999992</v>
      </c>
      <c r="AS21" s="187">
        <f t="shared" si="12"/>
        <v>35769.257144182411</v>
      </c>
      <c r="AT21" s="188">
        <f t="shared" si="31"/>
        <v>36484.642287066061</v>
      </c>
      <c r="AU21" s="254">
        <f>'Bald Mountain'!AU21+'Sandy Bay'!AU21</f>
        <v>0</v>
      </c>
      <c r="AV21" s="187">
        <f t="shared" si="13"/>
        <v>36484.642287066061</v>
      </c>
      <c r="AW21" s="188">
        <f t="shared" si="32"/>
        <v>37214.335132807384</v>
      </c>
      <c r="AX21" s="254">
        <f>'Bald Mountain'!AX21+'Sandy Bay'!AX21</f>
        <v>735.68</v>
      </c>
      <c r="AY21" s="187">
        <f t="shared" si="14"/>
        <v>36478.655132807384</v>
      </c>
      <c r="AZ21" s="189">
        <f t="shared" si="33"/>
        <v>37208.228235463532</v>
      </c>
      <c r="BA21" s="251">
        <f>'Bald Mountain'!BA21+'Gorham Gore'!W21+'Sandy Bay'!BA21</f>
        <v>484.18</v>
      </c>
      <c r="BB21" s="190">
        <f t="shared" si="15"/>
        <v>36724.048235463531</v>
      </c>
      <c r="BC21" s="191">
        <f t="shared" si="34"/>
        <v>37458.529200172801</v>
      </c>
      <c r="BD21" s="192"/>
      <c r="BE21" s="193">
        <v>0</v>
      </c>
      <c r="BF21" s="194">
        <f t="shared" si="16"/>
        <v>0</v>
      </c>
    </row>
    <row r="22" spans="1:59" s="162" customFormat="1" ht="17.649999999999999" customHeight="1" x14ac:dyDescent="0.2">
      <c r="A22" s="183" t="s">
        <v>33</v>
      </c>
      <c r="B22" s="184" t="s">
        <v>32</v>
      </c>
      <c r="C22" s="195" t="s">
        <v>16</v>
      </c>
      <c r="D22" s="186">
        <f>'Bald Mountain'!D22+'Gorham Gore'!D22+'Sandy Bay'!D22</f>
        <v>278488.05</v>
      </c>
      <c r="E22" s="254">
        <f>'Bald Mountain'!E22+'Gorham Gore'!E22+'Sandy Bay'!E22</f>
        <v>3668.8500000000004</v>
      </c>
      <c r="F22" s="187">
        <f t="shared" si="17"/>
        <v>274819.20000000001</v>
      </c>
      <c r="G22" s="188">
        <f t="shared" si="18"/>
        <v>280315.58400000003</v>
      </c>
      <c r="H22" s="254">
        <f>'Bald Mountain'!H22+'Sandy Bay'!H22</f>
        <v>3817.5199999999995</v>
      </c>
      <c r="I22" s="187">
        <f t="shared" si="0"/>
        <v>276498.06400000001</v>
      </c>
      <c r="J22" s="188">
        <f t="shared" si="19"/>
        <v>282028.02528</v>
      </c>
      <c r="K22" s="254">
        <f>'Bald Mountain'!K22+'Sandy Bay'!K22</f>
        <v>5392.1900000000005</v>
      </c>
      <c r="L22" s="187">
        <f t="shared" si="1"/>
        <v>276635.83528</v>
      </c>
      <c r="M22" s="188">
        <f t="shared" si="20"/>
        <v>282168.55198560003</v>
      </c>
      <c r="N22" s="254">
        <f>'Bald Mountain'!N22+'Sandy Bay'!N22</f>
        <v>5027.3600000000006</v>
      </c>
      <c r="O22" s="187">
        <f t="shared" si="2"/>
        <v>277141.19198560005</v>
      </c>
      <c r="P22" s="188">
        <f t="shared" si="21"/>
        <v>282684.01582531206</v>
      </c>
      <c r="Q22" s="254">
        <f>'Bald Mountain'!Q22+'Sandy Bay'!Q22</f>
        <v>4435.97</v>
      </c>
      <c r="R22" s="187">
        <f t="shared" si="3"/>
        <v>278248.04582531209</v>
      </c>
      <c r="S22" s="188">
        <f t="shared" si="22"/>
        <v>283813.00674181833</v>
      </c>
      <c r="T22" s="254">
        <f>'Bald Mountain'!T22+'Sandy Bay'!T22</f>
        <v>3318.79</v>
      </c>
      <c r="U22" s="187">
        <f t="shared" si="4"/>
        <v>280494.21674181835</v>
      </c>
      <c r="V22" s="188">
        <f t="shared" si="23"/>
        <v>286104.10107665474</v>
      </c>
      <c r="W22" s="254">
        <f>'Bald Mountain'!W22+'Sandy Bay'!W22</f>
        <v>2505.5300000000002</v>
      </c>
      <c r="X22" s="187">
        <f t="shared" si="5"/>
        <v>283598.57107665471</v>
      </c>
      <c r="Y22" s="188">
        <f t="shared" si="24"/>
        <v>289270.5424981878</v>
      </c>
      <c r="Z22" s="254">
        <f>'Bald Mountain'!Z22+'Sandy Bay'!Z22</f>
        <v>3382.3199999999997</v>
      </c>
      <c r="AA22" s="187">
        <f t="shared" si="6"/>
        <v>285888.2224981878</v>
      </c>
      <c r="AB22" s="188">
        <f t="shared" si="25"/>
        <v>291605.98694815155</v>
      </c>
      <c r="AC22" s="254">
        <f>'Bald Mountain'!AC22+'Sandy Bay'!AC22</f>
        <v>4668.1100000000006</v>
      </c>
      <c r="AD22" s="187">
        <f t="shared" si="7"/>
        <v>286937.87694815156</v>
      </c>
      <c r="AE22" s="188">
        <f t="shared" si="26"/>
        <v>292676.63448711461</v>
      </c>
      <c r="AF22" s="254">
        <f>'Bald Mountain'!AF22+'Sandy Bay'!AF22</f>
        <v>6873.7800000000007</v>
      </c>
      <c r="AG22" s="187">
        <f t="shared" si="8"/>
        <v>285802.85448711459</v>
      </c>
      <c r="AH22" s="188">
        <f t="shared" si="27"/>
        <v>291518.91157685686</v>
      </c>
      <c r="AI22" s="254">
        <f>'Bald Mountain'!AI22+'Sandy Bay'!AI22</f>
        <v>7204.1900000000005</v>
      </c>
      <c r="AJ22" s="187">
        <f t="shared" si="9"/>
        <v>284314.72157685686</v>
      </c>
      <c r="AK22" s="188">
        <f t="shared" si="28"/>
        <v>290001.01600839401</v>
      </c>
      <c r="AL22" s="254">
        <f>'Bald Mountain'!AL22+'Sandy Bay'!AL22</f>
        <v>9649.66</v>
      </c>
      <c r="AM22" s="187">
        <f t="shared" si="10"/>
        <v>280351.35600839404</v>
      </c>
      <c r="AN22" s="188">
        <f t="shared" si="29"/>
        <v>285958.38312856195</v>
      </c>
      <c r="AO22" s="254">
        <f>'Bald Mountain'!AO22+'Sandy Bay'!AO22</f>
        <v>7415.7290000000003</v>
      </c>
      <c r="AP22" s="187">
        <f t="shared" si="11"/>
        <v>278542.65412856196</v>
      </c>
      <c r="AQ22" s="188">
        <f t="shared" si="30"/>
        <v>284113.5072111332</v>
      </c>
      <c r="AR22" s="254">
        <f>'Bald Mountain'!AR22+'Sandy Bay'!AR22</f>
        <v>6064.8019999999997</v>
      </c>
      <c r="AS22" s="187">
        <f t="shared" si="12"/>
        <v>278048.70521113317</v>
      </c>
      <c r="AT22" s="188">
        <f t="shared" si="31"/>
        <v>283609.67931535584</v>
      </c>
      <c r="AU22" s="254">
        <f>'Bald Mountain'!AU22+'Sandy Bay'!AU22</f>
        <v>8770.89</v>
      </c>
      <c r="AV22" s="187">
        <f t="shared" si="13"/>
        <v>274838.78931535583</v>
      </c>
      <c r="AW22" s="188">
        <f t="shared" si="32"/>
        <v>280335.56510166294</v>
      </c>
      <c r="AX22" s="254">
        <f>'Bald Mountain'!AX22+'Sandy Bay'!AX22</f>
        <v>4255.42</v>
      </c>
      <c r="AY22" s="187">
        <f t="shared" si="14"/>
        <v>276080.14510166296</v>
      </c>
      <c r="AZ22" s="189">
        <f t="shared" si="33"/>
        <v>281601.74800369621</v>
      </c>
      <c r="BA22" s="251">
        <f>'Bald Mountain'!BA22+'Gorham Gore'!W22+'Sandy Bay'!BA22</f>
        <v>4811.58</v>
      </c>
      <c r="BB22" s="190">
        <f t="shared" si="15"/>
        <v>276790.16800369619</v>
      </c>
      <c r="BC22" s="191">
        <f t="shared" si="34"/>
        <v>282325.97136377014</v>
      </c>
      <c r="BD22" s="192"/>
      <c r="BE22" s="193">
        <v>0</v>
      </c>
      <c r="BF22" s="194">
        <f t="shared" si="16"/>
        <v>0</v>
      </c>
    </row>
    <row r="23" spans="1:59" s="162" customFormat="1" ht="17.649999999999999" customHeight="1" x14ac:dyDescent="0.2">
      <c r="A23" s="183" t="s">
        <v>23</v>
      </c>
      <c r="B23" s="184" t="s">
        <v>32</v>
      </c>
      <c r="C23" s="195" t="s">
        <v>16</v>
      </c>
      <c r="D23" s="186">
        <f>'Bald Mountain'!D23+'Gorham Gore'!D23+'Sandy Bay'!D23</f>
        <v>3545.13</v>
      </c>
      <c r="E23" s="254">
        <f>'Bald Mountain'!E23+'Gorham Gore'!E23+'Sandy Bay'!E23</f>
        <v>0</v>
      </c>
      <c r="F23" s="187">
        <f t="shared" si="17"/>
        <v>3545.13</v>
      </c>
      <c r="G23" s="188">
        <f t="shared" si="18"/>
        <v>3616.0326</v>
      </c>
      <c r="H23" s="254">
        <f>'Bald Mountain'!H23+'Sandy Bay'!H23</f>
        <v>71.069999999999993</v>
      </c>
      <c r="I23" s="187">
        <f t="shared" si="0"/>
        <v>3544.9625999999998</v>
      </c>
      <c r="J23" s="188">
        <f t="shared" si="19"/>
        <v>3615.861852</v>
      </c>
      <c r="K23" s="254">
        <f>'Bald Mountain'!K23+'Sandy Bay'!K23</f>
        <v>0</v>
      </c>
      <c r="L23" s="187">
        <f t="shared" si="1"/>
        <v>3615.861852</v>
      </c>
      <c r="M23" s="188">
        <f t="shared" si="20"/>
        <v>3688.1790890400002</v>
      </c>
      <c r="N23" s="254">
        <f>'Bald Mountain'!N23+'Sandy Bay'!N23</f>
        <v>0</v>
      </c>
      <c r="O23" s="187">
        <f t="shared" si="2"/>
        <v>3688.1790890400002</v>
      </c>
      <c r="P23" s="188">
        <f t="shared" si="21"/>
        <v>3761.9426708208002</v>
      </c>
      <c r="Q23" s="254">
        <f>'Bald Mountain'!Q23+'Sandy Bay'!Q23</f>
        <v>0</v>
      </c>
      <c r="R23" s="187">
        <f t="shared" si="3"/>
        <v>3761.9426708208002</v>
      </c>
      <c r="S23" s="188">
        <f t="shared" si="22"/>
        <v>3837.1815242372163</v>
      </c>
      <c r="T23" s="254">
        <f>'Bald Mountain'!T23+'Sandy Bay'!T23</f>
        <v>0</v>
      </c>
      <c r="U23" s="187">
        <f t="shared" si="4"/>
        <v>3837.1815242372163</v>
      </c>
      <c r="V23" s="188">
        <f t="shared" si="23"/>
        <v>3913.9251547219606</v>
      </c>
      <c r="W23" s="254">
        <f>'Bald Mountain'!W23+'Sandy Bay'!W23</f>
        <v>0</v>
      </c>
      <c r="X23" s="187">
        <f t="shared" si="5"/>
        <v>3913.9251547219606</v>
      </c>
      <c r="Y23" s="188">
        <f t="shared" si="24"/>
        <v>3992.2036578163998</v>
      </c>
      <c r="Z23" s="254">
        <f>'Bald Mountain'!Z23+'Sandy Bay'!Z23</f>
        <v>0</v>
      </c>
      <c r="AA23" s="187">
        <f t="shared" si="6"/>
        <v>3992.2036578163998</v>
      </c>
      <c r="AB23" s="188">
        <f t="shared" si="25"/>
        <v>4072.047730972728</v>
      </c>
      <c r="AC23" s="254">
        <f>'Bald Mountain'!AC23+'Sandy Bay'!AC23</f>
        <v>0</v>
      </c>
      <c r="AD23" s="187">
        <f t="shared" si="7"/>
        <v>4072.047730972728</v>
      </c>
      <c r="AE23" s="188">
        <f t="shared" si="26"/>
        <v>4153.4886855921823</v>
      </c>
      <c r="AF23" s="254"/>
      <c r="AG23" s="187">
        <f t="shared" si="8"/>
        <v>4153.4886855921823</v>
      </c>
      <c r="AH23" s="188">
        <f t="shared" si="27"/>
        <v>4236.5584593040257</v>
      </c>
      <c r="AI23" s="254">
        <f>'Bald Mountain'!AI23+'Sandy Bay'!AI23</f>
        <v>0</v>
      </c>
      <c r="AJ23" s="187">
        <f t="shared" si="9"/>
        <v>4236.5584593040257</v>
      </c>
      <c r="AK23" s="188">
        <f t="shared" si="28"/>
        <v>4321.2896284901062</v>
      </c>
      <c r="AL23" s="254">
        <f>'Bald Mountain'!AL23+'Sandy Bay'!AL23</f>
        <v>0</v>
      </c>
      <c r="AM23" s="187">
        <f t="shared" si="10"/>
        <v>4321.2896284901062</v>
      </c>
      <c r="AN23" s="188">
        <f t="shared" si="29"/>
        <v>4407.7154210599083</v>
      </c>
      <c r="AO23" s="254">
        <f>'Bald Mountain'!AO23+'Sandy Bay'!AO23</f>
        <v>39.01</v>
      </c>
      <c r="AP23" s="187">
        <f t="shared" si="11"/>
        <v>4368.7054210599081</v>
      </c>
      <c r="AQ23" s="188">
        <f t="shared" si="30"/>
        <v>4456.079529481106</v>
      </c>
      <c r="AR23" s="254">
        <f>'Bald Mountain'!AR23+'Sandy Bay'!AR23</f>
        <v>102.46</v>
      </c>
      <c r="AS23" s="187">
        <f t="shared" si="12"/>
        <v>4353.6195294811059</v>
      </c>
      <c r="AT23" s="188">
        <f t="shared" si="31"/>
        <v>4440.691920070728</v>
      </c>
      <c r="AU23" s="254">
        <f>'Bald Mountain'!AU23+'Sandy Bay'!AU23</f>
        <v>115.35</v>
      </c>
      <c r="AV23" s="187">
        <f t="shared" si="13"/>
        <v>4325.3419200707276</v>
      </c>
      <c r="AW23" s="188">
        <f t="shared" si="32"/>
        <v>4411.8487584721424</v>
      </c>
      <c r="AX23" s="254">
        <f>'Bald Mountain'!AX23+'Sandy Bay'!AX23</f>
        <v>0</v>
      </c>
      <c r="AY23" s="187">
        <f t="shared" si="14"/>
        <v>4411.8487584721424</v>
      </c>
      <c r="AZ23" s="189">
        <f t="shared" si="33"/>
        <v>4500.0857336415856</v>
      </c>
      <c r="BA23" s="251">
        <f>'Bald Mountain'!BA23+'Gorham Gore'!W23+'Sandy Bay'!BA23</f>
        <v>0</v>
      </c>
      <c r="BB23" s="190">
        <f t="shared" si="15"/>
        <v>4500.0857336415856</v>
      </c>
      <c r="BC23" s="191">
        <f t="shared" si="34"/>
        <v>4590.0874483144171</v>
      </c>
      <c r="BD23" s="192"/>
      <c r="BE23" s="193">
        <v>0</v>
      </c>
      <c r="BF23" s="194">
        <f t="shared" si="16"/>
        <v>0</v>
      </c>
    </row>
    <row r="24" spans="1:59" s="162" customFormat="1" ht="17.649999999999999" customHeight="1" x14ac:dyDescent="0.2">
      <c r="A24" s="183" t="s">
        <v>34</v>
      </c>
      <c r="B24" s="184" t="s">
        <v>32</v>
      </c>
      <c r="C24" s="195" t="s">
        <v>16</v>
      </c>
      <c r="D24" s="186">
        <f>'Bald Mountain'!D24+'Gorham Gore'!D24+'Sandy Bay'!D24</f>
        <v>10.18</v>
      </c>
      <c r="E24" s="254">
        <f>'Bald Mountain'!E24+'Gorham Gore'!E24+'Sandy Bay'!E24</f>
        <v>0</v>
      </c>
      <c r="F24" s="187">
        <f t="shared" si="17"/>
        <v>10.18</v>
      </c>
      <c r="G24" s="188">
        <f t="shared" si="18"/>
        <v>10.383599999999999</v>
      </c>
      <c r="H24" s="254">
        <f>'Bald Mountain'!H24+'Sandy Bay'!H24</f>
        <v>0</v>
      </c>
      <c r="I24" s="187">
        <f>G24-H24</f>
        <v>10.383599999999999</v>
      </c>
      <c r="J24" s="188">
        <f t="shared" si="19"/>
        <v>10.591272</v>
      </c>
      <c r="K24" s="254">
        <f>'Bald Mountain'!K24+'Sandy Bay'!K24</f>
        <v>0</v>
      </c>
      <c r="L24" s="187">
        <f>J24-K24</f>
        <v>10.591272</v>
      </c>
      <c r="M24" s="188">
        <f t="shared" si="20"/>
        <v>10.80309744</v>
      </c>
      <c r="N24" s="254">
        <f>'Bald Mountain'!N24+'Sandy Bay'!N24</f>
        <v>0</v>
      </c>
      <c r="O24" s="187">
        <f>M24-N24</f>
        <v>10.80309744</v>
      </c>
      <c r="P24" s="188">
        <f t="shared" si="21"/>
        <v>11.0191593888</v>
      </c>
      <c r="Q24" s="254">
        <f>'Bald Mountain'!Q24+'Sandy Bay'!Q24</f>
        <v>0</v>
      </c>
      <c r="R24" s="187">
        <f>P24-Q24</f>
        <v>11.0191593888</v>
      </c>
      <c r="S24" s="188">
        <f t="shared" si="22"/>
        <v>11.239542576576001</v>
      </c>
      <c r="T24" s="254">
        <f>'Bald Mountain'!T24+'Sandy Bay'!T24</f>
        <v>0</v>
      </c>
      <c r="U24" s="187">
        <f>S24-T24</f>
        <v>11.239542576576001</v>
      </c>
      <c r="V24" s="188">
        <f t="shared" si="23"/>
        <v>11.464333428107521</v>
      </c>
      <c r="W24" s="254">
        <f>'Bald Mountain'!W24+'Sandy Bay'!W24</f>
        <v>0</v>
      </c>
      <c r="X24" s="187">
        <f>V24-W24</f>
        <v>11.464333428107521</v>
      </c>
      <c r="Y24" s="188">
        <f t="shared" si="24"/>
        <v>11.693620096669671</v>
      </c>
      <c r="Z24" s="254">
        <f>'Bald Mountain'!Z24+'Sandy Bay'!Z24</f>
        <v>0</v>
      </c>
      <c r="AA24" s="187">
        <f>Y24-Z24</f>
        <v>11.693620096669671</v>
      </c>
      <c r="AB24" s="188">
        <f t="shared" si="25"/>
        <v>11.927492498603064</v>
      </c>
      <c r="AC24" s="254">
        <f>'Bald Mountain'!AC24+'Sandy Bay'!AC24</f>
        <v>0</v>
      </c>
      <c r="AD24" s="187">
        <f>AB24-AC24</f>
        <v>11.927492498603064</v>
      </c>
      <c r="AE24" s="188">
        <f t="shared" si="26"/>
        <v>12.166042348575125</v>
      </c>
      <c r="AF24" s="254"/>
      <c r="AG24" s="187">
        <f>AE24-AF24</f>
        <v>12.166042348575125</v>
      </c>
      <c r="AH24" s="188">
        <f t="shared" si="27"/>
        <v>12.409363195546629</v>
      </c>
      <c r="AI24" s="254">
        <f>'Bald Mountain'!AI24+'Sandy Bay'!AI24</f>
        <v>0</v>
      </c>
      <c r="AJ24" s="187">
        <f>AH24-AI24</f>
        <v>12.409363195546629</v>
      </c>
      <c r="AK24" s="188">
        <f t="shared" si="28"/>
        <v>12.657550459457561</v>
      </c>
      <c r="AL24" s="254">
        <f>'Bald Mountain'!AL24+'Sandy Bay'!AL24</f>
        <v>0</v>
      </c>
      <c r="AM24" s="187">
        <f>AK24-AL24</f>
        <v>12.657550459457561</v>
      </c>
      <c r="AN24" s="188">
        <f t="shared" si="29"/>
        <v>12.910701468646712</v>
      </c>
      <c r="AO24" s="254">
        <f>'Bald Mountain'!AO24+'Sandy Bay'!AO24</f>
        <v>0</v>
      </c>
      <c r="AP24" s="187">
        <f>AN24-AO24</f>
        <v>12.910701468646712</v>
      </c>
      <c r="AQ24" s="188">
        <f t="shared" si="30"/>
        <v>13.168915498019647</v>
      </c>
      <c r="AR24" s="254">
        <f>'Bald Mountain'!AR24+'Sandy Bay'!AR24</f>
        <v>0</v>
      </c>
      <c r="AS24" s="187">
        <f>AQ24-AR24</f>
        <v>13.168915498019647</v>
      </c>
      <c r="AT24" s="188">
        <f t="shared" si="31"/>
        <v>13.43229380798004</v>
      </c>
      <c r="AU24" s="254">
        <f>'Bald Mountain'!AU24+'Sandy Bay'!AU24</f>
        <v>0</v>
      </c>
      <c r="AV24" s="187">
        <f>AT24-AU24</f>
        <v>13.43229380798004</v>
      </c>
      <c r="AW24" s="188">
        <f t="shared" si="32"/>
        <v>13.700939684139641</v>
      </c>
      <c r="AX24" s="254">
        <f>'Bald Mountain'!AX24+'Sandy Bay'!AX24</f>
        <v>0</v>
      </c>
      <c r="AY24" s="187">
        <f>AW24-AX24</f>
        <v>13.700939684139641</v>
      </c>
      <c r="AZ24" s="189">
        <f t="shared" si="33"/>
        <v>13.974958477822433</v>
      </c>
      <c r="BA24" s="251">
        <f>'Bald Mountain'!BA24+'Gorham Gore'!W24+'Sandy Bay'!BA24</f>
        <v>0</v>
      </c>
      <c r="BB24" s="190">
        <f>AZ24-BA24</f>
        <v>13.974958477822433</v>
      </c>
      <c r="BC24" s="191">
        <f t="shared" si="34"/>
        <v>14.254457647378882</v>
      </c>
      <c r="BD24" s="192"/>
      <c r="BE24" s="193">
        <v>0</v>
      </c>
      <c r="BF24" s="194">
        <f t="shared" si="16"/>
        <v>0</v>
      </c>
    </row>
    <row r="25" spans="1:59" s="162" customFormat="1" ht="17.649999999999999" customHeight="1" thickBot="1" x14ac:dyDescent="0.25">
      <c r="A25" s="183" t="s">
        <v>35</v>
      </c>
      <c r="B25" s="184" t="s">
        <v>32</v>
      </c>
      <c r="C25" s="195" t="s">
        <v>16</v>
      </c>
      <c r="D25" s="186">
        <f>'Bald Mountain'!D25+'Gorham Gore'!D25+'Sandy Bay'!D25</f>
        <v>8225.82</v>
      </c>
      <c r="E25" s="254">
        <f>'Bald Mountain'!E25+'Gorham Gore'!E25+'Sandy Bay'!E25</f>
        <v>0</v>
      </c>
      <c r="F25" s="187">
        <f t="shared" si="17"/>
        <v>8225.82</v>
      </c>
      <c r="G25" s="188">
        <f t="shared" si="18"/>
        <v>8390.3364000000001</v>
      </c>
      <c r="H25" s="254">
        <f>'Bald Mountain'!H25+'Sandy Bay'!H25</f>
        <v>0</v>
      </c>
      <c r="I25" s="187">
        <f t="shared" si="0"/>
        <v>8390.3364000000001</v>
      </c>
      <c r="J25" s="188">
        <f t="shared" si="19"/>
        <v>8558.1431279999997</v>
      </c>
      <c r="K25" s="254">
        <f>'Bald Mountain'!K25+'Sandy Bay'!K25</f>
        <v>0</v>
      </c>
      <c r="L25" s="187">
        <f t="shared" si="1"/>
        <v>8558.1431279999997</v>
      </c>
      <c r="M25" s="188">
        <f t="shared" si="20"/>
        <v>8729.3059905600003</v>
      </c>
      <c r="N25" s="254">
        <f>'Bald Mountain'!N25+'Sandy Bay'!N25</f>
        <v>0</v>
      </c>
      <c r="O25" s="187">
        <f>M25-N25</f>
        <v>8729.3059905600003</v>
      </c>
      <c r="P25" s="188">
        <f t="shared" si="21"/>
        <v>8903.8921103712</v>
      </c>
      <c r="Q25" s="254">
        <f>'Bald Mountain'!Q25+'Sandy Bay'!Q25</f>
        <v>0</v>
      </c>
      <c r="R25" s="187">
        <f>P25-Q25</f>
        <v>8903.8921103712</v>
      </c>
      <c r="S25" s="188">
        <f t="shared" si="22"/>
        <v>9081.9699525786236</v>
      </c>
      <c r="T25" s="254">
        <f>'Bald Mountain'!T25+'Sandy Bay'!T25</f>
        <v>0</v>
      </c>
      <c r="U25" s="187">
        <f>S25-T25</f>
        <v>9081.9699525786236</v>
      </c>
      <c r="V25" s="188">
        <f t="shared" si="23"/>
        <v>9263.6093516301971</v>
      </c>
      <c r="W25" s="254">
        <f>'Bald Mountain'!W25+'Sandy Bay'!W25</f>
        <v>0</v>
      </c>
      <c r="X25" s="187">
        <f>V25-W25</f>
        <v>9263.6093516301971</v>
      </c>
      <c r="Y25" s="188">
        <f t="shared" si="24"/>
        <v>9448.8815386628012</v>
      </c>
      <c r="Z25" s="254">
        <f>'Bald Mountain'!Z25+'Sandy Bay'!Z25</f>
        <v>0</v>
      </c>
      <c r="AA25" s="187">
        <f>Y25-Z25</f>
        <v>9448.8815386628012</v>
      </c>
      <c r="AB25" s="188">
        <f t="shared" si="25"/>
        <v>9637.8591694360566</v>
      </c>
      <c r="AC25" s="254">
        <f>'Bald Mountain'!AC25+'Sandy Bay'!AC25</f>
        <v>0</v>
      </c>
      <c r="AD25" s="187">
        <f>AB25-AC25</f>
        <v>9637.8591694360566</v>
      </c>
      <c r="AE25" s="188">
        <f t="shared" si="26"/>
        <v>9830.616352824778</v>
      </c>
      <c r="AF25" s="254"/>
      <c r="AG25" s="187">
        <f>AE25-AF25</f>
        <v>9830.616352824778</v>
      </c>
      <c r="AH25" s="188">
        <f t="shared" si="27"/>
        <v>10027.228679881273</v>
      </c>
      <c r="AI25" s="254">
        <f>'Bald Mountain'!AI25+'Sandy Bay'!AI25</f>
        <v>0</v>
      </c>
      <c r="AJ25" s="187">
        <f>AH25-AI25</f>
        <v>10027.228679881273</v>
      </c>
      <c r="AK25" s="188">
        <f t="shared" si="28"/>
        <v>10227.773253478899</v>
      </c>
      <c r="AL25" s="254">
        <f>'Bald Mountain'!AL25+'Sandy Bay'!AL25</f>
        <v>0</v>
      </c>
      <c r="AM25" s="187">
        <f>AK25-AL25</f>
        <v>10227.773253478899</v>
      </c>
      <c r="AN25" s="188">
        <f t="shared" si="29"/>
        <v>10432.328718548477</v>
      </c>
      <c r="AO25" s="254">
        <f>'Bald Mountain'!AO25+'Sandy Bay'!AO25</f>
        <v>0</v>
      </c>
      <c r="AP25" s="187">
        <f>AN25-AO25</f>
        <v>10432.328718548477</v>
      </c>
      <c r="AQ25" s="188">
        <f t="shared" si="30"/>
        <v>10640.975292919447</v>
      </c>
      <c r="AR25" s="254">
        <f>'Bald Mountain'!AR25+'Sandy Bay'!AR25</f>
        <v>0</v>
      </c>
      <c r="AS25" s="187">
        <f>AQ25-AR25</f>
        <v>10640.975292919447</v>
      </c>
      <c r="AT25" s="188">
        <f t="shared" si="31"/>
        <v>10853.794798777837</v>
      </c>
      <c r="AU25" s="254">
        <f>'Bald Mountain'!AU25+'Sandy Bay'!AU25</f>
        <v>0</v>
      </c>
      <c r="AV25" s="187">
        <f>AT25-AU25</f>
        <v>10853.794798777837</v>
      </c>
      <c r="AW25" s="188">
        <f t="shared" si="32"/>
        <v>11070.870694753394</v>
      </c>
      <c r="AX25" s="254">
        <f>'Bald Mountain'!AX25+'Sandy Bay'!AX25</f>
        <v>0</v>
      </c>
      <c r="AY25" s="187">
        <f>AW25-AX25</f>
        <v>11070.870694753394</v>
      </c>
      <c r="AZ25" s="189">
        <f t="shared" si="33"/>
        <v>11292.288108648461</v>
      </c>
      <c r="BA25" s="251">
        <f>'Bald Mountain'!BA25+'Gorham Gore'!W25+'Sandy Bay'!BA25</f>
        <v>0</v>
      </c>
      <c r="BB25" s="190">
        <f>AZ25-BA25</f>
        <v>11292.288108648461</v>
      </c>
      <c r="BC25" s="191">
        <f t="shared" si="34"/>
        <v>11518.13387082143</v>
      </c>
      <c r="BD25" s="192"/>
      <c r="BE25" s="200">
        <v>0</v>
      </c>
      <c r="BF25" s="201">
        <f t="shared" si="16"/>
        <v>0</v>
      </c>
    </row>
    <row r="26" spans="1:59" s="214" customFormat="1" ht="18" customHeight="1" thickTop="1" thickBot="1" x14ac:dyDescent="0.25">
      <c r="A26" s="202" t="s">
        <v>36</v>
      </c>
      <c r="B26" s="203"/>
      <c r="C26" s="204" t="s">
        <v>37</v>
      </c>
      <c r="D26" s="205">
        <f>D7+D9+D8*2+SUM(D10:D20)*2+SUM(D21:D25)</f>
        <v>480105.83999999997</v>
      </c>
      <c r="E26" s="255">
        <f t="shared" ref="E26:BB26" si="35">E7+E9+E8*2+SUM(E10:E20)*2+SUM(E21:E25)</f>
        <v>7677.82</v>
      </c>
      <c r="F26" s="206">
        <f t="shared" si="35"/>
        <v>472428.02</v>
      </c>
      <c r="G26" s="207">
        <f>G7+G9+G8*2+SUM(G10:G20)*2+SUM(G21:G25)</f>
        <v>481876.58040000004</v>
      </c>
      <c r="H26" s="255">
        <f t="shared" si="35"/>
        <v>7740.1999999999989</v>
      </c>
      <c r="I26" s="206">
        <f t="shared" si="35"/>
        <v>474136.38040000008</v>
      </c>
      <c r="J26" s="207">
        <f t="shared" si="35"/>
        <v>483619.10800800007</v>
      </c>
      <c r="K26" s="255">
        <f t="shared" si="35"/>
        <v>10006.94</v>
      </c>
      <c r="L26" s="206">
        <f t="shared" si="35"/>
        <v>473612.16800800001</v>
      </c>
      <c r="M26" s="207">
        <f t="shared" si="35"/>
        <v>483084.41136816004</v>
      </c>
      <c r="N26" s="255">
        <f t="shared" si="35"/>
        <v>10465.384</v>
      </c>
      <c r="O26" s="206">
        <f t="shared" si="35"/>
        <v>472619.02736815996</v>
      </c>
      <c r="P26" s="207">
        <f t="shared" si="35"/>
        <v>482071.40791552328</v>
      </c>
      <c r="Q26" s="255">
        <f t="shared" si="35"/>
        <v>9439.5340000000015</v>
      </c>
      <c r="R26" s="206">
        <f t="shared" si="35"/>
        <v>472631.87391552329</v>
      </c>
      <c r="S26" s="207">
        <f t="shared" si="35"/>
        <v>482084.51139383379</v>
      </c>
      <c r="T26" s="255">
        <f t="shared" si="35"/>
        <v>5950.7539999999999</v>
      </c>
      <c r="U26" s="206">
        <f t="shared" si="35"/>
        <v>476133.75739383377</v>
      </c>
      <c r="V26" s="207">
        <f t="shared" si="35"/>
        <v>485656.43254171056</v>
      </c>
      <c r="W26" s="255">
        <f t="shared" si="35"/>
        <v>6165.5240000000003</v>
      </c>
      <c r="X26" s="206">
        <f t="shared" si="35"/>
        <v>479490.90854171047</v>
      </c>
      <c r="Y26" s="207">
        <f t="shared" si="35"/>
        <v>489080.72671254468</v>
      </c>
      <c r="Z26" s="255">
        <f t="shared" si="35"/>
        <v>7807.5639999999994</v>
      </c>
      <c r="AA26" s="206">
        <f t="shared" si="35"/>
        <v>481273.16271254467</v>
      </c>
      <c r="AB26" s="207">
        <f t="shared" si="35"/>
        <v>490898.62596679555</v>
      </c>
      <c r="AC26" s="255">
        <f t="shared" si="35"/>
        <v>10718.188</v>
      </c>
      <c r="AD26" s="206">
        <f t="shared" si="35"/>
        <v>480180.43796679552</v>
      </c>
      <c r="AE26" s="207">
        <f t="shared" si="35"/>
        <v>489784.04672613152</v>
      </c>
      <c r="AF26" s="255">
        <f t="shared" si="35"/>
        <v>12328.822</v>
      </c>
      <c r="AG26" s="206">
        <f t="shared" si="35"/>
        <v>477455.22472613154</v>
      </c>
      <c r="AH26" s="207">
        <f t="shared" si="35"/>
        <v>487004.32922065409</v>
      </c>
      <c r="AI26" s="255">
        <f t="shared" si="35"/>
        <v>11558.114</v>
      </c>
      <c r="AJ26" s="206">
        <f t="shared" si="35"/>
        <v>475446.21522065403</v>
      </c>
      <c r="AK26" s="207">
        <f t="shared" si="35"/>
        <v>484955.13952506718</v>
      </c>
      <c r="AL26" s="255">
        <f t="shared" si="35"/>
        <v>14996.9</v>
      </c>
      <c r="AM26" s="206">
        <f t="shared" si="35"/>
        <v>469958.23952506721</v>
      </c>
      <c r="AN26" s="207">
        <f t="shared" si="35"/>
        <v>479357.40431556862</v>
      </c>
      <c r="AO26" s="255">
        <f t="shared" si="35"/>
        <v>11472.5926</v>
      </c>
      <c r="AP26" s="206">
        <f t="shared" si="35"/>
        <v>467884.81171556865</v>
      </c>
      <c r="AQ26" s="207">
        <f t="shared" si="35"/>
        <v>477242.50794987998</v>
      </c>
      <c r="AR26" s="255">
        <f t="shared" si="35"/>
        <v>9435.6549999999988</v>
      </c>
      <c r="AS26" s="206">
        <f t="shared" si="35"/>
        <v>467806.85294987995</v>
      </c>
      <c r="AT26" s="207">
        <f t="shared" si="35"/>
        <v>477162.99000887759</v>
      </c>
      <c r="AU26" s="255">
        <f t="shared" si="35"/>
        <v>12775.519</v>
      </c>
      <c r="AV26" s="206">
        <f t="shared" si="35"/>
        <v>464387.47100887756</v>
      </c>
      <c r="AW26" s="207">
        <f t="shared" si="35"/>
        <v>473675.22042905504</v>
      </c>
      <c r="AX26" s="255">
        <f t="shared" si="35"/>
        <v>8749.4410000000007</v>
      </c>
      <c r="AY26" s="206">
        <f t="shared" si="35"/>
        <v>464925.77942905505</v>
      </c>
      <c r="AZ26" s="208">
        <f t="shared" si="35"/>
        <v>474224.29501763626</v>
      </c>
      <c r="BA26" s="252">
        <f t="shared" si="35"/>
        <v>9175.0259999999998</v>
      </c>
      <c r="BB26" s="209">
        <f t="shared" si="35"/>
        <v>465049.26901763619</v>
      </c>
      <c r="BC26" s="210">
        <f>BC7+BC9+BC8*2+SUM(BC10:BC20)*2+SUM(BC21:BC25)</f>
        <v>474350.25439798896</v>
      </c>
      <c r="BD26" s="211"/>
      <c r="BE26" s="212"/>
      <c r="BF26" s="213">
        <f>SUM(BF7:BF25)</f>
        <v>0</v>
      </c>
    </row>
    <row r="27" spans="1:59" s="225" customFormat="1" ht="18" customHeight="1" thickBot="1" x14ac:dyDescent="0.25">
      <c r="A27" s="215"/>
      <c r="B27" s="216"/>
      <c r="C27" s="217" t="s">
        <v>38</v>
      </c>
      <c r="D27" s="218">
        <f>D26/D29</f>
        <v>14.373135347124508</v>
      </c>
      <c r="E27" s="219"/>
      <c r="F27" s="217"/>
      <c r="G27" s="220">
        <f>G26/$D$29</f>
        <v>14.426146765260606</v>
      </c>
      <c r="H27" s="219"/>
      <c r="I27" s="217"/>
      <c r="J27" s="218">
        <f>J26/$D$29</f>
        <v>14.478313564889383</v>
      </c>
      <c r="K27" s="217"/>
      <c r="L27" s="217"/>
      <c r="M27" s="218">
        <f>M26/$D$29</f>
        <v>14.462306121251386</v>
      </c>
      <c r="N27" s="217"/>
      <c r="O27" s="217"/>
      <c r="P27" s="218">
        <f>P26/$D$29</f>
        <v>14.431979400518614</v>
      </c>
      <c r="Q27" s="217"/>
      <c r="R27" s="217"/>
      <c r="S27" s="218">
        <f>S26/$D$29</f>
        <v>14.432371684993377</v>
      </c>
      <c r="T27" s="217"/>
      <c r="U27" s="217"/>
      <c r="V27" s="218">
        <f>V26/$D$29</f>
        <v>14.539305827072734</v>
      </c>
      <c r="W27" s="217"/>
      <c r="X27" s="217"/>
      <c r="Y27" s="218">
        <f>Y26/$D$29</f>
        <v>14.641820396747139</v>
      </c>
      <c r="Z27" s="217"/>
      <c r="AA27" s="217"/>
      <c r="AB27" s="218">
        <f>AB26/$D$29</f>
        <v>14.696243629817548</v>
      </c>
      <c r="AC27" s="217"/>
      <c r="AD27" s="217"/>
      <c r="AE27" s="218">
        <f>AE26/$D$29</f>
        <v>14.662875990962833</v>
      </c>
      <c r="AF27" s="217"/>
      <c r="AG27" s="217"/>
      <c r="AH27" s="218">
        <f>AH26/$D$29</f>
        <v>14.579658390583303</v>
      </c>
      <c r="AI27" s="217"/>
      <c r="AJ27" s="217"/>
      <c r="AK27" s="218">
        <f>AK26/$D$29</f>
        <v>14.518310915937706</v>
      </c>
      <c r="AL27" s="217"/>
      <c r="AM27" s="217"/>
      <c r="AN27" s="218">
        <f>AN26/$D$29</f>
        <v>14.35072910563628</v>
      </c>
      <c r="AO27" s="217"/>
      <c r="AP27" s="217"/>
      <c r="AQ27" s="218">
        <f>AQ26/$D$29</f>
        <v>14.287414542103404</v>
      </c>
      <c r="AR27" s="217"/>
      <c r="AS27" s="217"/>
      <c r="AT27" s="218">
        <f>AT26/$D$29</f>
        <v>14.285033979249695</v>
      </c>
      <c r="AU27" s="217"/>
      <c r="AV27" s="217"/>
      <c r="AW27" s="218">
        <f>AW26/$D$29</f>
        <v>14.180619118913123</v>
      </c>
      <c r="AX27" s="217"/>
      <c r="AY27" s="217"/>
      <c r="AZ27" s="220">
        <f>AZ26/$D$29</f>
        <v>14.197057001396169</v>
      </c>
      <c r="BA27" s="221"/>
      <c r="BB27" s="222"/>
      <c r="BC27" s="223">
        <f>BC26/$D$29</f>
        <v>14.200827901625273</v>
      </c>
      <c r="BD27" s="224"/>
      <c r="BF27" s="226">
        <f>BF26/BC26</f>
        <v>0</v>
      </c>
      <c r="BG27" s="227" t="s">
        <v>39</v>
      </c>
    </row>
    <row r="28" spans="1:59" s="162" customFormat="1" ht="16.149999999999999" customHeight="1" x14ac:dyDescent="0.2">
      <c r="A28" s="228"/>
      <c r="B28" s="229"/>
      <c r="C28" s="230" t="s">
        <v>40</v>
      </c>
      <c r="D28" s="231">
        <v>0.02</v>
      </c>
      <c r="E28" s="148"/>
      <c r="F28" s="149"/>
      <c r="H28" s="148"/>
      <c r="I28" s="149"/>
      <c r="K28" s="148"/>
      <c r="L28" s="149"/>
      <c r="N28" s="148"/>
      <c r="O28" s="149"/>
      <c r="Q28" s="148"/>
      <c r="R28" s="149"/>
      <c r="T28" s="148"/>
      <c r="U28" s="149"/>
      <c r="W28" s="148"/>
      <c r="X28" s="149"/>
      <c r="Z28" s="148"/>
      <c r="AA28" s="149"/>
      <c r="AC28" s="148"/>
      <c r="AD28" s="149"/>
      <c r="AF28" s="148"/>
      <c r="AG28" s="149"/>
      <c r="AI28" s="148"/>
      <c r="AJ28" s="149"/>
      <c r="AL28" s="148"/>
      <c r="AM28" s="149"/>
      <c r="AO28" s="148"/>
      <c r="AP28" s="149"/>
      <c r="AR28" s="148"/>
      <c r="AS28" s="149"/>
      <c r="AU28" s="148"/>
      <c r="AV28" s="149"/>
      <c r="AX28" s="148"/>
      <c r="AY28" s="149"/>
      <c r="BA28" s="148"/>
      <c r="BB28" s="149"/>
    </row>
    <row r="29" spans="1:59" s="162" customFormat="1" ht="16.149999999999999" customHeight="1" x14ac:dyDescent="0.2">
      <c r="A29" s="228"/>
      <c r="B29" s="229"/>
      <c r="C29" s="149" t="s">
        <v>41</v>
      </c>
      <c r="D29" s="232">
        <f>'Bald Mountain'!D29+'Gorham Gore'!D29+'Sandy Bay'!D29</f>
        <v>33403</v>
      </c>
      <c r="E29" s="148"/>
      <c r="F29" s="149"/>
      <c r="G29" s="149"/>
      <c r="H29" s="148"/>
      <c r="I29" s="149"/>
      <c r="J29" s="149"/>
      <c r="K29" s="148"/>
      <c r="L29" s="149"/>
      <c r="M29" s="149"/>
      <c r="N29" s="148"/>
      <c r="O29" s="149"/>
      <c r="P29" s="149"/>
      <c r="Q29" s="148"/>
      <c r="R29" s="149"/>
      <c r="S29" s="149"/>
      <c r="T29" s="148"/>
      <c r="U29" s="149"/>
      <c r="V29" s="149"/>
      <c r="W29" s="148"/>
      <c r="X29" s="149"/>
      <c r="Y29" s="149"/>
      <c r="Z29" s="148"/>
      <c r="AA29" s="149"/>
      <c r="AB29" s="149"/>
      <c r="AC29" s="148"/>
      <c r="AD29" s="149"/>
      <c r="AE29" s="149"/>
      <c r="AF29" s="148"/>
      <c r="AG29" s="149"/>
      <c r="AH29" s="149"/>
      <c r="AI29" s="148"/>
      <c r="AJ29" s="149"/>
      <c r="AK29" s="149"/>
      <c r="AL29" s="148"/>
      <c r="AM29" s="149"/>
      <c r="AN29" s="149"/>
      <c r="AO29" s="148"/>
      <c r="AP29" s="149"/>
      <c r="AQ29" s="149"/>
      <c r="AR29" s="148"/>
      <c r="AS29" s="149"/>
      <c r="AT29" s="149"/>
      <c r="AU29" s="148"/>
      <c r="AV29" s="149"/>
      <c r="AW29" s="149"/>
      <c r="AX29" s="148"/>
      <c r="AY29" s="149"/>
      <c r="AZ29" s="149"/>
      <c r="BA29" s="148"/>
      <c r="BB29" s="149"/>
      <c r="BC29" s="149"/>
      <c r="BD29" s="149"/>
    </row>
    <row r="30" spans="1:59" s="162" customFormat="1" ht="16.149999999999999" customHeight="1" thickBot="1" x14ac:dyDescent="0.25">
      <c r="A30" s="233"/>
      <c r="B30" s="234"/>
      <c r="C30" s="235" t="s">
        <v>42</v>
      </c>
      <c r="D30" s="236">
        <f>'Bald Mountain'!D30+'Gorham Gore'!D30+'Sandy Bay'!D30</f>
        <v>41465</v>
      </c>
      <c r="E30" s="148"/>
      <c r="F30" s="149"/>
      <c r="G30" s="149"/>
      <c r="H30" s="148"/>
      <c r="I30" s="149"/>
      <c r="J30" s="149"/>
      <c r="K30" s="148"/>
      <c r="L30" s="149"/>
      <c r="M30" s="149"/>
      <c r="N30" s="148"/>
      <c r="O30" s="149"/>
      <c r="P30" s="149"/>
      <c r="Q30" s="148"/>
      <c r="R30" s="149"/>
      <c r="S30" s="149"/>
      <c r="T30" s="148"/>
      <c r="U30" s="149"/>
      <c r="V30" s="149"/>
      <c r="W30" s="148"/>
      <c r="X30" s="149"/>
      <c r="Y30" s="149"/>
      <c r="Z30" s="148"/>
      <c r="AA30" s="149"/>
      <c r="AB30" s="149"/>
      <c r="AC30" s="148"/>
      <c r="AD30" s="149"/>
      <c r="AE30" s="149"/>
      <c r="AF30" s="148"/>
      <c r="AG30" s="149"/>
      <c r="AH30" s="149"/>
      <c r="AI30" s="148"/>
      <c r="AJ30" s="149"/>
      <c r="AK30" s="149"/>
      <c r="AL30" s="148"/>
      <c r="AM30" s="149"/>
      <c r="AN30" s="149"/>
      <c r="AO30" s="148"/>
      <c r="AP30" s="149"/>
      <c r="AQ30" s="149"/>
      <c r="AR30" s="148"/>
      <c r="AS30" s="149"/>
      <c r="AT30" s="149"/>
      <c r="AU30" s="148"/>
      <c r="AV30" s="149"/>
      <c r="AW30" s="149"/>
      <c r="AX30" s="148"/>
      <c r="AY30" s="149"/>
      <c r="AZ30" s="149"/>
      <c r="BA30" s="148"/>
      <c r="BB30" s="149"/>
      <c r="BC30" s="149"/>
      <c r="BD30" s="149"/>
    </row>
    <row r="31" spans="1:59" s="162" customFormat="1" ht="16.149999999999999" customHeight="1" thickBot="1" x14ac:dyDescent="0.25">
      <c r="A31" s="237"/>
      <c r="B31" s="238"/>
      <c r="C31" s="239"/>
      <c r="D31" s="237"/>
      <c r="E31" s="148"/>
      <c r="F31" s="149"/>
      <c r="G31" s="149"/>
      <c r="H31" s="148"/>
      <c r="I31" s="149"/>
      <c r="J31" s="149"/>
      <c r="K31" s="148"/>
      <c r="L31" s="149"/>
      <c r="M31" s="149"/>
      <c r="N31" s="148"/>
      <c r="O31" s="149"/>
      <c r="P31" s="149"/>
      <c r="Q31" s="148"/>
      <c r="R31" s="149"/>
      <c r="S31" s="149"/>
      <c r="T31" s="148"/>
      <c r="U31" s="149"/>
      <c r="V31" s="149"/>
      <c r="W31" s="148"/>
      <c r="X31" s="149"/>
      <c r="Y31" s="149"/>
      <c r="Z31" s="148"/>
      <c r="AA31" s="149"/>
      <c r="AB31" s="149"/>
      <c r="AC31" s="148"/>
      <c r="AD31" s="149"/>
      <c r="AE31" s="149"/>
      <c r="AF31" s="148"/>
      <c r="AG31" s="149"/>
      <c r="AH31" s="149"/>
      <c r="AI31" s="148"/>
      <c r="AJ31" s="149"/>
      <c r="AK31" s="149"/>
      <c r="AL31" s="148"/>
      <c r="AM31" s="149"/>
      <c r="AN31" s="149"/>
      <c r="AO31" s="148"/>
      <c r="AP31" s="149"/>
      <c r="AQ31" s="149"/>
      <c r="AR31" s="148"/>
      <c r="AS31" s="149"/>
      <c r="AT31" s="149"/>
      <c r="AU31" s="148"/>
      <c r="AV31" s="149"/>
      <c r="AW31" s="149"/>
      <c r="AX31" s="148"/>
      <c r="AY31" s="149"/>
      <c r="AZ31" s="149"/>
      <c r="BA31" s="148"/>
      <c r="BB31" s="149"/>
      <c r="BC31" s="149"/>
      <c r="BD31" s="149"/>
    </row>
    <row r="32" spans="1:59" ht="136.9" customHeight="1" thickBot="1" x14ac:dyDescent="0.25">
      <c r="A32" s="240"/>
      <c r="B32" s="241"/>
      <c r="C32" s="242"/>
      <c r="D32" s="263" t="s">
        <v>47</v>
      </c>
      <c r="E32" s="264"/>
      <c r="F32" s="264"/>
      <c r="G32" s="264"/>
      <c r="H32" s="264"/>
      <c r="I32" s="264"/>
      <c r="J32" s="264"/>
      <c r="K32" s="264"/>
      <c r="L32" s="264"/>
      <c r="M32" s="264"/>
      <c r="N32" s="265"/>
      <c r="O32" s="149"/>
      <c r="R32" s="149"/>
      <c r="U32" s="149"/>
      <c r="X32" s="149"/>
      <c r="AA32" s="149"/>
      <c r="AD32" s="149"/>
      <c r="AG32" s="149"/>
      <c r="AJ32" s="149"/>
      <c r="AM32" s="149"/>
      <c r="AP32" s="149"/>
      <c r="AS32" s="149"/>
      <c r="AV32" s="149"/>
      <c r="AY32" s="149"/>
      <c r="BB32" s="149"/>
    </row>
    <row r="33" spans="1:54" ht="18" customHeight="1" x14ac:dyDescent="0.2">
      <c r="B33" s="244"/>
      <c r="D33" s="148"/>
      <c r="F33" s="149"/>
      <c r="I33" s="149"/>
      <c r="L33" s="149"/>
      <c r="O33" s="149"/>
      <c r="R33" s="149"/>
      <c r="U33" s="149"/>
      <c r="X33" s="149"/>
      <c r="AA33" s="149"/>
      <c r="AD33" s="149"/>
      <c r="AG33" s="149"/>
      <c r="AJ33" s="149"/>
      <c r="AM33" s="149"/>
      <c r="AP33" s="149"/>
      <c r="AS33" s="149"/>
      <c r="AV33" s="149"/>
      <c r="AY33" s="149"/>
      <c r="BB33" s="149"/>
    </row>
    <row r="34" spans="1:54" ht="18" customHeight="1" x14ac:dyDescent="0.2">
      <c r="B34" s="244"/>
      <c r="D34" s="148"/>
      <c r="F34" s="149"/>
      <c r="I34" s="149"/>
      <c r="L34" s="149"/>
      <c r="O34" s="149"/>
      <c r="R34" s="149"/>
      <c r="U34" s="149"/>
      <c r="X34" s="149"/>
      <c r="AA34" s="149"/>
      <c r="AD34" s="149"/>
      <c r="AG34" s="149"/>
      <c r="AJ34" s="149"/>
      <c r="AM34" s="149"/>
      <c r="AP34" s="149"/>
      <c r="AS34" s="149"/>
      <c r="AV34" s="149"/>
      <c r="AY34" s="149"/>
      <c r="BB34" s="149"/>
    </row>
    <row r="35" spans="1:54" s="149" customFormat="1" ht="18" customHeight="1" x14ac:dyDescent="0.2">
      <c r="N35" s="148"/>
      <c r="Q35" s="148"/>
      <c r="T35" s="148"/>
      <c r="W35" s="148"/>
      <c r="Z35" s="148"/>
      <c r="AC35" s="148"/>
      <c r="AF35" s="148"/>
      <c r="AI35" s="148"/>
      <c r="AL35" s="148"/>
      <c r="AO35" s="148"/>
      <c r="AR35" s="148"/>
      <c r="AU35" s="148"/>
      <c r="AX35" s="148"/>
      <c r="BA35" s="148"/>
    </row>
    <row r="36" spans="1:54" s="149" customFormat="1" ht="39" customHeight="1" x14ac:dyDescent="0.2">
      <c r="N36" s="148"/>
      <c r="Q36" s="148"/>
      <c r="T36" s="148"/>
      <c r="W36" s="148"/>
      <c r="Z36" s="148"/>
      <c r="AC36" s="148"/>
      <c r="AF36" s="148"/>
      <c r="AI36" s="148"/>
      <c r="AL36" s="148"/>
      <c r="AO36" s="148"/>
      <c r="AR36" s="148"/>
      <c r="AU36" s="148"/>
      <c r="AX36" s="148"/>
      <c r="BA36" s="148"/>
    </row>
    <row r="37" spans="1:54" s="149" customFormat="1" ht="130.9" customHeight="1" x14ac:dyDescent="0.2">
      <c r="D37" s="248"/>
      <c r="E37" s="248"/>
      <c r="F37" s="248"/>
      <c r="G37" s="248"/>
      <c r="H37" s="248"/>
      <c r="I37" s="248"/>
      <c r="J37" s="248"/>
      <c r="K37" s="248"/>
      <c r="L37" s="248"/>
      <c r="M37" s="248"/>
      <c r="N37" s="248"/>
      <c r="Q37" s="148"/>
      <c r="T37" s="148"/>
      <c r="W37" s="148"/>
      <c r="Z37" s="148"/>
      <c r="AC37" s="148"/>
      <c r="AF37" s="148"/>
      <c r="AI37" s="148"/>
      <c r="AL37" s="148"/>
      <c r="AO37" s="148"/>
      <c r="AR37" s="148"/>
      <c r="AU37" s="148"/>
      <c r="AX37" s="148"/>
      <c r="BA37" s="148"/>
    </row>
    <row r="38" spans="1:54" s="149" customFormat="1" ht="18" customHeight="1" x14ac:dyDescent="0.2">
      <c r="A38" s="243"/>
      <c r="B38" s="244"/>
      <c r="C38" s="152"/>
      <c r="D38" s="248"/>
      <c r="E38" s="248"/>
      <c r="F38" s="248"/>
      <c r="G38" s="248"/>
      <c r="H38" s="248"/>
      <c r="I38" s="248"/>
      <c r="J38" s="248"/>
      <c r="K38" s="248"/>
      <c r="L38" s="248"/>
      <c r="M38" s="248"/>
      <c r="N38" s="248"/>
      <c r="Q38" s="148"/>
      <c r="T38" s="148"/>
      <c r="W38" s="148"/>
      <c r="Z38" s="148"/>
      <c r="AC38" s="148"/>
      <c r="AF38" s="148"/>
      <c r="AI38" s="148"/>
      <c r="AL38" s="148"/>
      <c r="AO38" s="148"/>
      <c r="AR38" s="148"/>
      <c r="AU38" s="148"/>
      <c r="AX38" s="148"/>
      <c r="BA38" s="148"/>
    </row>
    <row r="39" spans="1:54" s="149" customFormat="1" ht="18" customHeight="1" x14ac:dyDescent="0.2">
      <c r="A39" s="243"/>
      <c r="B39" s="244"/>
      <c r="C39" s="152"/>
      <c r="D39" s="248"/>
      <c r="E39" s="248"/>
      <c r="F39" s="248"/>
      <c r="G39" s="248"/>
      <c r="H39" s="248"/>
      <c r="I39" s="248"/>
      <c r="J39" s="248"/>
      <c r="K39" s="248"/>
      <c r="L39" s="248"/>
      <c r="M39" s="248"/>
      <c r="N39" s="248"/>
      <c r="Q39" s="148"/>
      <c r="T39" s="148"/>
      <c r="W39" s="148"/>
      <c r="Z39" s="148"/>
      <c r="AC39" s="148"/>
      <c r="AF39" s="148"/>
      <c r="AI39" s="148"/>
      <c r="AL39" s="148"/>
      <c r="AO39" s="148"/>
      <c r="AR39" s="148"/>
      <c r="AU39" s="148"/>
      <c r="AX39" s="148"/>
      <c r="BA39" s="148"/>
    </row>
    <row r="40" spans="1:54" s="149" customFormat="1" ht="18" customHeight="1" x14ac:dyDescent="0.2">
      <c r="A40" s="243"/>
      <c r="B40" s="244"/>
      <c r="C40" s="152"/>
      <c r="D40" s="248"/>
      <c r="E40" s="248"/>
      <c r="F40" s="248"/>
      <c r="G40" s="248"/>
      <c r="H40" s="248"/>
      <c r="I40" s="248"/>
      <c r="J40" s="248"/>
      <c r="K40" s="248"/>
      <c r="L40" s="248"/>
      <c r="M40" s="248"/>
      <c r="N40" s="248"/>
      <c r="Q40" s="148"/>
      <c r="T40" s="148"/>
      <c r="W40" s="148"/>
      <c r="Z40" s="148"/>
      <c r="AC40" s="148"/>
      <c r="AF40" s="148"/>
      <c r="AI40" s="148"/>
      <c r="AL40" s="148"/>
      <c r="AO40" s="148"/>
      <c r="AR40" s="148"/>
      <c r="AU40" s="148"/>
      <c r="AX40" s="148"/>
      <c r="BA40" s="148"/>
    </row>
    <row r="41" spans="1:54" s="149" customFormat="1" ht="18" customHeight="1" x14ac:dyDescent="0.2">
      <c r="A41" s="243"/>
      <c r="B41" s="244"/>
      <c r="C41" s="152"/>
      <c r="D41" s="248"/>
      <c r="E41" s="248"/>
      <c r="F41" s="248"/>
      <c r="G41" s="248"/>
      <c r="H41" s="248"/>
      <c r="I41" s="248"/>
      <c r="J41" s="248"/>
      <c r="K41" s="248"/>
      <c r="L41" s="248"/>
      <c r="M41" s="248"/>
      <c r="N41" s="248"/>
      <c r="Q41" s="148"/>
      <c r="T41" s="148"/>
      <c r="W41" s="148"/>
      <c r="Z41" s="148"/>
      <c r="AC41" s="148"/>
      <c r="AF41" s="148"/>
      <c r="AI41" s="148"/>
      <c r="AL41" s="148"/>
      <c r="AO41" s="148"/>
      <c r="AR41" s="148"/>
      <c r="AU41" s="148"/>
      <c r="AX41" s="148"/>
      <c r="BA41" s="148"/>
    </row>
    <row r="42" spans="1:54" s="149" customFormat="1" ht="18" customHeight="1" x14ac:dyDescent="0.2">
      <c r="A42" s="243"/>
      <c r="B42" s="244"/>
      <c r="C42" s="152"/>
      <c r="D42" s="249"/>
      <c r="E42" s="249"/>
      <c r="F42" s="249"/>
      <c r="G42" s="249"/>
      <c r="H42" s="249"/>
      <c r="I42" s="249"/>
      <c r="J42" s="249"/>
      <c r="K42" s="249"/>
      <c r="L42" s="249"/>
      <c r="M42" s="249"/>
      <c r="N42" s="249"/>
      <c r="Q42" s="148"/>
      <c r="T42" s="148"/>
      <c r="W42" s="148"/>
      <c r="Z42" s="148"/>
      <c r="AC42" s="148"/>
      <c r="AF42" s="148"/>
      <c r="AI42" s="148"/>
      <c r="AL42" s="148"/>
      <c r="AO42" s="148"/>
      <c r="AR42" s="148"/>
      <c r="AU42" s="148"/>
      <c r="AX42" s="148"/>
      <c r="BA42" s="148"/>
    </row>
    <row r="43" spans="1:54" s="149" customFormat="1" ht="18" customHeight="1" x14ac:dyDescent="0.2">
      <c r="A43" s="243"/>
      <c r="B43" s="244"/>
      <c r="C43" s="152"/>
      <c r="D43" s="148"/>
      <c r="E43" s="148"/>
      <c r="H43" s="148"/>
      <c r="K43" s="148"/>
      <c r="N43" s="148"/>
      <c r="Q43" s="148"/>
      <c r="T43" s="148"/>
      <c r="W43" s="148"/>
      <c r="Z43" s="148"/>
      <c r="AC43" s="148"/>
      <c r="AF43" s="148"/>
      <c r="AI43" s="148"/>
      <c r="AL43" s="148"/>
      <c r="AO43" s="148"/>
      <c r="AR43" s="148"/>
      <c r="AU43" s="148"/>
      <c r="AX43" s="148"/>
      <c r="BA43" s="148"/>
    </row>
    <row r="44" spans="1:54" s="149" customFormat="1" ht="18" customHeight="1" x14ac:dyDescent="0.2">
      <c r="A44" s="243"/>
      <c r="B44" s="244"/>
      <c r="C44" s="152"/>
      <c r="D44" s="148"/>
      <c r="E44" s="148"/>
      <c r="H44" s="148"/>
      <c r="K44" s="148"/>
      <c r="N44" s="148"/>
      <c r="Q44" s="148"/>
      <c r="T44" s="148"/>
      <c r="W44" s="148"/>
      <c r="Z44" s="148"/>
      <c r="AC44" s="148"/>
      <c r="AF44" s="148"/>
      <c r="AI44" s="148"/>
      <c r="AL44" s="148"/>
      <c r="AO44" s="148"/>
      <c r="AR44" s="148"/>
      <c r="AU44" s="148"/>
      <c r="AX44" s="148"/>
      <c r="BA44" s="148"/>
    </row>
    <row r="45" spans="1:54" s="149" customFormat="1" ht="18" customHeight="1" x14ac:dyDescent="0.2">
      <c r="A45" s="243"/>
      <c r="B45" s="244"/>
      <c r="C45" s="152"/>
      <c r="D45" s="148"/>
      <c r="E45" s="148"/>
      <c r="H45" s="148"/>
      <c r="K45" s="148"/>
      <c r="N45" s="148"/>
      <c r="Q45" s="148"/>
      <c r="T45" s="148"/>
      <c r="W45" s="148"/>
      <c r="Z45" s="148"/>
      <c r="AC45" s="148"/>
      <c r="AF45" s="148"/>
      <c r="AI45" s="148"/>
      <c r="AL45" s="148"/>
      <c r="AO45" s="148"/>
      <c r="AR45" s="148"/>
      <c r="AU45" s="148"/>
      <c r="AX45" s="148"/>
      <c r="BA45" s="148"/>
    </row>
    <row r="46" spans="1:54" s="149" customFormat="1" ht="18" customHeight="1" x14ac:dyDescent="0.2">
      <c r="A46" s="243"/>
      <c r="B46" s="244"/>
      <c r="C46" s="152"/>
      <c r="D46" s="148"/>
      <c r="E46" s="148"/>
      <c r="H46" s="148"/>
      <c r="K46" s="148"/>
      <c r="N46" s="148"/>
      <c r="Q46" s="148"/>
      <c r="T46" s="148"/>
      <c r="W46" s="148"/>
      <c r="Z46" s="148"/>
      <c r="AC46" s="148"/>
      <c r="AF46" s="148"/>
      <c r="AI46" s="148"/>
      <c r="AL46" s="148"/>
      <c r="AO46" s="148"/>
      <c r="AR46" s="148"/>
      <c r="AU46" s="148"/>
      <c r="AX46" s="148"/>
      <c r="BA46" s="148"/>
    </row>
    <row r="47" spans="1:54" s="149" customFormat="1" ht="18" customHeight="1" x14ac:dyDescent="0.2">
      <c r="A47" s="243"/>
      <c r="B47" s="244"/>
      <c r="C47" s="152"/>
      <c r="D47" s="148"/>
      <c r="E47" s="148"/>
      <c r="H47" s="148"/>
      <c r="K47" s="148"/>
      <c r="N47" s="148"/>
      <c r="Q47" s="148"/>
      <c r="T47" s="148"/>
      <c r="W47" s="148"/>
      <c r="Z47" s="148"/>
      <c r="AC47" s="148"/>
      <c r="AF47" s="148"/>
      <c r="AI47" s="148"/>
      <c r="AL47" s="148"/>
      <c r="AO47" s="148"/>
      <c r="AR47" s="148"/>
      <c r="AU47" s="148"/>
      <c r="AX47" s="148"/>
      <c r="BA47" s="148"/>
    </row>
    <row r="48" spans="1:54" s="149" customFormat="1" ht="18" customHeight="1" x14ac:dyDescent="0.2">
      <c r="A48" s="243"/>
      <c r="B48" s="244"/>
      <c r="C48" s="152"/>
      <c r="D48" s="148"/>
      <c r="E48" s="148"/>
      <c r="H48" s="148"/>
      <c r="K48" s="148"/>
      <c r="N48" s="148"/>
      <c r="Q48" s="148"/>
      <c r="T48" s="148"/>
      <c r="W48" s="148"/>
      <c r="Z48" s="148"/>
      <c r="AC48" s="148"/>
      <c r="AF48" s="148"/>
      <c r="AI48" s="148"/>
      <c r="AL48" s="148"/>
      <c r="AO48" s="148"/>
      <c r="AR48" s="148"/>
      <c r="AU48" s="148"/>
      <c r="AX48" s="148"/>
      <c r="BA48" s="148"/>
    </row>
    <row r="49" spans="1:53" s="149" customFormat="1" ht="18" customHeight="1" x14ac:dyDescent="0.2">
      <c r="A49" s="243"/>
      <c r="B49" s="244"/>
      <c r="C49" s="152"/>
      <c r="D49" s="148"/>
      <c r="E49" s="148"/>
      <c r="H49" s="148"/>
      <c r="K49" s="148"/>
      <c r="N49" s="148"/>
      <c r="Q49" s="148"/>
      <c r="T49" s="148"/>
      <c r="W49" s="148"/>
      <c r="Z49" s="148"/>
      <c r="AC49" s="148"/>
      <c r="AF49" s="148"/>
      <c r="AI49" s="148"/>
      <c r="AL49" s="148"/>
      <c r="AO49" s="148"/>
      <c r="AR49" s="148"/>
      <c r="AU49" s="148"/>
      <c r="AX49" s="148"/>
      <c r="BA49" s="148"/>
    </row>
    <row r="50" spans="1:53" s="149" customFormat="1" ht="18" customHeight="1" x14ac:dyDescent="0.2">
      <c r="A50" s="243"/>
      <c r="B50" s="244"/>
      <c r="C50" s="152"/>
      <c r="D50" s="148"/>
      <c r="E50" s="148"/>
      <c r="H50" s="148"/>
      <c r="K50" s="148"/>
      <c r="N50" s="148"/>
      <c r="Q50" s="148"/>
      <c r="T50" s="148"/>
      <c r="W50" s="148"/>
      <c r="Z50" s="148"/>
      <c r="AC50" s="148"/>
      <c r="AF50" s="148"/>
      <c r="AI50" s="148"/>
      <c r="AL50" s="148"/>
      <c r="AO50" s="148"/>
      <c r="AR50" s="148"/>
      <c r="AU50" s="148"/>
      <c r="AX50" s="148"/>
      <c r="BA50" s="148"/>
    </row>
    <row r="51" spans="1:53" s="149" customFormat="1" ht="18" customHeight="1" x14ac:dyDescent="0.2">
      <c r="A51" s="243"/>
      <c r="B51" s="244"/>
      <c r="C51" s="152"/>
      <c r="D51" s="148"/>
      <c r="E51" s="148"/>
      <c r="H51" s="148"/>
      <c r="K51" s="148"/>
      <c r="N51" s="148"/>
      <c r="Q51" s="148"/>
      <c r="T51" s="148"/>
      <c r="W51" s="148"/>
      <c r="Z51" s="148"/>
      <c r="AC51" s="148"/>
      <c r="AF51" s="148"/>
      <c r="AI51" s="148"/>
      <c r="AL51" s="148"/>
      <c r="AO51" s="148"/>
      <c r="AR51" s="148"/>
      <c r="AU51" s="148"/>
      <c r="AX51" s="148"/>
      <c r="BA51" s="148"/>
    </row>
    <row r="52" spans="1:53" s="149" customFormat="1" ht="18" customHeight="1" x14ac:dyDescent="0.2">
      <c r="A52" s="243"/>
      <c r="B52" s="244"/>
      <c r="C52" s="152"/>
      <c r="D52" s="148"/>
      <c r="E52" s="148"/>
      <c r="H52" s="148"/>
      <c r="K52" s="148"/>
      <c r="N52" s="148"/>
      <c r="Q52" s="148"/>
      <c r="T52" s="148"/>
      <c r="W52" s="148"/>
      <c r="Z52" s="148"/>
      <c r="AC52" s="148"/>
      <c r="AF52" s="148"/>
      <c r="AI52" s="148"/>
      <c r="AL52" s="148"/>
      <c r="AO52" s="148"/>
      <c r="AR52" s="148"/>
      <c r="AU52" s="148"/>
      <c r="AX52" s="148"/>
      <c r="BA52" s="148"/>
    </row>
    <row r="53" spans="1:53" s="149" customFormat="1" ht="18" customHeight="1" x14ac:dyDescent="0.2">
      <c r="A53" s="243"/>
      <c r="B53" s="244"/>
      <c r="C53" s="152"/>
      <c r="D53" s="148"/>
      <c r="E53" s="148"/>
      <c r="H53" s="148"/>
      <c r="K53" s="148"/>
      <c r="N53" s="148"/>
      <c r="Q53" s="148"/>
      <c r="T53" s="148"/>
      <c r="W53" s="148"/>
      <c r="Z53" s="148"/>
      <c r="AC53" s="148"/>
      <c r="AF53" s="148"/>
      <c r="AI53" s="148"/>
      <c r="AL53" s="148"/>
      <c r="AO53" s="148"/>
      <c r="AR53" s="148"/>
      <c r="AU53" s="148"/>
      <c r="AX53" s="148"/>
      <c r="BA53" s="148"/>
    </row>
    <row r="54" spans="1:53" s="149" customFormat="1" ht="18" customHeight="1" x14ac:dyDescent="0.2">
      <c r="A54" s="243"/>
      <c r="B54" s="244"/>
      <c r="C54" s="152"/>
      <c r="D54" s="148"/>
      <c r="E54" s="148"/>
      <c r="H54" s="148"/>
      <c r="K54" s="148"/>
      <c r="N54" s="148"/>
      <c r="Q54" s="148"/>
      <c r="T54" s="148"/>
      <c r="W54" s="148"/>
      <c r="Z54" s="148"/>
      <c r="AC54" s="148"/>
      <c r="AF54" s="148"/>
      <c r="AI54" s="148"/>
      <c r="AL54" s="148"/>
      <c r="AO54" s="148"/>
      <c r="AR54" s="148"/>
      <c r="AU54" s="148"/>
      <c r="AX54" s="148"/>
      <c r="BA54" s="148"/>
    </row>
    <row r="55" spans="1:53" s="149" customFormat="1" ht="18" customHeight="1" x14ac:dyDescent="0.2">
      <c r="A55" s="243"/>
      <c r="B55" s="244"/>
      <c r="C55" s="152"/>
      <c r="D55" s="148"/>
      <c r="E55" s="148"/>
      <c r="H55" s="148"/>
      <c r="K55" s="148"/>
      <c r="N55" s="148"/>
      <c r="Q55" s="148"/>
      <c r="T55" s="148"/>
      <c r="W55" s="148"/>
      <c r="Z55" s="148"/>
      <c r="AC55" s="148"/>
      <c r="AF55" s="148"/>
      <c r="AI55" s="148"/>
      <c r="AL55" s="148"/>
      <c r="AO55" s="148"/>
      <c r="AR55" s="148"/>
      <c r="AU55" s="148"/>
      <c r="AX55" s="148"/>
      <c r="BA55" s="148"/>
    </row>
    <row r="56" spans="1:53" s="149" customFormat="1" ht="18" customHeight="1" x14ac:dyDescent="0.2">
      <c r="A56" s="243"/>
      <c r="B56" s="244"/>
      <c r="C56" s="152"/>
      <c r="D56" s="148"/>
      <c r="E56" s="148"/>
      <c r="H56" s="148"/>
      <c r="K56" s="148"/>
      <c r="N56" s="148"/>
      <c r="Q56" s="148"/>
      <c r="T56" s="148"/>
      <c r="W56" s="148"/>
      <c r="Z56" s="148"/>
      <c r="AC56" s="148"/>
      <c r="AF56" s="148"/>
      <c r="AI56" s="148"/>
      <c r="AL56" s="148"/>
      <c r="AO56" s="148"/>
      <c r="AR56" s="148"/>
      <c r="AU56" s="148"/>
      <c r="AX56" s="148"/>
      <c r="BA56" s="148"/>
    </row>
    <row r="57" spans="1:53" s="149" customFormat="1" ht="18" customHeight="1" x14ac:dyDescent="0.2">
      <c r="A57" s="243"/>
      <c r="B57" s="244"/>
      <c r="C57" s="152"/>
      <c r="D57" s="148"/>
      <c r="E57" s="148"/>
      <c r="H57" s="148"/>
      <c r="K57" s="148"/>
      <c r="N57" s="148"/>
      <c r="Q57" s="148"/>
      <c r="T57" s="148"/>
      <c r="W57" s="148"/>
      <c r="Z57" s="148"/>
      <c r="AC57" s="148"/>
      <c r="AF57" s="148"/>
      <c r="AI57" s="148"/>
      <c r="AL57" s="148"/>
      <c r="AO57" s="148"/>
      <c r="AR57" s="148"/>
      <c r="AU57" s="148"/>
      <c r="AX57" s="148"/>
      <c r="BA57" s="148"/>
    </row>
    <row r="58" spans="1:53" s="149" customFormat="1" ht="18" customHeight="1" x14ac:dyDescent="0.2">
      <c r="A58" s="243"/>
      <c r="B58" s="244"/>
      <c r="C58" s="152"/>
      <c r="D58" s="148"/>
      <c r="E58" s="148"/>
      <c r="H58" s="148"/>
      <c r="K58" s="148"/>
      <c r="N58" s="148"/>
      <c r="Q58" s="148"/>
      <c r="T58" s="148"/>
      <c r="W58" s="148"/>
      <c r="Z58" s="148"/>
      <c r="AC58" s="148"/>
      <c r="AF58" s="148"/>
      <c r="AI58" s="148"/>
      <c r="AL58" s="148"/>
      <c r="AO58" s="148"/>
      <c r="AR58" s="148"/>
      <c r="AU58" s="148"/>
      <c r="AX58" s="148"/>
      <c r="BA58" s="148"/>
    </row>
    <row r="59" spans="1:53" s="149" customFormat="1" ht="18" customHeight="1" x14ac:dyDescent="0.2">
      <c r="A59" s="243"/>
      <c r="B59" s="244"/>
      <c r="C59" s="152"/>
      <c r="D59" s="148"/>
      <c r="E59" s="148"/>
      <c r="H59" s="148"/>
      <c r="K59" s="148"/>
      <c r="N59" s="148"/>
      <c r="Q59" s="148"/>
      <c r="T59" s="148"/>
      <c r="W59" s="148"/>
      <c r="Z59" s="148"/>
      <c r="AC59" s="148"/>
      <c r="AF59" s="148"/>
      <c r="AI59" s="148"/>
      <c r="AL59" s="148"/>
      <c r="AO59" s="148"/>
      <c r="AR59" s="148"/>
      <c r="AU59" s="148"/>
      <c r="AX59" s="148"/>
      <c r="BA59" s="148"/>
    </row>
    <row r="60" spans="1:53" s="149" customFormat="1" ht="18" customHeight="1" x14ac:dyDescent="0.2">
      <c r="A60" s="243"/>
      <c r="B60" s="244"/>
      <c r="C60" s="152"/>
      <c r="D60" s="148"/>
      <c r="E60" s="148"/>
      <c r="H60" s="148"/>
      <c r="K60" s="148"/>
      <c r="N60" s="148"/>
      <c r="Q60" s="148"/>
      <c r="T60" s="148"/>
      <c r="W60" s="148"/>
      <c r="Z60" s="148"/>
      <c r="AC60" s="148"/>
      <c r="AF60" s="148"/>
      <c r="AI60" s="148"/>
      <c r="AL60" s="148"/>
      <c r="AO60" s="148"/>
      <c r="AR60" s="148"/>
      <c r="AU60" s="148"/>
      <c r="AX60" s="148"/>
      <c r="BA60" s="148"/>
    </row>
    <row r="61" spans="1:53" s="149" customFormat="1" ht="18" customHeight="1" x14ac:dyDescent="0.2">
      <c r="A61" s="243"/>
      <c r="B61" s="244"/>
      <c r="C61" s="152"/>
      <c r="D61" s="148"/>
      <c r="E61" s="148"/>
      <c r="H61" s="148"/>
      <c r="K61" s="148"/>
      <c r="N61" s="148"/>
      <c r="Q61" s="148"/>
      <c r="T61" s="148"/>
      <c r="W61" s="148"/>
      <c r="Z61" s="148"/>
      <c r="AC61" s="148"/>
      <c r="AF61" s="148"/>
      <c r="AI61" s="148"/>
      <c r="AL61" s="148"/>
      <c r="AO61" s="148"/>
      <c r="AR61" s="148"/>
      <c r="AU61" s="148"/>
      <c r="AX61" s="148"/>
      <c r="BA61" s="148"/>
    </row>
    <row r="62" spans="1:53" s="149" customFormat="1" ht="18" customHeight="1" x14ac:dyDescent="0.2">
      <c r="A62" s="243"/>
      <c r="B62" s="244"/>
      <c r="C62" s="152"/>
      <c r="D62" s="148"/>
      <c r="E62" s="148"/>
      <c r="H62" s="148"/>
      <c r="K62" s="148"/>
      <c r="N62" s="148"/>
      <c r="Q62" s="148"/>
      <c r="T62" s="148"/>
      <c r="W62" s="148"/>
      <c r="Z62" s="148"/>
      <c r="AC62" s="148"/>
      <c r="AF62" s="148"/>
      <c r="AI62" s="148"/>
      <c r="AL62" s="148"/>
      <c r="AO62" s="148"/>
      <c r="AR62" s="148"/>
      <c r="AU62" s="148"/>
      <c r="AX62" s="148"/>
      <c r="BA62" s="148"/>
    </row>
    <row r="63" spans="1:53" s="149" customFormat="1" ht="18" customHeight="1" x14ac:dyDescent="0.2">
      <c r="A63" s="243"/>
      <c r="B63" s="244"/>
      <c r="C63" s="152"/>
      <c r="D63" s="148"/>
      <c r="E63" s="148"/>
      <c r="H63" s="148"/>
      <c r="K63" s="148"/>
      <c r="N63" s="148"/>
      <c r="Q63" s="148"/>
      <c r="T63" s="148"/>
      <c r="W63" s="148"/>
      <c r="Z63" s="148"/>
      <c r="AC63" s="148"/>
      <c r="AF63" s="148"/>
      <c r="AI63" s="148"/>
      <c r="AL63" s="148"/>
      <c r="AO63" s="148"/>
      <c r="AR63" s="148"/>
      <c r="AU63" s="148"/>
      <c r="AX63" s="148"/>
      <c r="BA63" s="148"/>
    </row>
    <row r="64" spans="1:53" s="149" customFormat="1" ht="18" customHeight="1" x14ac:dyDescent="0.2">
      <c r="A64" s="243"/>
      <c r="B64" s="244"/>
      <c r="C64" s="152"/>
      <c r="D64" s="148"/>
      <c r="E64" s="148"/>
      <c r="H64" s="148"/>
      <c r="K64" s="148"/>
      <c r="N64" s="148"/>
      <c r="Q64" s="148"/>
      <c r="T64" s="148"/>
      <c r="W64" s="148"/>
      <c r="Z64" s="148"/>
      <c r="AC64" s="148"/>
      <c r="AF64" s="148"/>
      <c r="AI64" s="148"/>
      <c r="AL64" s="148"/>
      <c r="AO64" s="148"/>
      <c r="AR64" s="148"/>
      <c r="AU64" s="148"/>
      <c r="AX64" s="148"/>
      <c r="BA64" s="148"/>
    </row>
    <row r="65" spans="1:53" s="149" customFormat="1" ht="18" customHeight="1" x14ac:dyDescent="0.2">
      <c r="A65" s="243"/>
      <c r="B65" s="244"/>
      <c r="C65" s="152"/>
      <c r="D65" s="148"/>
      <c r="E65" s="148"/>
      <c r="H65" s="148"/>
      <c r="K65" s="148"/>
      <c r="N65" s="148"/>
      <c r="Q65" s="148"/>
      <c r="T65" s="148"/>
      <c r="W65" s="148"/>
      <c r="Z65" s="148"/>
      <c r="AC65" s="148"/>
      <c r="AF65" s="148"/>
      <c r="AI65" s="148"/>
      <c r="AL65" s="148"/>
      <c r="AO65" s="148"/>
      <c r="AR65" s="148"/>
      <c r="AU65" s="148"/>
      <c r="AX65" s="148"/>
      <c r="BA65" s="148"/>
    </row>
    <row r="66" spans="1:53" s="149" customFormat="1" ht="18" customHeight="1" x14ac:dyDescent="0.2">
      <c r="A66" s="243"/>
      <c r="B66" s="244"/>
      <c r="C66" s="152"/>
      <c r="D66" s="148"/>
      <c r="E66" s="148"/>
      <c r="H66" s="148"/>
      <c r="K66" s="148"/>
      <c r="N66" s="148"/>
      <c r="Q66" s="148"/>
      <c r="T66" s="148"/>
      <c r="W66" s="148"/>
      <c r="Z66" s="148"/>
      <c r="AC66" s="148"/>
      <c r="AF66" s="148"/>
      <c r="AI66" s="148"/>
      <c r="AL66" s="148"/>
      <c r="AO66" s="148"/>
      <c r="AR66" s="148"/>
      <c r="AU66" s="148"/>
      <c r="AX66" s="148"/>
      <c r="BA66" s="148"/>
    </row>
    <row r="67" spans="1:53" s="149" customFormat="1" ht="18" customHeight="1" x14ac:dyDescent="0.2">
      <c r="A67" s="243"/>
      <c r="B67" s="244"/>
      <c r="C67" s="152"/>
      <c r="D67" s="148"/>
      <c r="E67" s="148"/>
      <c r="H67" s="148"/>
      <c r="K67" s="148"/>
      <c r="N67" s="148"/>
      <c r="Q67" s="148"/>
      <c r="T67" s="148"/>
      <c r="W67" s="148"/>
      <c r="Z67" s="148"/>
      <c r="AC67" s="148"/>
      <c r="AF67" s="148"/>
      <c r="AI67" s="148"/>
      <c r="AL67" s="148"/>
      <c r="AO67" s="148"/>
      <c r="AR67" s="148"/>
      <c r="AU67" s="148"/>
      <c r="AX67" s="148"/>
      <c r="BA67" s="148"/>
    </row>
    <row r="68" spans="1:53" s="149" customFormat="1" ht="18" customHeight="1" x14ac:dyDescent="0.2">
      <c r="A68" s="243"/>
      <c r="B68" s="244"/>
      <c r="C68" s="152"/>
      <c r="D68" s="148"/>
      <c r="E68" s="148"/>
      <c r="H68" s="148"/>
      <c r="K68" s="148"/>
      <c r="N68" s="148"/>
      <c r="Q68" s="148"/>
      <c r="T68" s="148"/>
      <c r="W68" s="148"/>
      <c r="Z68" s="148"/>
      <c r="AC68" s="148"/>
      <c r="AF68" s="148"/>
      <c r="AI68" s="148"/>
      <c r="AL68" s="148"/>
      <c r="AO68" s="148"/>
      <c r="AR68" s="148"/>
      <c r="AU68" s="148"/>
      <c r="AX68" s="148"/>
      <c r="BA68" s="148"/>
    </row>
    <row r="69" spans="1:53" s="149" customFormat="1" ht="18" customHeight="1" x14ac:dyDescent="0.2">
      <c r="A69" s="243"/>
      <c r="B69" s="244"/>
      <c r="C69" s="152"/>
      <c r="D69" s="148"/>
      <c r="E69" s="148"/>
      <c r="H69" s="148"/>
      <c r="K69" s="148"/>
      <c r="N69" s="148"/>
      <c r="Q69" s="148"/>
      <c r="T69" s="148"/>
      <c r="W69" s="148"/>
      <c r="Z69" s="148"/>
      <c r="AC69" s="148"/>
      <c r="AF69" s="148"/>
      <c r="AI69" s="148"/>
      <c r="AL69" s="148"/>
      <c r="AO69" s="148"/>
      <c r="AR69" s="148"/>
      <c r="AU69" s="148"/>
      <c r="AX69" s="148"/>
      <c r="BA69" s="148"/>
    </row>
    <row r="70" spans="1:53" s="149" customFormat="1" ht="18" customHeight="1" x14ac:dyDescent="0.2">
      <c r="A70" s="243"/>
      <c r="B70" s="244"/>
      <c r="C70" s="152"/>
      <c r="D70" s="148"/>
      <c r="E70" s="148"/>
      <c r="H70" s="148"/>
      <c r="K70" s="148"/>
      <c r="N70" s="148"/>
      <c r="Q70" s="148"/>
      <c r="T70" s="148"/>
      <c r="W70" s="148"/>
      <c r="Z70" s="148"/>
      <c r="AC70" s="148"/>
      <c r="AF70" s="148"/>
      <c r="AI70" s="148"/>
      <c r="AL70" s="148"/>
      <c r="AO70" s="148"/>
      <c r="AR70" s="148"/>
      <c r="AU70" s="148"/>
      <c r="AX70" s="148"/>
      <c r="BA70" s="148"/>
    </row>
    <row r="71" spans="1:53" s="149" customFormat="1" ht="18" customHeight="1" x14ac:dyDescent="0.2">
      <c r="A71" s="243"/>
      <c r="B71" s="244"/>
      <c r="C71" s="152"/>
      <c r="D71" s="148"/>
      <c r="E71" s="148"/>
      <c r="H71" s="148"/>
      <c r="K71" s="148"/>
      <c r="N71" s="148"/>
      <c r="Q71" s="148"/>
      <c r="T71" s="148"/>
      <c r="W71" s="148"/>
      <c r="Z71" s="148"/>
      <c r="AC71" s="148"/>
      <c r="AF71" s="148"/>
      <c r="AI71" s="148"/>
      <c r="AL71" s="148"/>
      <c r="AO71" s="148"/>
      <c r="AR71" s="148"/>
      <c r="AU71" s="148"/>
      <c r="AX71" s="148"/>
      <c r="BA71" s="148"/>
    </row>
    <row r="72" spans="1:53" s="149" customFormat="1" ht="18" customHeight="1" x14ac:dyDescent="0.2">
      <c r="A72" s="243"/>
      <c r="B72" s="244"/>
      <c r="C72" s="152"/>
      <c r="D72" s="148"/>
      <c r="E72" s="148"/>
      <c r="H72" s="148"/>
      <c r="K72" s="148"/>
      <c r="N72" s="148"/>
      <c r="Q72" s="148"/>
      <c r="T72" s="148"/>
      <c r="W72" s="148"/>
      <c r="Z72" s="148"/>
      <c r="AC72" s="148"/>
      <c r="AF72" s="148"/>
      <c r="AI72" s="148"/>
      <c r="AL72" s="148"/>
      <c r="AO72" s="148"/>
      <c r="AR72" s="148"/>
      <c r="AU72" s="148"/>
      <c r="AX72" s="148"/>
      <c r="BA72" s="148"/>
    </row>
    <row r="73" spans="1:53" s="149" customFormat="1" ht="18" customHeight="1" x14ac:dyDescent="0.2">
      <c r="A73" s="243"/>
      <c r="B73" s="244"/>
      <c r="C73" s="152"/>
      <c r="D73" s="148"/>
      <c r="E73" s="148"/>
      <c r="H73" s="148"/>
      <c r="K73" s="148"/>
      <c r="N73" s="148"/>
      <c r="Q73" s="148"/>
      <c r="T73" s="148"/>
      <c r="W73" s="148"/>
      <c r="Z73" s="148"/>
      <c r="AC73" s="148"/>
      <c r="AF73" s="148"/>
      <c r="AI73" s="148"/>
      <c r="AL73" s="148"/>
      <c r="AO73" s="148"/>
      <c r="AR73" s="148"/>
      <c r="AU73" s="148"/>
      <c r="AX73" s="148"/>
      <c r="BA73" s="148"/>
    </row>
    <row r="74" spans="1:53" s="149" customFormat="1" ht="18" customHeight="1" x14ac:dyDescent="0.2">
      <c r="A74" s="243"/>
      <c r="B74" s="244"/>
      <c r="C74" s="152"/>
      <c r="D74" s="148"/>
      <c r="E74" s="148"/>
      <c r="H74" s="148"/>
      <c r="K74" s="148"/>
      <c r="N74" s="148"/>
      <c r="Q74" s="148"/>
      <c r="T74" s="148"/>
      <c r="W74" s="148"/>
      <c r="Z74" s="148"/>
      <c r="AC74" s="148"/>
      <c r="AF74" s="148"/>
      <c r="AI74" s="148"/>
      <c r="AL74" s="148"/>
      <c r="AO74" s="148"/>
      <c r="AR74" s="148"/>
      <c r="AU74" s="148"/>
      <c r="AX74" s="148"/>
      <c r="BA74" s="148"/>
    </row>
    <row r="75" spans="1:53" s="149" customFormat="1" ht="18" customHeight="1" x14ac:dyDescent="0.2">
      <c r="A75" s="243"/>
      <c r="B75" s="244"/>
      <c r="C75" s="152"/>
      <c r="D75" s="148"/>
      <c r="E75" s="148"/>
      <c r="H75" s="148"/>
      <c r="K75" s="148"/>
      <c r="N75" s="148"/>
      <c r="Q75" s="148"/>
      <c r="T75" s="148"/>
      <c r="W75" s="148"/>
      <c r="Z75" s="148"/>
      <c r="AC75" s="148"/>
      <c r="AF75" s="148"/>
      <c r="AI75" s="148"/>
      <c r="AL75" s="148"/>
      <c r="AO75" s="148"/>
      <c r="AR75" s="148"/>
      <c r="AU75" s="148"/>
      <c r="AX75" s="148"/>
      <c r="BA75" s="148"/>
    </row>
    <row r="76" spans="1:53" s="149" customFormat="1" ht="18" customHeight="1" x14ac:dyDescent="0.2">
      <c r="A76" s="243"/>
      <c r="B76" s="244"/>
      <c r="C76" s="152"/>
      <c r="D76" s="148"/>
      <c r="E76" s="148"/>
      <c r="H76" s="148"/>
      <c r="K76" s="148"/>
      <c r="N76" s="148"/>
      <c r="Q76" s="148"/>
      <c r="T76" s="148"/>
      <c r="W76" s="148"/>
      <c r="Z76" s="148"/>
      <c r="AC76" s="148"/>
      <c r="AF76" s="148"/>
      <c r="AI76" s="148"/>
      <c r="AL76" s="148"/>
      <c r="AO76" s="148"/>
      <c r="AR76" s="148"/>
      <c r="AU76" s="148"/>
      <c r="AX76" s="148"/>
      <c r="BA76" s="148"/>
    </row>
    <row r="77" spans="1:53" s="149" customFormat="1" ht="18" customHeight="1" x14ac:dyDescent="0.2">
      <c r="A77" s="243"/>
      <c r="B77" s="244"/>
      <c r="C77" s="152"/>
      <c r="D77" s="148"/>
      <c r="E77" s="148"/>
      <c r="H77" s="148"/>
      <c r="K77" s="148"/>
      <c r="N77" s="148"/>
      <c r="Q77" s="148"/>
      <c r="T77" s="148"/>
      <c r="W77" s="148"/>
      <c r="Z77" s="148"/>
      <c r="AC77" s="148"/>
      <c r="AF77" s="148"/>
      <c r="AI77" s="148"/>
      <c r="AL77" s="148"/>
      <c r="AO77" s="148"/>
      <c r="AR77" s="148"/>
      <c r="AU77" s="148"/>
      <c r="AX77" s="148"/>
      <c r="BA77" s="148"/>
    </row>
    <row r="78" spans="1:53" s="149" customFormat="1" ht="18" customHeight="1" x14ac:dyDescent="0.2">
      <c r="A78" s="243"/>
      <c r="B78" s="244"/>
      <c r="C78" s="152"/>
      <c r="D78" s="148"/>
      <c r="E78" s="148"/>
      <c r="H78" s="148"/>
      <c r="K78" s="148"/>
      <c r="N78" s="148"/>
      <c r="Q78" s="148"/>
      <c r="T78" s="148"/>
      <c r="W78" s="148"/>
      <c r="Z78" s="148"/>
      <c r="AC78" s="148"/>
      <c r="AF78" s="148"/>
      <c r="AI78" s="148"/>
      <c r="AL78" s="148"/>
      <c r="AO78" s="148"/>
      <c r="AR78" s="148"/>
      <c r="AU78" s="148"/>
      <c r="AX78" s="148"/>
      <c r="BA78" s="148"/>
    </row>
    <row r="79" spans="1:53" s="149" customFormat="1" ht="18" customHeight="1" x14ac:dyDescent="0.2">
      <c r="A79" s="243"/>
      <c r="B79" s="244"/>
      <c r="C79" s="152"/>
      <c r="D79" s="148"/>
      <c r="E79" s="148"/>
      <c r="H79" s="148"/>
      <c r="K79" s="148"/>
      <c r="N79" s="148"/>
      <c r="Q79" s="148"/>
      <c r="T79" s="148"/>
      <c r="W79" s="148"/>
      <c r="Z79" s="148"/>
      <c r="AC79" s="148"/>
      <c r="AF79" s="148"/>
      <c r="AI79" s="148"/>
      <c r="AL79" s="148"/>
      <c r="AO79" s="148"/>
      <c r="AR79" s="148"/>
      <c r="AU79" s="148"/>
      <c r="AX79" s="148"/>
      <c r="BA79" s="148"/>
    </row>
    <row r="80" spans="1:53" s="149" customFormat="1" ht="18" customHeight="1" x14ac:dyDescent="0.2">
      <c r="A80" s="243"/>
      <c r="B80" s="244"/>
      <c r="C80" s="152"/>
      <c r="D80" s="148"/>
      <c r="E80" s="148"/>
      <c r="H80" s="148"/>
      <c r="K80" s="148"/>
      <c r="N80" s="148"/>
      <c r="Q80" s="148"/>
      <c r="T80" s="148"/>
      <c r="W80" s="148"/>
      <c r="Z80" s="148"/>
      <c r="AC80" s="148"/>
      <c r="AF80" s="148"/>
      <c r="AI80" s="148"/>
      <c r="AL80" s="148"/>
      <c r="AO80" s="148"/>
      <c r="AR80" s="148"/>
      <c r="AU80" s="148"/>
      <c r="AX80" s="148"/>
      <c r="BA80" s="148"/>
    </row>
    <row r="81" spans="1:54" s="149" customFormat="1" ht="18" customHeight="1" x14ac:dyDescent="0.2">
      <c r="A81" s="243"/>
      <c r="B81" s="244"/>
      <c r="C81" s="152"/>
      <c r="D81" s="148"/>
      <c r="E81" s="148"/>
      <c r="H81" s="148"/>
      <c r="K81" s="148"/>
      <c r="N81" s="148"/>
      <c r="Q81" s="148"/>
      <c r="T81" s="148"/>
      <c r="W81" s="148"/>
      <c r="Z81" s="148"/>
      <c r="AC81" s="148"/>
      <c r="AF81" s="148"/>
      <c r="AI81" s="148"/>
      <c r="AL81" s="148"/>
      <c r="AO81" s="148"/>
      <c r="AR81" s="148"/>
      <c r="AU81" s="148"/>
      <c r="AX81" s="148"/>
      <c r="BA81" s="148"/>
    </row>
    <row r="82" spans="1:54" s="149" customFormat="1" ht="18" customHeight="1" x14ac:dyDescent="0.2">
      <c r="A82" s="243"/>
      <c r="B82" s="244"/>
      <c r="C82" s="152"/>
      <c r="D82" s="148"/>
      <c r="E82" s="148"/>
      <c r="H82" s="148"/>
      <c r="K82" s="148"/>
      <c r="N82" s="148"/>
      <c r="Q82" s="148"/>
      <c r="T82" s="148"/>
      <c r="W82" s="148"/>
      <c r="Z82" s="148"/>
      <c r="AC82" s="148"/>
      <c r="AF82" s="148"/>
      <c r="AI82" s="148"/>
      <c r="AL82" s="148"/>
      <c r="AO82" s="148"/>
      <c r="AR82" s="148"/>
      <c r="AU82" s="148"/>
      <c r="AX82" s="148"/>
      <c r="BA82" s="148"/>
    </row>
    <row r="83" spans="1:54" s="149" customFormat="1" ht="18" customHeight="1" x14ac:dyDescent="0.2">
      <c r="A83" s="243"/>
      <c r="B83" s="244"/>
      <c r="C83" s="152"/>
      <c r="D83" s="148"/>
      <c r="E83" s="148"/>
      <c r="H83" s="148"/>
      <c r="K83" s="148"/>
      <c r="N83" s="148"/>
      <c r="Q83" s="148"/>
      <c r="T83" s="148"/>
      <c r="W83" s="148"/>
      <c r="Z83" s="148"/>
      <c r="AC83" s="148"/>
      <c r="AF83" s="148"/>
      <c r="AI83" s="148"/>
      <c r="AL83" s="148"/>
      <c r="AO83" s="148"/>
      <c r="AR83" s="148"/>
      <c r="AU83" s="148"/>
      <c r="AX83" s="148"/>
      <c r="BA83" s="148"/>
    </row>
    <row r="84" spans="1:54" s="149" customFormat="1" ht="18" customHeight="1" x14ac:dyDescent="0.2">
      <c r="A84" s="243"/>
      <c r="B84" s="245"/>
      <c r="C84" s="152"/>
      <c r="D84" s="246"/>
      <c r="E84" s="148"/>
      <c r="F84" s="247"/>
      <c r="H84" s="148"/>
      <c r="I84" s="247"/>
      <c r="K84" s="148"/>
      <c r="L84" s="247"/>
      <c r="N84" s="148"/>
      <c r="O84" s="247"/>
      <c r="Q84" s="148"/>
      <c r="R84" s="247"/>
      <c r="T84" s="148"/>
      <c r="U84" s="247"/>
      <c r="W84" s="148"/>
      <c r="X84" s="247"/>
      <c r="Z84" s="148"/>
      <c r="AA84" s="247"/>
      <c r="AC84" s="148"/>
      <c r="AD84" s="247"/>
      <c r="AF84" s="148"/>
      <c r="AG84" s="247"/>
      <c r="AI84" s="148"/>
      <c r="AJ84" s="247"/>
      <c r="AL84" s="148"/>
      <c r="AM84" s="247"/>
      <c r="AO84" s="148"/>
      <c r="AP84" s="247"/>
      <c r="AR84" s="148"/>
      <c r="AS84" s="247"/>
      <c r="AU84" s="148"/>
      <c r="AV84" s="247"/>
      <c r="AX84" s="148"/>
      <c r="AY84" s="247"/>
      <c r="BA84" s="148"/>
      <c r="BB84" s="247"/>
    </row>
    <row r="85" spans="1:54" s="149" customFormat="1" ht="18" customHeight="1" x14ac:dyDescent="0.2">
      <c r="A85" s="243"/>
      <c r="B85" s="245"/>
      <c r="C85" s="152"/>
      <c r="D85" s="246"/>
      <c r="E85" s="148"/>
      <c r="F85" s="247"/>
      <c r="H85" s="148"/>
      <c r="I85" s="247"/>
      <c r="K85" s="148"/>
      <c r="L85" s="247"/>
      <c r="N85" s="148"/>
      <c r="O85" s="247"/>
      <c r="Q85" s="148"/>
      <c r="R85" s="247"/>
      <c r="T85" s="148"/>
      <c r="U85" s="247"/>
      <c r="W85" s="148"/>
      <c r="X85" s="247"/>
      <c r="Z85" s="148"/>
      <c r="AA85" s="247"/>
      <c r="AC85" s="148"/>
      <c r="AD85" s="247"/>
      <c r="AF85" s="148"/>
      <c r="AG85" s="247"/>
      <c r="AI85" s="148"/>
      <c r="AJ85" s="247"/>
      <c r="AL85" s="148"/>
      <c r="AM85" s="247"/>
      <c r="AO85" s="148"/>
      <c r="AP85" s="247"/>
      <c r="AR85" s="148"/>
      <c r="AS85" s="247"/>
      <c r="AU85" s="148"/>
      <c r="AV85" s="247"/>
      <c r="AX85" s="148"/>
      <c r="AY85" s="247"/>
      <c r="BA85" s="148"/>
      <c r="BB85" s="247"/>
    </row>
    <row r="86" spans="1:54" s="149" customFormat="1" ht="18" customHeight="1" x14ac:dyDescent="0.2">
      <c r="A86" s="243"/>
      <c r="B86" s="245"/>
      <c r="C86" s="152"/>
      <c r="D86" s="246"/>
      <c r="E86" s="148"/>
      <c r="F86" s="247"/>
      <c r="H86" s="148"/>
      <c r="I86" s="247"/>
      <c r="K86" s="148"/>
      <c r="L86" s="247"/>
      <c r="N86" s="148"/>
      <c r="O86" s="247"/>
      <c r="Q86" s="148"/>
      <c r="R86" s="247"/>
      <c r="T86" s="148"/>
      <c r="U86" s="247"/>
      <c r="W86" s="148"/>
      <c r="X86" s="247"/>
      <c r="Z86" s="148"/>
      <c r="AA86" s="247"/>
      <c r="AC86" s="148"/>
      <c r="AD86" s="247"/>
      <c r="AF86" s="148"/>
      <c r="AG86" s="247"/>
      <c r="AI86" s="148"/>
      <c r="AJ86" s="247"/>
      <c r="AL86" s="148"/>
      <c r="AM86" s="247"/>
      <c r="AO86" s="148"/>
      <c r="AP86" s="247"/>
      <c r="AR86" s="148"/>
      <c r="AS86" s="247"/>
      <c r="AU86" s="148"/>
      <c r="AV86" s="247"/>
      <c r="AX86" s="148"/>
      <c r="AY86" s="247"/>
      <c r="BA86" s="148"/>
      <c r="BB86" s="247"/>
    </row>
    <row r="87" spans="1:54" s="149" customFormat="1" ht="18" customHeight="1" x14ac:dyDescent="0.2">
      <c r="A87" s="243"/>
      <c r="B87" s="245"/>
      <c r="C87" s="152"/>
      <c r="D87" s="246"/>
      <c r="E87" s="148"/>
      <c r="F87" s="247"/>
      <c r="H87" s="148"/>
      <c r="I87" s="247"/>
      <c r="K87" s="148"/>
      <c r="L87" s="247"/>
      <c r="N87" s="148"/>
      <c r="O87" s="247"/>
      <c r="Q87" s="148"/>
      <c r="R87" s="247"/>
      <c r="T87" s="148"/>
      <c r="U87" s="247"/>
      <c r="W87" s="148"/>
      <c r="X87" s="247"/>
      <c r="Z87" s="148"/>
      <c r="AA87" s="247"/>
      <c r="AC87" s="148"/>
      <c r="AD87" s="247"/>
      <c r="AF87" s="148"/>
      <c r="AG87" s="247"/>
      <c r="AI87" s="148"/>
      <c r="AJ87" s="247"/>
      <c r="AL87" s="148"/>
      <c r="AM87" s="247"/>
      <c r="AO87" s="148"/>
      <c r="AP87" s="247"/>
      <c r="AR87" s="148"/>
      <c r="AS87" s="247"/>
      <c r="AU87" s="148"/>
      <c r="AV87" s="247"/>
      <c r="AX87" s="148"/>
      <c r="AY87" s="247"/>
      <c r="BA87" s="148"/>
      <c r="BB87" s="247"/>
    </row>
    <row r="88" spans="1:54" s="149" customFormat="1" ht="18" customHeight="1" x14ac:dyDescent="0.2">
      <c r="A88" s="243"/>
      <c r="B88" s="245"/>
      <c r="C88" s="152"/>
      <c r="D88" s="246"/>
      <c r="E88" s="148"/>
      <c r="F88" s="247"/>
      <c r="H88" s="148"/>
      <c r="I88" s="247"/>
      <c r="K88" s="148"/>
      <c r="L88" s="247"/>
      <c r="N88" s="148"/>
      <c r="O88" s="247"/>
      <c r="Q88" s="148"/>
      <c r="R88" s="247"/>
      <c r="T88" s="148"/>
      <c r="U88" s="247"/>
      <c r="W88" s="148"/>
      <c r="X88" s="247"/>
      <c r="Z88" s="148"/>
      <c r="AA88" s="247"/>
      <c r="AC88" s="148"/>
      <c r="AD88" s="247"/>
      <c r="AF88" s="148"/>
      <c r="AG88" s="247"/>
      <c r="AI88" s="148"/>
      <c r="AJ88" s="247"/>
      <c r="AL88" s="148"/>
      <c r="AM88" s="247"/>
      <c r="AO88" s="148"/>
      <c r="AP88" s="247"/>
      <c r="AR88" s="148"/>
      <c r="AS88" s="247"/>
      <c r="AU88" s="148"/>
      <c r="AV88" s="247"/>
      <c r="AX88" s="148"/>
      <c r="AY88" s="247"/>
      <c r="BA88" s="148"/>
      <c r="BB88" s="247"/>
    </row>
    <row r="89" spans="1:54" s="149" customFormat="1" ht="18" customHeight="1" x14ac:dyDescent="0.2">
      <c r="A89" s="243"/>
      <c r="B89" s="245"/>
      <c r="C89" s="152"/>
      <c r="D89" s="246"/>
      <c r="E89" s="148"/>
      <c r="F89" s="247"/>
      <c r="H89" s="148"/>
      <c r="I89" s="247"/>
      <c r="K89" s="148"/>
      <c r="L89" s="247"/>
      <c r="N89" s="148"/>
      <c r="O89" s="247"/>
      <c r="Q89" s="148"/>
      <c r="R89" s="247"/>
      <c r="T89" s="148"/>
      <c r="U89" s="247"/>
      <c r="W89" s="148"/>
      <c r="X89" s="247"/>
      <c r="Z89" s="148"/>
      <c r="AA89" s="247"/>
      <c r="AC89" s="148"/>
      <c r="AD89" s="247"/>
      <c r="AF89" s="148"/>
      <c r="AG89" s="247"/>
      <c r="AI89" s="148"/>
      <c r="AJ89" s="247"/>
      <c r="AL89" s="148"/>
      <c r="AM89" s="247"/>
      <c r="AO89" s="148"/>
      <c r="AP89" s="247"/>
      <c r="AR89" s="148"/>
      <c r="AS89" s="247"/>
      <c r="AU89" s="148"/>
      <c r="AV89" s="247"/>
      <c r="AX89" s="148"/>
      <c r="AY89" s="247"/>
      <c r="BA89" s="148"/>
      <c r="BB89" s="247"/>
    </row>
  </sheetData>
  <mergeCells count="18">
    <mergeCell ref="Z5:AB5"/>
    <mergeCell ref="AC5:AE5"/>
    <mergeCell ref="AF5:AH5"/>
    <mergeCell ref="AI5:AK5"/>
    <mergeCell ref="BA5:BC5"/>
    <mergeCell ref="D32:N32"/>
    <mergeCell ref="AO5:AQ5"/>
    <mergeCell ref="AR5:AT5"/>
    <mergeCell ref="AU5:AW5"/>
    <mergeCell ref="AX5:AZ5"/>
    <mergeCell ref="AL5:AN5"/>
    <mergeCell ref="E5:G5"/>
    <mergeCell ref="H5:J5"/>
    <mergeCell ref="K5:M5"/>
    <mergeCell ref="N5:P5"/>
    <mergeCell ref="Q5:S5"/>
    <mergeCell ref="T5:V5"/>
    <mergeCell ref="W5:Y5"/>
  </mergeCells>
  <printOptions horizontalCentered="1"/>
  <pageMargins left="0.5" right="0.5" top="0.55000000000000004" bottom="0.5" header="0.5" footer="0.5"/>
  <pageSetup paperSize="5" orientation="landscape" r:id="rId1"/>
  <headerFooter alignWithMargins="0">
    <oddFooter>&amp;C&amp;"Tahoma,Regular"&amp;F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58"/>
  <sheetViews>
    <sheetView zoomScaleNormal="100" workbookViewId="0">
      <pane xSplit="3" topLeftCell="D1" activePane="topRight" state="frozen"/>
      <selection pane="topRight" activeCell="E5" sqref="E5:G5"/>
    </sheetView>
  </sheetViews>
  <sheetFormatPr defaultColWidth="8.5703125" defaultRowHeight="15.95" customHeight="1" x14ac:dyDescent="0.2"/>
  <cols>
    <col min="1" max="1" width="8.5703125" style="32"/>
    <col min="2" max="2" width="8.5703125" style="33"/>
    <col min="3" max="3" width="8.5703125" style="5"/>
    <col min="4" max="4" width="11.85546875" style="34" customWidth="1"/>
    <col min="5" max="5" width="8.5703125" style="4"/>
    <col min="6" max="6" width="8.5703125" style="45"/>
    <col min="7" max="7" width="8.5703125" style="31"/>
    <col min="8" max="8" width="8.5703125" style="4"/>
    <col min="9" max="9" width="8.5703125" style="45"/>
    <col min="10" max="10" width="8.5703125" style="31"/>
    <col min="11" max="11" width="8.5703125" style="4"/>
    <col min="12" max="12" width="8.5703125" style="45"/>
    <col min="13" max="13" width="8.5703125" style="31"/>
    <col min="14" max="14" width="8.5703125" style="4"/>
    <col min="15" max="15" width="8.5703125" style="45"/>
    <col min="16" max="16" width="8.5703125" style="31"/>
    <col min="17" max="17" width="8.5703125" style="4"/>
    <col min="18" max="18" width="8.5703125" style="45"/>
    <col min="19" max="19" width="8.5703125" style="31"/>
    <col min="20" max="20" width="8.5703125" style="4"/>
    <col min="21" max="21" width="8.5703125" style="45"/>
    <col min="22" max="22" width="8.5703125" style="31"/>
    <col min="23" max="23" width="8.5703125" style="4"/>
    <col min="24" max="24" width="8.5703125" style="45"/>
    <col min="25" max="25" width="8.5703125" style="31"/>
    <col min="26" max="26" width="8.5703125" style="4"/>
    <col min="27" max="27" width="8.5703125" style="45"/>
    <col min="28" max="28" width="8.5703125" style="31"/>
    <col min="29" max="29" width="8.5703125" style="4"/>
    <col min="30" max="30" width="8.5703125" style="45"/>
    <col min="31" max="31" width="8.5703125" style="31"/>
    <col min="32" max="32" width="8.5703125" style="4"/>
    <col min="33" max="33" width="8.5703125" style="45"/>
    <col min="34" max="34" width="8.5703125" style="31"/>
    <col min="35" max="35" width="8.5703125" style="4"/>
    <col min="36" max="36" width="8.5703125" style="45"/>
    <col min="37" max="37" width="8.5703125" style="31"/>
    <col min="38" max="38" width="8.5703125" style="4"/>
    <col min="39" max="39" width="8.5703125" style="45"/>
    <col min="40" max="40" width="8.5703125" style="31"/>
    <col min="41" max="41" width="8.5703125" style="4"/>
    <col min="42" max="42" width="8.5703125" style="45"/>
    <col min="43" max="43" width="8.5703125" style="31"/>
    <col min="44" max="44" width="8.5703125" style="4"/>
    <col min="45" max="45" width="8.5703125" style="45"/>
    <col min="46" max="46" width="8.5703125" style="31"/>
    <col min="47" max="47" width="8.5703125" style="4"/>
    <col min="48" max="48" width="8.5703125" style="45"/>
    <col min="49" max="49" width="8.5703125" style="31"/>
    <col min="50" max="50" width="8.5703125" style="4"/>
    <col min="51" max="51" width="8.5703125" style="45"/>
    <col min="52" max="52" width="8.5703125" style="31"/>
    <col min="53" max="53" width="8.5703125" style="4"/>
    <col min="54" max="54" width="8.5703125" style="45"/>
    <col min="55" max="55" width="8.5703125" style="31"/>
    <col min="56" max="16384" width="8.5703125" style="5"/>
  </cols>
  <sheetData>
    <row r="1" spans="1:55" ht="18" customHeight="1" x14ac:dyDescent="0.2">
      <c r="A1" s="1" t="s">
        <v>0</v>
      </c>
      <c r="B1" s="2"/>
      <c r="C1" s="3"/>
      <c r="D1" s="4"/>
      <c r="F1" s="46"/>
      <c r="G1" s="47"/>
      <c r="I1" s="31"/>
      <c r="L1" s="31"/>
      <c r="O1" s="31"/>
      <c r="R1" s="31"/>
      <c r="U1" s="31"/>
      <c r="X1" s="31"/>
      <c r="AA1" s="31"/>
      <c r="AD1" s="31"/>
      <c r="AG1" s="31"/>
      <c r="AJ1" s="31"/>
      <c r="AM1" s="31"/>
      <c r="AP1" s="31"/>
      <c r="AS1" s="31"/>
      <c r="AV1" s="31"/>
      <c r="AY1" s="31"/>
      <c r="BB1" s="31"/>
    </row>
    <row r="2" spans="1:55" ht="18" customHeight="1" x14ac:dyDescent="0.2">
      <c r="A2" s="1" t="s">
        <v>43</v>
      </c>
      <c r="B2" s="3"/>
      <c r="C2" s="3"/>
      <c r="D2" s="4"/>
      <c r="F2" s="46"/>
      <c r="G2" s="47"/>
      <c r="I2" s="31"/>
      <c r="L2" s="31"/>
      <c r="O2" s="31"/>
      <c r="R2" s="31"/>
      <c r="U2" s="31"/>
      <c r="X2" s="31"/>
      <c r="AA2" s="31"/>
      <c r="AD2" s="31"/>
      <c r="AG2" s="31"/>
      <c r="AJ2" s="31"/>
      <c r="AM2" s="31"/>
      <c r="AP2" s="31"/>
      <c r="AS2" s="31"/>
      <c r="AV2" s="31"/>
      <c r="AY2" s="31"/>
      <c r="BB2" s="31"/>
    </row>
    <row r="3" spans="1:55" ht="18" customHeight="1" x14ac:dyDescent="0.2">
      <c r="A3" s="1" t="s">
        <v>2</v>
      </c>
      <c r="B3" s="3"/>
      <c r="C3" s="3"/>
      <c r="D3" s="4"/>
      <c r="F3" s="31"/>
      <c r="I3" s="31"/>
      <c r="L3" s="31"/>
      <c r="O3" s="31"/>
      <c r="R3" s="31"/>
      <c r="U3" s="31"/>
      <c r="X3" s="31"/>
      <c r="AA3" s="31"/>
      <c r="AD3" s="46"/>
      <c r="AE3" s="46"/>
      <c r="AG3" s="46"/>
      <c r="AH3" s="46"/>
      <c r="AJ3" s="46"/>
      <c r="AK3" s="46"/>
      <c r="AM3" s="46"/>
      <c r="AN3" s="46"/>
      <c r="AP3" s="46"/>
      <c r="AQ3" s="46"/>
      <c r="AS3" s="46"/>
      <c r="AT3" s="46"/>
      <c r="AV3" s="46"/>
      <c r="AW3" s="46"/>
      <c r="AY3" s="46"/>
      <c r="AZ3" s="46"/>
      <c r="BB3" s="46"/>
      <c r="BC3" s="46"/>
    </row>
    <row r="4" spans="1:55" ht="10.15" customHeight="1" thickBot="1" x14ac:dyDescent="0.25">
      <c r="A4" s="6"/>
      <c r="B4" s="7"/>
      <c r="C4" s="7"/>
      <c r="D4" s="4"/>
      <c r="E4" s="8"/>
      <c r="F4" s="31"/>
      <c r="G4" s="39"/>
      <c r="H4" s="8"/>
      <c r="I4" s="31"/>
      <c r="J4" s="39"/>
      <c r="K4" s="8"/>
      <c r="L4" s="31"/>
      <c r="M4" s="39"/>
      <c r="N4" s="8"/>
      <c r="O4" s="31"/>
      <c r="P4" s="39"/>
      <c r="Q4" s="8"/>
      <c r="R4" s="31"/>
      <c r="S4" s="39"/>
      <c r="T4" s="8"/>
      <c r="U4" s="31"/>
      <c r="V4" s="39"/>
      <c r="W4" s="8"/>
      <c r="X4" s="31"/>
      <c r="Y4" s="39"/>
      <c r="Z4" s="8"/>
      <c r="AA4" s="31"/>
      <c r="AB4" s="39"/>
      <c r="AC4" s="8"/>
      <c r="AD4" s="31"/>
      <c r="AE4" s="39"/>
      <c r="AF4" s="8"/>
      <c r="AG4" s="31"/>
      <c r="AH4" s="39"/>
      <c r="AI4" s="8"/>
      <c r="AJ4" s="31"/>
      <c r="AK4" s="39"/>
      <c r="AL4" s="8"/>
      <c r="AM4" s="31"/>
      <c r="AN4" s="39"/>
      <c r="AO4" s="8"/>
      <c r="AP4" s="31"/>
      <c r="AQ4" s="39"/>
      <c r="AR4" s="8"/>
      <c r="AS4" s="31"/>
      <c r="AT4" s="39"/>
      <c r="AU4" s="8"/>
      <c r="AV4" s="31"/>
      <c r="AW4" s="39"/>
      <c r="AX4" s="8"/>
      <c r="AY4" s="31"/>
      <c r="AZ4" s="39"/>
      <c r="BA4" s="8"/>
      <c r="BB4" s="31"/>
      <c r="BC4" s="39"/>
    </row>
    <row r="5" spans="1:55" s="12" customFormat="1" ht="18" customHeight="1" x14ac:dyDescent="0.2">
      <c r="A5" s="9" t="s">
        <v>4</v>
      </c>
      <c r="B5" s="10"/>
      <c r="C5" s="11"/>
      <c r="D5" s="65">
        <v>39082</v>
      </c>
      <c r="E5" s="266">
        <v>2007</v>
      </c>
      <c r="F5" s="269"/>
      <c r="G5" s="270"/>
      <c r="H5" s="266">
        <v>2008</v>
      </c>
      <c r="I5" s="269"/>
      <c r="J5" s="270"/>
      <c r="K5" s="266">
        <v>2009</v>
      </c>
      <c r="L5" s="269"/>
      <c r="M5" s="270"/>
      <c r="N5" s="266">
        <v>2010</v>
      </c>
      <c r="O5" s="269"/>
      <c r="P5" s="270"/>
      <c r="Q5" s="266">
        <v>2011</v>
      </c>
      <c r="R5" s="267"/>
      <c r="S5" s="268"/>
      <c r="T5" s="266">
        <v>2012</v>
      </c>
      <c r="U5" s="267"/>
      <c r="V5" s="268"/>
      <c r="W5" s="266">
        <v>2013</v>
      </c>
      <c r="X5" s="267"/>
      <c r="Y5" s="268"/>
      <c r="Z5" s="266">
        <v>2014</v>
      </c>
      <c r="AA5" s="267"/>
      <c r="AB5" s="268"/>
      <c r="AC5" s="266">
        <v>2015</v>
      </c>
      <c r="AD5" s="267"/>
      <c r="AE5" s="268"/>
      <c r="AF5" s="266">
        <v>2016</v>
      </c>
      <c r="AG5" s="267"/>
      <c r="AH5" s="268"/>
      <c r="AI5" s="266">
        <v>2017</v>
      </c>
      <c r="AJ5" s="267"/>
      <c r="AK5" s="268"/>
      <c r="AL5" s="266">
        <v>2018</v>
      </c>
      <c r="AM5" s="267"/>
      <c r="AN5" s="268"/>
      <c r="AO5" s="266">
        <v>2019</v>
      </c>
      <c r="AP5" s="267"/>
      <c r="AQ5" s="268"/>
      <c r="AR5" s="266">
        <v>2020</v>
      </c>
      <c r="AS5" s="267"/>
      <c r="AT5" s="268"/>
      <c r="AU5" s="266">
        <v>2021</v>
      </c>
      <c r="AV5" s="267"/>
      <c r="AW5" s="268"/>
      <c r="AX5" s="266">
        <v>2022</v>
      </c>
      <c r="AY5" s="267"/>
      <c r="AZ5" s="268"/>
      <c r="BA5" s="266">
        <v>2023</v>
      </c>
      <c r="BB5" s="267"/>
      <c r="BC5" s="268"/>
    </row>
    <row r="6" spans="1:55" ht="30" customHeight="1" x14ac:dyDescent="0.2">
      <c r="A6" s="13" t="s">
        <v>7</v>
      </c>
      <c r="B6" s="14" t="s">
        <v>8</v>
      </c>
      <c r="C6" s="15" t="s">
        <v>9</v>
      </c>
      <c r="D6" s="66" t="s">
        <v>10</v>
      </c>
      <c r="E6" s="61" t="s">
        <v>11</v>
      </c>
      <c r="F6" s="62" t="s">
        <v>12</v>
      </c>
      <c r="G6" s="63" t="s">
        <v>13</v>
      </c>
      <c r="H6" s="61" t="s">
        <v>11</v>
      </c>
      <c r="I6" s="62" t="s">
        <v>12</v>
      </c>
      <c r="J6" s="63" t="s">
        <v>13</v>
      </c>
      <c r="K6" s="61" t="s">
        <v>11</v>
      </c>
      <c r="L6" s="62" t="s">
        <v>12</v>
      </c>
      <c r="M6" s="63" t="s">
        <v>13</v>
      </c>
      <c r="N6" s="61" t="s">
        <v>11</v>
      </c>
      <c r="O6" s="62" t="s">
        <v>12</v>
      </c>
      <c r="P6" s="63" t="s">
        <v>13</v>
      </c>
      <c r="Q6" s="61" t="s">
        <v>11</v>
      </c>
      <c r="R6" s="62" t="s">
        <v>12</v>
      </c>
      <c r="S6" s="63" t="s">
        <v>13</v>
      </c>
      <c r="T6" s="61" t="s">
        <v>11</v>
      </c>
      <c r="U6" s="62" t="s">
        <v>12</v>
      </c>
      <c r="V6" s="63" t="s">
        <v>13</v>
      </c>
      <c r="W6" s="61" t="s">
        <v>11</v>
      </c>
      <c r="X6" s="62" t="s">
        <v>12</v>
      </c>
      <c r="Y6" s="63" t="s">
        <v>13</v>
      </c>
      <c r="Z6" s="61" t="s">
        <v>11</v>
      </c>
      <c r="AA6" s="62" t="s">
        <v>12</v>
      </c>
      <c r="AB6" s="63" t="s">
        <v>13</v>
      </c>
      <c r="AC6" s="61" t="s">
        <v>11</v>
      </c>
      <c r="AD6" s="62" t="s">
        <v>12</v>
      </c>
      <c r="AE6" s="63" t="s">
        <v>13</v>
      </c>
      <c r="AF6" s="61" t="s">
        <v>11</v>
      </c>
      <c r="AG6" s="62" t="s">
        <v>12</v>
      </c>
      <c r="AH6" s="63" t="s">
        <v>13</v>
      </c>
      <c r="AI6" s="61" t="s">
        <v>11</v>
      </c>
      <c r="AJ6" s="62" t="s">
        <v>12</v>
      </c>
      <c r="AK6" s="63" t="s">
        <v>13</v>
      </c>
      <c r="AL6" s="61" t="s">
        <v>11</v>
      </c>
      <c r="AM6" s="62" t="s">
        <v>12</v>
      </c>
      <c r="AN6" s="63" t="s">
        <v>13</v>
      </c>
      <c r="AO6" s="61" t="s">
        <v>11</v>
      </c>
      <c r="AP6" s="62" t="s">
        <v>12</v>
      </c>
      <c r="AQ6" s="64" t="s">
        <v>13</v>
      </c>
      <c r="AR6" s="61" t="s">
        <v>11</v>
      </c>
      <c r="AS6" s="62" t="s">
        <v>12</v>
      </c>
      <c r="AT6" s="64" t="s">
        <v>13</v>
      </c>
      <c r="AU6" s="61" t="s">
        <v>11</v>
      </c>
      <c r="AV6" s="62" t="s">
        <v>12</v>
      </c>
      <c r="AW6" s="64" t="s">
        <v>13</v>
      </c>
      <c r="AX6" s="61" t="s">
        <v>11</v>
      </c>
      <c r="AY6" s="62" t="s">
        <v>12</v>
      </c>
      <c r="AZ6" s="64" t="s">
        <v>13</v>
      </c>
      <c r="BA6" s="61" t="s">
        <v>11</v>
      </c>
      <c r="BB6" s="62" t="s">
        <v>12</v>
      </c>
      <c r="BC6" s="64" t="s">
        <v>13</v>
      </c>
    </row>
    <row r="7" spans="1:55" s="22" customFormat="1" ht="17.649999999999999" customHeight="1" x14ac:dyDescent="0.2">
      <c r="A7" s="16" t="s">
        <v>14</v>
      </c>
      <c r="B7" s="17" t="s">
        <v>15</v>
      </c>
      <c r="C7" s="18" t="s">
        <v>16</v>
      </c>
      <c r="D7" s="19">
        <v>35304.31</v>
      </c>
      <c r="E7" s="20">
        <v>655.11</v>
      </c>
      <c r="F7" s="40">
        <f>D7-E7</f>
        <v>34649.199999999997</v>
      </c>
      <c r="G7" s="41">
        <f>F7*(1+$D$28)</f>
        <v>35342.184000000001</v>
      </c>
      <c r="H7" s="20">
        <v>2247.9299999999998</v>
      </c>
      <c r="I7" s="40">
        <f t="shared" ref="I7:I15" si="0">G7-H7</f>
        <v>33094.254000000001</v>
      </c>
      <c r="J7" s="41">
        <f>I7*(1+$D$28)</f>
        <v>33756.139080000001</v>
      </c>
      <c r="K7" s="21">
        <v>2846.29</v>
      </c>
      <c r="L7" s="40">
        <f t="shared" ref="L7:L15" si="1">J7-K7</f>
        <v>30909.84908</v>
      </c>
      <c r="M7" s="41">
        <f>L7*(1+$D$28)</f>
        <v>31528.046061600002</v>
      </c>
      <c r="N7" s="21">
        <v>3312.17</v>
      </c>
      <c r="O7" s="40">
        <f t="shared" ref="O7:O25" si="2">M7-N7</f>
        <v>28215.8760616</v>
      </c>
      <c r="P7" s="41">
        <f>O7*(1+$D$28)</f>
        <v>28780.193582832002</v>
      </c>
      <c r="Q7" s="21">
        <v>3361.05</v>
      </c>
      <c r="R7" s="40">
        <f t="shared" ref="R7:R25" si="3">P7-Q7</f>
        <v>25419.143582832003</v>
      </c>
      <c r="S7" s="41">
        <f>R7*(1+$D$28)</f>
        <v>25927.526454488645</v>
      </c>
      <c r="T7" s="21">
        <v>1512.12</v>
      </c>
      <c r="U7" s="40">
        <f t="shared" ref="U7:U25" si="4">S7-T7</f>
        <v>24415.406454488646</v>
      </c>
      <c r="V7" s="41">
        <f>U7*(1+$D$28)</f>
        <v>24903.714583578418</v>
      </c>
      <c r="W7" s="21">
        <v>1258.8</v>
      </c>
      <c r="X7" s="40">
        <f t="shared" ref="X7:X25" si="5">V7-W7</f>
        <v>23644.914583578418</v>
      </c>
      <c r="Y7" s="41">
        <f>X7*(1+$D$28)</f>
        <v>24117.812875249987</v>
      </c>
      <c r="Z7" s="21">
        <v>907.16</v>
      </c>
      <c r="AA7" s="40">
        <f t="shared" ref="AA7:AA25" si="6">Y7-Z7</f>
        <v>23210.652875249987</v>
      </c>
      <c r="AB7" s="41">
        <f>AA7*(1+$D$28)</f>
        <v>23674.865932754987</v>
      </c>
      <c r="AC7" s="21">
        <v>2802.24</v>
      </c>
      <c r="AD7" s="40">
        <f t="shared" ref="AD7:AD25" si="7">AB7-AC7</f>
        <v>20872.625932754985</v>
      </c>
      <c r="AE7" s="41">
        <f>AD7*(1+$D$28)</f>
        <v>21290.078451410085</v>
      </c>
      <c r="AF7" s="21">
        <v>2554.61</v>
      </c>
      <c r="AG7" s="40">
        <f t="shared" ref="AG7:AG25" si="8">AE7-AF7</f>
        <v>18735.468451410085</v>
      </c>
      <c r="AH7" s="41">
        <f>AG7*(1+$D$28)</f>
        <v>19110.177820438286</v>
      </c>
      <c r="AI7" s="21">
        <v>1683.57</v>
      </c>
      <c r="AJ7" s="40">
        <f t="shared" ref="AJ7:AJ25" si="9">AH7-AI7</f>
        <v>17426.607820438287</v>
      </c>
      <c r="AK7" s="41">
        <f>AJ7*(1+$D$28)</f>
        <v>17775.139976847051</v>
      </c>
      <c r="AL7" s="21">
        <v>490.36</v>
      </c>
      <c r="AM7" s="40">
        <f t="shared" ref="AM7:AM25" si="10">AK7-AL7</f>
        <v>17284.77997684705</v>
      </c>
      <c r="AN7" s="41">
        <f>AM7*(1+$D$28)</f>
        <v>17630.475576383993</v>
      </c>
      <c r="AO7" s="21">
        <v>790.43</v>
      </c>
      <c r="AP7" s="40">
        <f t="shared" ref="AP7:AP25" si="11">AN7-AO7</f>
        <v>16840.045576383993</v>
      </c>
      <c r="AQ7" s="41">
        <f>AP7*(1+$D$28)</f>
        <v>17176.846487911673</v>
      </c>
      <c r="AR7" s="21">
        <v>1488.74</v>
      </c>
      <c r="AS7" s="40">
        <f t="shared" ref="AS7:AS25" si="12">AQ7-AR7</f>
        <v>15688.106487911673</v>
      </c>
      <c r="AT7" s="41">
        <f>AS7*(1+$D$28)</f>
        <v>16001.868617669907</v>
      </c>
      <c r="AU7" s="21">
        <v>1519.2</v>
      </c>
      <c r="AV7" s="40">
        <f t="shared" ref="AV7:AV25" si="13">AT7-AU7</f>
        <v>14482.668617669906</v>
      </c>
      <c r="AW7" s="41">
        <f>AV7*(1+$D$28)</f>
        <v>14772.321990023303</v>
      </c>
      <c r="AX7" s="21">
        <v>1371.69</v>
      </c>
      <c r="AY7" s="40">
        <f t="shared" ref="AY7:AY25" si="14">AW7-AX7</f>
        <v>13400.631990023303</v>
      </c>
      <c r="AZ7" s="41">
        <f>AY7*(1+$D$28)</f>
        <v>13668.64462982377</v>
      </c>
      <c r="BA7" s="21">
        <v>502.73</v>
      </c>
      <c r="BB7" s="40">
        <f t="shared" ref="BB7:BB25" si="15">AZ7-BA7</f>
        <v>13165.91462982377</v>
      </c>
      <c r="BC7" s="41">
        <f>BB7*(1+$D$28)</f>
        <v>13429.232922420246</v>
      </c>
    </row>
    <row r="8" spans="1:55" s="143" customFormat="1" ht="17.649999999999999" customHeight="1" x14ac:dyDescent="0.2">
      <c r="A8" s="139" t="s">
        <v>17</v>
      </c>
      <c r="B8" s="140"/>
      <c r="C8" s="141"/>
      <c r="D8" s="142">
        <v>0</v>
      </c>
      <c r="E8" s="142">
        <v>0</v>
      </c>
      <c r="F8" s="142">
        <v>0</v>
      </c>
      <c r="G8" s="142">
        <v>0</v>
      </c>
      <c r="H8" s="142">
        <v>0</v>
      </c>
      <c r="I8" s="142">
        <v>0</v>
      </c>
      <c r="J8" s="142">
        <v>0</v>
      </c>
      <c r="K8" s="142">
        <v>0</v>
      </c>
      <c r="L8" s="142">
        <v>0</v>
      </c>
      <c r="M8" s="142">
        <v>0</v>
      </c>
      <c r="N8" s="142">
        <v>0</v>
      </c>
      <c r="O8" s="142">
        <v>0</v>
      </c>
      <c r="P8" s="142">
        <v>0</v>
      </c>
      <c r="Q8" s="142">
        <v>0</v>
      </c>
      <c r="R8" s="142">
        <v>0</v>
      </c>
      <c r="S8" s="142">
        <v>0</v>
      </c>
      <c r="T8" s="142">
        <v>0</v>
      </c>
      <c r="U8" s="142">
        <v>0</v>
      </c>
      <c r="V8" s="142">
        <v>0</v>
      </c>
      <c r="W8" s="142">
        <v>0</v>
      </c>
      <c r="X8" s="142">
        <v>0</v>
      </c>
      <c r="Y8" s="142">
        <v>0</v>
      </c>
      <c r="Z8" s="142">
        <v>0</v>
      </c>
      <c r="AA8" s="142">
        <v>0</v>
      </c>
      <c r="AB8" s="142">
        <v>0</v>
      </c>
      <c r="AC8" s="142">
        <v>0</v>
      </c>
      <c r="AD8" s="142">
        <v>0</v>
      </c>
      <c r="AE8" s="142">
        <v>0</v>
      </c>
      <c r="AF8" s="142">
        <v>0</v>
      </c>
      <c r="AG8" s="142">
        <v>0</v>
      </c>
      <c r="AH8" s="142">
        <v>0</v>
      </c>
      <c r="AI8" s="142">
        <v>0</v>
      </c>
      <c r="AJ8" s="142">
        <v>0</v>
      </c>
      <c r="AK8" s="142">
        <v>0</v>
      </c>
      <c r="AL8" s="142">
        <v>0</v>
      </c>
      <c r="AM8" s="142">
        <v>0</v>
      </c>
      <c r="AN8" s="142">
        <v>0</v>
      </c>
      <c r="AO8" s="142">
        <v>0</v>
      </c>
      <c r="AP8" s="142">
        <v>0</v>
      </c>
      <c r="AQ8" s="142">
        <v>0</v>
      </c>
      <c r="AR8" s="142">
        <v>0</v>
      </c>
      <c r="AS8" s="142">
        <v>0</v>
      </c>
      <c r="AT8" s="142">
        <v>0</v>
      </c>
      <c r="AU8" s="142">
        <v>0</v>
      </c>
      <c r="AV8" s="142">
        <v>0</v>
      </c>
      <c r="AW8" s="142">
        <v>0</v>
      </c>
      <c r="AX8" s="142">
        <v>0</v>
      </c>
      <c r="AY8" s="142">
        <v>0</v>
      </c>
      <c r="AZ8" s="142">
        <v>0</v>
      </c>
      <c r="BA8" s="142">
        <v>0</v>
      </c>
      <c r="BB8" s="142">
        <v>0</v>
      </c>
      <c r="BC8" s="142">
        <v>0</v>
      </c>
    </row>
    <row r="9" spans="1:55" s="22" customFormat="1" ht="17.649999999999999" customHeight="1" x14ac:dyDescent="0.2">
      <c r="A9" s="16" t="s">
        <v>20</v>
      </c>
      <c r="B9" s="17" t="s">
        <v>18</v>
      </c>
      <c r="C9" s="23" t="s">
        <v>16</v>
      </c>
      <c r="D9" s="19">
        <v>897.16</v>
      </c>
      <c r="E9" s="20">
        <v>8.33</v>
      </c>
      <c r="F9" s="40">
        <f t="shared" ref="F9:F25" si="16">D9-E9</f>
        <v>888.82999999999993</v>
      </c>
      <c r="G9" s="42">
        <f t="shared" ref="G9:G23" si="17">F9*(1+$D$28)</f>
        <v>906.60659999999996</v>
      </c>
      <c r="H9" s="20">
        <v>31.64</v>
      </c>
      <c r="I9" s="40">
        <f t="shared" si="0"/>
        <v>874.96659999999997</v>
      </c>
      <c r="J9" s="42">
        <f t="shared" ref="J9:J23" si="18">I9*(1+$D$28)</f>
        <v>892.46593199999995</v>
      </c>
      <c r="K9" s="21"/>
      <c r="L9" s="40">
        <f t="shared" si="1"/>
        <v>892.46593199999995</v>
      </c>
      <c r="M9" s="42">
        <f t="shared" ref="M9:M23" si="19">L9*(1+$D$28)</f>
        <v>910.31525063999993</v>
      </c>
      <c r="N9" s="21">
        <v>58.79</v>
      </c>
      <c r="O9" s="40">
        <f t="shared" si="2"/>
        <v>851.52525063999997</v>
      </c>
      <c r="P9" s="42">
        <f t="shared" ref="P9:P23" si="20">O9*(1+$D$28)</f>
        <v>868.55575565280003</v>
      </c>
      <c r="Q9" s="21"/>
      <c r="R9" s="40">
        <f t="shared" si="3"/>
        <v>868.55575565280003</v>
      </c>
      <c r="S9" s="42">
        <f t="shared" ref="S9:S23" si="21">R9*(1+$D$28)</f>
        <v>885.92687076585605</v>
      </c>
      <c r="T9" s="21"/>
      <c r="U9" s="40">
        <f t="shared" si="4"/>
        <v>885.92687076585605</v>
      </c>
      <c r="V9" s="42">
        <f t="shared" ref="V9:V23" si="22">U9*(1+$D$28)</f>
        <v>903.64540818117314</v>
      </c>
      <c r="W9" s="21">
        <v>8.09</v>
      </c>
      <c r="X9" s="40">
        <f t="shared" si="5"/>
        <v>895.55540818117311</v>
      </c>
      <c r="Y9" s="42">
        <f t="shared" ref="Y9:Y23" si="23">X9*(1+$D$28)</f>
        <v>913.46651634479656</v>
      </c>
      <c r="Z9" s="21"/>
      <c r="AA9" s="40">
        <f t="shared" si="6"/>
        <v>913.46651634479656</v>
      </c>
      <c r="AB9" s="42">
        <f t="shared" ref="AB9:AB23" si="24">AA9*(1+$D$28)</f>
        <v>931.73584667169246</v>
      </c>
      <c r="AC9" s="21"/>
      <c r="AD9" s="40">
        <f t="shared" si="7"/>
        <v>931.73584667169246</v>
      </c>
      <c r="AE9" s="42">
        <f t="shared" ref="AE9:AE23" si="25">AD9*(1+$D$28)</f>
        <v>950.37056360512634</v>
      </c>
      <c r="AF9" s="21"/>
      <c r="AG9" s="40">
        <f t="shared" si="8"/>
        <v>950.37056360512634</v>
      </c>
      <c r="AH9" s="42">
        <f t="shared" ref="AH9:AH23" si="26">AG9*(1+$D$28)</f>
        <v>969.37797487722889</v>
      </c>
      <c r="AI9" s="21"/>
      <c r="AJ9" s="40">
        <f t="shared" si="9"/>
        <v>969.37797487722889</v>
      </c>
      <c r="AK9" s="42">
        <f t="shared" ref="AK9:AK23" si="27">AJ9*(1+$D$28)</f>
        <v>988.76553437477344</v>
      </c>
      <c r="AL9" s="21"/>
      <c r="AM9" s="40">
        <f t="shared" si="10"/>
        <v>988.76553437477344</v>
      </c>
      <c r="AN9" s="42">
        <f t="shared" ref="AN9:AN23" si="28">AM9*(1+$D$28)</f>
        <v>1008.5408450622689</v>
      </c>
      <c r="AO9" s="21"/>
      <c r="AP9" s="40">
        <f t="shared" si="11"/>
        <v>1008.5408450622689</v>
      </c>
      <c r="AQ9" s="42">
        <f t="shared" ref="AQ9:AQ23" si="29">AP9*(1+$D$28)</f>
        <v>1028.7116619635142</v>
      </c>
      <c r="AR9" s="21">
        <v>14.39</v>
      </c>
      <c r="AS9" s="40">
        <f t="shared" si="12"/>
        <v>1014.3216619635142</v>
      </c>
      <c r="AT9" s="42">
        <f t="shared" ref="AT9:AT23" si="30">AS9*(1+$D$28)</f>
        <v>1034.6080952027844</v>
      </c>
      <c r="AU9" s="21"/>
      <c r="AV9" s="40">
        <f t="shared" si="13"/>
        <v>1034.6080952027844</v>
      </c>
      <c r="AW9" s="42">
        <f t="shared" ref="AW9:AW23" si="31">AV9*(1+$D$28)</f>
        <v>1055.30025710684</v>
      </c>
      <c r="AX9" s="21"/>
      <c r="AY9" s="40">
        <f t="shared" si="14"/>
        <v>1055.30025710684</v>
      </c>
      <c r="AZ9" s="42">
        <f t="shared" ref="AZ9:AZ23" si="32">AY9*(1+$D$28)</f>
        <v>1076.4062622489769</v>
      </c>
      <c r="BA9" s="21"/>
      <c r="BB9" s="40">
        <f t="shared" si="15"/>
        <v>1076.4062622489769</v>
      </c>
      <c r="BC9" s="42">
        <f t="shared" ref="BC9:BC23" si="33">BB9*(1+$D$28)</f>
        <v>1097.9343874939564</v>
      </c>
    </row>
    <row r="10" spans="1:55" s="22" customFormat="1" ht="17.649999999999999" customHeight="1" x14ac:dyDescent="0.2">
      <c r="A10" s="16" t="s">
        <v>21</v>
      </c>
      <c r="B10" s="17" t="s">
        <v>18</v>
      </c>
      <c r="C10" s="23" t="s">
        <v>19</v>
      </c>
      <c r="D10" s="19">
        <v>38.28</v>
      </c>
      <c r="E10" s="20"/>
      <c r="F10" s="40">
        <f t="shared" si="16"/>
        <v>38.28</v>
      </c>
      <c r="G10" s="41">
        <f t="shared" si="17"/>
        <v>39.0456</v>
      </c>
      <c r="H10" s="20"/>
      <c r="I10" s="40">
        <f t="shared" si="0"/>
        <v>39.0456</v>
      </c>
      <c r="J10" s="41">
        <f t="shared" si="18"/>
        <v>39.826512000000001</v>
      </c>
      <c r="K10" s="21"/>
      <c r="L10" s="40">
        <f t="shared" si="1"/>
        <v>39.826512000000001</v>
      </c>
      <c r="M10" s="41">
        <f t="shared" si="19"/>
        <v>40.623042240000004</v>
      </c>
      <c r="N10" s="21"/>
      <c r="O10" s="40">
        <f t="shared" si="2"/>
        <v>40.623042240000004</v>
      </c>
      <c r="P10" s="41">
        <f t="shared" si="20"/>
        <v>41.435503084800004</v>
      </c>
      <c r="Q10" s="21"/>
      <c r="R10" s="40">
        <f t="shared" si="3"/>
        <v>41.435503084800004</v>
      </c>
      <c r="S10" s="41">
        <f t="shared" si="21"/>
        <v>42.264213146496004</v>
      </c>
      <c r="T10" s="21"/>
      <c r="U10" s="40">
        <f t="shared" si="4"/>
        <v>42.264213146496004</v>
      </c>
      <c r="V10" s="41">
        <f t="shared" si="22"/>
        <v>43.109497409425927</v>
      </c>
      <c r="W10" s="21"/>
      <c r="X10" s="40">
        <f t="shared" si="5"/>
        <v>43.109497409425927</v>
      </c>
      <c r="Y10" s="41">
        <f t="shared" si="23"/>
        <v>43.971687357614449</v>
      </c>
      <c r="Z10" s="21"/>
      <c r="AA10" s="40">
        <f t="shared" si="6"/>
        <v>43.971687357614449</v>
      </c>
      <c r="AB10" s="41">
        <f t="shared" si="24"/>
        <v>44.85112110476674</v>
      </c>
      <c r="AC10" s="21"/>
      <c r="AD10" s="40">
        <f t="shared" si="7"/>
        <v>44.85112110476674</v>
      </c>
      <c r="AE10" s="41">
        <f t="shared" si="25"/>
        <v>45.748143526862073</v>
      </c>
      <c r="AF10" s="21">
        <v>0.1</v>
      </c>
      <c r="AG10" s="40">
        <f t="shared" si="8"/>
        <v>45.648143526862071</v>
      </c>
      <c r="AH10" s="41">
        <f t="shared" si="26"/>
        <v>46.561106397399314</v>
      </c>
      <c r="AI10" s="24">
        <v>0.35499999999999998</v>
      </c>
      <c r="AJ10" s="40">
        <f t="shared" si="9"/>
        <v>46.206106397399317</v>
      </c>
      <c r="AK10" s="41">
        <f t="shared" si="27"/>
        <v>47.130228525347306</v>
      </c>
      <c r="AL10" s="24">
        <v>0.29499999999999998</v>
      </c>
      <c r="AM10" s="40">
        <f t="shared" si="10"/>
        <v>46.835228525347304</v>
      </c>
      <c r="AN10" s="41">
        <f t="shared" si="28"/>
        <v>47.771933095854251</v>
      </c>
      <c r="AO10" s="24">
        <v>0.14000000000000001</v>
      </c>
      <c r="AP10" s="40">
        <f t="shared" si="11"/>
        <v>47.631933095854251</v>
      </c>
      <c r="AQ10" s="41">
        <f t="shared" si="29"/>
        <v>48.584571757771336</v>
      </c>
      <c r="AR10" s="24"/>
      <c r="AS10" s="40">
        <f t="shared" si="12"/>
        <v>48.584571757771336</v>
      </c>
      <c r="AT10" s="41">
        <f t="shared" si="30"/>
        <v>49.556263192926764</v>
      </c>
      <c r="AU10" s="24"/>
      <c r="AV10" s="40">
        <f t="shared" si="13"/>
        <v>49.556263192926764</v>
      </c>
      <c r="AW10" s="41">
        <f t="shared" si="31"/>
        <v>50.547388456785299</v>
      </c>
      <c r="AX10" s="24"/>
      <c r="AY10" s="40">
        <f t="shared" si="14"/>
        <v>50.547388456785299</v>
      </c>
      <c r="AZ10" s="41">
        <f t="shared" si="32"/>
        <v>51.558336225921003</v>
      </c>
      <c r="BA10" s="24"/>
      <c r="BB10" s="40">
        <f t="shared" si="15"/>
        <v>51.558336225921003</v>
      </c>
      <c r="BC10" s="41">
        <f t="shared" si="33"/>
        <v>52.589502950439424</v>
      </c>
    </row>
    <row r="11" spans="1:55" s="22" customFormat="1" ht="17.649999999999999" customHeight="1" x14ac:dyDescent="0.2">
      <c r="A11" s="16" t="s">
        <v>22</v>
      </c>
      <c r="B11" s="17" t="s">
        <v>18</v>
      </c>
      <c r="C11" s="23" t="s">
        <v>19</v>
      </c>
      <c r="D11" s="19">
        <v>13.81</v>
      </c>
      <c r="E11" s="20"/>
      <c r="F11" s="40">
        <f t="shared" si="16"/>
        <v>13.81</v>
      </c>
      <c r="G11" s="41">
        <f t="shared" si="17"/>
        <v>14.086200000000002</v>
      </c>
      <c r="H11" s="20"/>
      <c r="I11" s="40">
        <f t="shared" si="0"/>
        <v>14.086200000000002</v>
      </c>
      <c r="J11" s="41">
        <f t="shared" si="18"/>
        <v>14.367924000000002</v>
      </c>
      <c r="K11" s="21"/>
      <c r="L11" s="40">
        <f t="shared" si="1"/>
        <v>14.367924000000002</v>
      </c>
      <c r="M11" s="41">
        <f t="shared" si="19"/>
        <v>14.655282480000002</v>
      </c>
      <c r="N11" s="21"/>
      <c r="O11" s="40">
        <f t="shared" si="2"/>
        <v>14.655282480000002</v>
      </c>
      <c r="P11" s="41">
        <f t="shared" si="20"/>
        <v>14.948388129600003</v>
      </c>
      <c r="Q11" s="21"/>
      <c r="R11" s="40">
        <f t="shared" si="3"/>
        <v>14.948388129600003</v>
      </c>
      <c r="S11" s="41">
        <f t="shared" si="21"/>
        <v>15.247355892192003</v>
      </c>
      <c r="T11" s="21"/>
      <c r="U11" s="40">
        <f t="shared" si="4"/>
        <v>15.247355892192003</v>
      </c>
      <c r="V11" s="41">
        <f t="shared" si="22"/>
        <v>15.552303010035843</v>
      </c>
      <c r="W11" s="21"/>
      <c r="X11" s="40">
        <f t="shared" si="5"/>
        <v>15.552303010035843</v>
      </c>
      <c r="Y11" s="41">
        <f t="shared" si="23"/>
        <v>15.863349070236559</v>
      </c>
      <c r="Z11" s="21"/>
      <c r="AA11" s="40">
        <f t="shared" si="6"/>
        <v>15.863349070236559</v>
      </c>
      <c r="AB11" s="41">
        <f t="shared" si="24"/>
        <v>16.180616051641291</v>
      </c>
      <c r="AC11" s="21"/>
      <c r="AD11" s="40">
        <f t="shared" si="7"/>
        <v>16.180616051641291</v>
      </c>
      <c r="AE11" s="41">
        <f t="shared" si="25"/>
        <v>16.504228372674117</v>
      </c>
      <c r="AF11" s="21"/>
      <c r="AG11" s="40">
        <f t="shared" si="8"/>
        <v>16.504228372674117</v>
      </c>
      <c r="AH11" s="41">
        <f t="shared" si="26"/>
        <v>16.834312940127599</v>
      </c>
      <c r="AI11" s="24"/>
      <c r="AJ11" s="40">
        <f t="shared" si="9"/>
        <v>16.834312940127599</v>
      </c>
      <c r="AK11" s="41">
        <f t="shared" si="27"/>
        <v>17.170999198930151</v>
      </c>
      <c r="AL11" s="24"/>
      <c r="AM11" s="40">
        <f t="shared" si="10"/>
        <v>17.170999198930151</v>
      </c>
      <c r="AN11" s="41">
        <f t="shared" si="28"/>
        <v>17.514419182908753</v>
      </c>
      <c r="AO11" s="24"/>
      <c r="AP11" s="40">
        <f t="shared" si="11"/>
        <v>17.514419182908753</v>
      </c>
      <c r="AQ11" s="41">
        <f t="shared" si="29"/>
        <v>17.864707566566928</v>
      </c>
      <c r="AR11" s="24"/>
      <c r="AS11" s="40">
        <f t="shared" si="12"/>
        <v>17.864707566566928</v>
      </c>
      <c r="AT11" s="41">
        <f t="shared" si="30"/>
        <v>18.222001717898266</v>
      </c>
      <c r="AU11" s="24"/>
      <c r="AV11" s="40">
        <f t="shared" si="13"/>
        <v>18.222001717898266</v>
      </c>
      <c r="AW11" s="41">
        <f t="shared" si="31"/>
        <v>18.586441752256231</v>
      </c>
      <c r="AX11" s="24"/>
      <c r="AY11" s="40">
        <f t="shared" si="14"/>
        <v>18.586441752256231</v>
      </c>
      <c r="AZ11" s="41">
        <f t="shared" si="32"/>
        <v>18.958170587301357</v>
      </c>
      <c r="BA11" s="24"/>
      <c r="BB11" s="40">
        <f t="shared" si="15"/>
        <v>18.958170587301357</v>
      </c>
      <c r="BC11" s="41">
        <f t="shared" si="33"/>
        <v>19.337333999047384</v>
      </c>
    </row>
    <row r="12" spans="1:55" s="22" customFormat="1" ht="17.649999999999999" customHeight="1" x14ac:dyDescent="0.2">
      <c r="A12" s="16" t="s">
        <v>23</v>
      </c>
      <c r="B12" s="17" t="s">
        <v>18</v>
      </c>
      <c r="C12" s="23" t="s">
        <v>19</v>
      </c>
      <c r="D12" s="19">
        <v>81.41</v>
      </c>
      <c r="E12" s="20"/>
      <c r="F12" s="40">
        <f t="shared" si="16"/>
        <v>81.41</v>
      </c>
      <c r="G12" s="41">
        <f t="shared" si="17"/>
        <v>83.038200000000003</v>
      </c>
      <c r="H12" s="20"/>
      <c r="I12" s="40">
        <f t="shared" si="0"/>
        <v>83.038200000000003</v>
      </c>
      <c r="J12" s="41">
        <f t="shared" si="18"/>
        <v>84.698964000000004</v>
      </c>
      <c r="K12" s="21"/>
      <c r="L12" s="40">
        <f t="shared" si="1"/>
        <v>84.698964000000004</v>
      </c>
      <c r="M12" s="41">
        <f t="shared" si="19"/>
        <v>86.392943280000011</v>
      </c>
      <c r="N12" s="21"/>
      <c r="O12" s="40">
        <f t="shared" si="2"/>
        <v>86.392943280000011</v>
      </c>
      <c r="P12" s="41">
        <f t="shared" si="20"/>
        <v>88.12080214560001</v>
      </c>
      <c r="Q12" s="21">
        <v>49.32</v>
      </c>
      <c r="R12" s="40">
        <f t="shared" si="3"/>
        <v>38.800802145600009</v>
      </c>
      <c r="S12" s="41">
        <f t="shared" si="21"/>
        <v>39.576818188512007</v>
      </c>
      <c r="T12" s="21"/>
      <c r="U12" s="40">
        <f t="shared" si="4"/>
        <v>39.576818188512007</v>
      </c>
      <c r="V12" s="41">
        <f t="shared" si="22"/>
        <v>40.368354552282248</v>
      </c>
      <c r="W12" s="21"/>
      <c r="X12" s="40">
        <f t="shared" si="5"/>
        <v>40.368354552282248</v>
      </c>
      <c r="Y12" s="41">
        <f t="shared" si="23"/>
        <v>41.175721643327897</v>
      </c>
      <c r="Z12" s="21"/>
      <c r="AA12" s="40">
        <f t="shared" si="6"/>
        <v>41.175721643327897</v>
      </c>
      <c r="AB12" s="41">
        <f t="shared" si="24"/>
        <v>41.999236076194457</v>
      </c>
      <c r="AC12" s="21"/>
      <c r="AD12" s="40">
        <f t="shared" si="7"/>
        <v>41.999236076194457</v>
      </c>
      <c r="AE12" s="41">
        <f t="shared" si="25"/>
        <v>42.839220797718347</v>
      </c>
      <c r="AF12" s="21"/>
      <c r="AG12" s="40">
        <f t="shared" si="8"/>
        <v>42.839220797718347</v>
      </c>
      <c r="AH12" s="41">
        <f t="shared" si="26"/>
        <v>43.696005213672713</v>
      </c>
      <c r="AI12" s="24"/>
      <c r="AJ12" s="40">
        <f t="shared" si="9"/>
        <v>43.696005213672713</v>
      </c>
      <c r="AK12" s="41">
        <f t="shared" si="27"/>
        <v>44.569925317946165</v>
      </c>
      <c r="AL12" s="24"/>
      <c r="AM12" s="40">
        <f t="shared" si="10"/>
        <v>44.569925317946165</v>
      </c>
      <c r="AN12" s="41">
        <f t="shared" si="28"/>
        <v>45.46132382430509</v>
      </c>
      <c r="AO12" s="24"/>
      <c r="AP12" s="40">
        <f t="shared" si="11"/>
        <v>45.46132382430509</v>
      </c>
      <c r="AQ12" s="41">
        <f t="shared" si="29"/>
        <v>46.370550300791194</v>
      </c>
      <c r="AR12" s="24"/>
      <c r="AS12" s="40">
        <f t="shared" si="12"/>
        <v>46.370550300791194</v>
      </c>
      <c r="AT12" s="41">
        <f t="shared" si="30"/>
        <v>47.297961306807018</v>
      </c>
      <c r="AU12" s="24"/>
      <c r="AV12" s="40">
        <f t="shared" si="13"/>
        <v>47.297961306807018</v>
      </c>
      <c r="AW12" s="41">
        <f t="shared" si="31"/>
        <v>48.243920532943157</v>
      </c>
      <c r="AX12" s="24"/>
      <c r="AY12" s="40">
        <f t="shared" si="14"/>
        <v>48.243920532943157</v>
      </c>
      <c r="AZ12" s="41">
        <f t="shared" si="32"/>
        <v>49.208798943602019</v>
      </c>
      <c r="BA12" s="24"/>
      <c r="BB12" s="40">
        <f t="shared" si="15"/>
        <v>49.208798943602019</v>
      </c>
      <c r="BC12" s="41">
        <f t="shared" si="33"/>
        <v>50.192974922474058</v>
      </c>
    </row>
    <row r="13" spans="1:55" s="22" customFormat="1" ht="17.649999999999999" customHeight="1" x14ac:dyDescent="0.2">
      <c r="A13" s="16" t="s">
        <v>24</v>
      </c>
      <c r="B13" s="17" t="s">
        <v>18</v>
      </c>
      <c r="C13" s="23" t="s">
        <v>19</v>
      </c>
      <c r="D13" s="19">
        <v>611.16999999999996</v>
      </c>
      <c r="E13" s="20">
        <v>0.42</v>
      </c>
      <c r="F13" s="40">
        <f t="shared" si="16"/>
        <v>610.75</v>
      </c>
      <c r="G13" s="41">
        <f t="shared" si="17"/>
        <v>622.96500000000003</v>
      </c>
      <c r="H13" s="20">
        <v>1.25</v>
      </c>
      <c r="I13" s="40">
        <f t="shared" si="0"/>
        <v>621.71500000000003</v>
      </c>
      <c r="J13" s="41">
        <f t="shared" si="18"/>
        <v>634.14930000000004</v>
      </c>
      <c r="K13" s="21">
        <v>2.11</v>
      </c>
      <c r="L13" s="40">
        <f t="shared" si="1"/>
        <v>632.03930000000003</v>
      </c>
      <c r="M13" s="41">
        <f t="shared" si="19"/>
        <v>644.68008600000007</v>
      </c>
      <c r="N13" s="21">
        <v>1.905</v>
      </c>
      <c r="O13" s="40">
        <f t="shared" si="2"/>
        <v>642.7750860000001</v>
      </c>
      <c r="P13" s="41">
        <f t="shared" si="20"/>
        <v>655.63058772000011</v>
      </c>
      <c r="Q13" s="21">
        <v>7.0000000000000007E-2</v>
      </c>
      <c r="R13" s="40">
        <f t="shared" si="3"/>
        <v>655.56058772000006</v>
      </c>
      <c r="S13" s="41">
        <f t="shared" si="21"/>
        <v>668.67179947440002</v>
      </c>
      <c r="T13" s="21"/>
      <c r="U13" s="40">
        <f t="shared" si="4"/>
        <v>668.67179947440002</v>
      </c>
      <c r="V13" s="41">
        <f t="shared" si="22"/>
        <v>682.04523546388805</v>
      </c>
      <c r="W13" s="21">
        <v>4.4999999999999998E-2</v>
      </c>
      <c r="X13" s="40">
        <f t="shared" si="5"/>
        <v>682.00023546388809</v>
      </c>
      <c r="Y13" s="41">
        <f t="shared" si="23"/>
        <v>695.64024017316581</v>
      </c>
      <c r="Z13" s="21">
        <v>0.18</v>
      </c>
      <c r="AA13" s="40">
        <f t="shared" si="6"/>
        <v>695.46024017316586</v>
      </c>
      <c r="AB13" s="41">
        <f t="shared" si="24"/>
        <v>709.36944497662921</v>
      </c>
      <c r="AC13" s="21">
        <v>1.2150000000000001</v>
      </c>
      <c r="AD13" s="40">
        <f t="shared" si="7"/>
        <v>708.15444497662918</v>
      </c>
      <c r="AE13" s="41">
        <f t="shared" si="25"/>
        <v>722.31753387616175</v>
      </c>
      <c r="AF13" s="21">
        <v>0.435</v>
      </c>
      <c r="AG13" s="40">
        <f t="shared" si="8"/>
        <v>721.8825338761618</v>
      </c>
      <c r="AH13" s="41">
        <f t="shared" si="26"/>
        <v>736.32018455368507</v>
      </c>
      <c r="AI13" s="24">
        <v>3.9849999999999999</v>
      </c>
      <c r="AJ13" s="40">
        <f t="shared" si="9"/>
        <v>732.33518455368505</v>
      </c>
      <c r="AK13" s="41">
        <f t="shared" si="27"/>
        <v>746.98188824475881</v>
      </c>
      <c r="AL13" s="24">
        <v>7.23</v>
      </c>
      <c r="AM13" s="40">
        <f t="shared" si="10"/>
        <v>739.75188824475879</v>
      </c>
      <c r="AN13" s="41">
        <f t="shared" si="28"/>
        <v>754.54692600965393</v>
      </c>
      <c r="AO13" s="24">
        <v>5.72</v>
      </c>
      <c r="AP13" s="40">
        <f t="shared" si="11"/>
        <v>748.8269260096539</v>
      </c>
      <c r="AQ13" s="41">
        <f t="shared" si="29"/>
        <v>763.80346452984702</v>
      </c>
      <c r="AR13" s="24">
        <v>12.56</v>
      </c>
      <c r="AS13" s="40">
        <f t="shared" si="12"/>
        <v>751.24346452984707</v>
      </c>
      <c r="AT13" s="41">
        <f t="shared" si="30"/>
        <v>766.26833382044401</v>
      </c>
      <c r="AU13" s="24">
        <v>14.62</v>
      </c>
      <c r="AV13" s="40">
        <f t="shared" si="13"/>
        <v>751.64833382044401</v>
      </c>
      <c r="AW13" s="41">
        <f t="shared" si="31"/>
        <v>766.68130049685294</v>
      </c>
      <c r="AX13" s="24">
        <v>0.98</v>
      </c>
      <c r="AY13" s="40">
        <f t="shared" si="14"/>
        <v>765.70130049685292</v>
      </c>
      <c r="AZ13" s="41">
        <f t="shared" si="32"/>
        <v>781.01532650678996</v>
      </c>
      <c r="BA13" s="24">
        <v>3.67</v>
      </c>
      <c r="BB13" s="40">
        <f t="shared" si="15"/>
        <v>777.34532650679</v>
      </c>
      <c r="BC13" s="41">
        <f t="shared" si="33"/>
        <v>792.89223303692586</v>
      </c>
    </row>
    <row r="14" spans="1:55" s="22" customFormat="1" ht="17.649999999999999" customHeight="1" x14ac:dyDescent="0.2">
      <c r="A14" s="16" t="s">
        <v>25</v>
      </c>
      <c r="B14" s="17" t="s">
        <v>18</v>
      </c>
      <c r="C14" s="23" t="s">
        <v>19</v>
      </c>
      <c r="D14" s="19">
        <v>9677.27</v>
      </c>
      <c r="E14" s="20">
        <v>3.46</v>
      </c>
      <c r="F14" s="40">
        <f t="shared" si="16"/>
        <v>9673.8100000000013</v>
      </c>
      <c r="G14" s="41">
        <f t="shared" si="17"/>
        <v>9867.2862000000023</v>
      </c>
      <c r="H14" s="20">
        <v>21.86</v>
      </c>
      <c r="I14" s="40">
        <f t="shared" si="0"/>
        <v>9845.4262000000017</v>
      </c>
      <c r="J14" s="41">
        <f t="shared" si="18"/>
        <v>10042.334724000002</v>
      </c>
      <c r="K14" s="21">
        <v>56.76</v>
      </c>
      <c r="L14" s="40">
        <f t="shared" si="1"/>
        <v>9985.5747240000019</v>
      </c>
      <c r="M14" s="41">
        <f t="shared" si="19"/>
        <v>10185.286218480001</v>
      </c>
      <c r="N14" s="21">
        <v>41.36</v>
      </c>
      <c r="O14" s="40">
        <f t="shared" si="2"/>
        <v>10143.926218480001</v>
      </c>
      <c r="P14" s="41">
        <f t="shared" si="20"/>
        <v>10346.804742849601</v>
      </c>
      <c r="Q14" s="21">
        <v>20.51</v>
      </c>
      <c r="R14" s="40">
        <f t="shared" si="3"/>
        <v>10326.294742849601</v>
      </c>
      <c r="S14" s="41">
        <f t="shared" si="21"/>
        <v>10532.820637706593</v>
      </c>
      <c r="T14" s="21">
        <v>54.384999999999998</v>
      </c>
      <c r="U14" s="40">
        <f t="shared" si="4"/>
        <v>10478.435637706592</v>
      </c>
      <c r="V14" s="41">
        <f t="shared" si="22"/>
        <v>10688.004350460724</v>
      </c>
      <c r="W14" s="21">
        <v>9.82</v>
      </c>
      <c r="X14" s="40">
        <f t="shared" si="5"/>
        <v>10678.184350460724</v>
      </c>
      <c r="Y14" s="41">
        <f t="shared" si="23"/>
        <v>10891.748037469939</v>
      </c>
      <c r="Z14" s="21">
        <v>3.3149999999999999</v>
      </c>
      <c r="AA14" s="40">
        <f t="shared" si="6"/>
        <v>10888.433037469938</v>
      </c>
      <c r="AB14" s="41">
        <f t="shared" si="24"/>
        <v>11106.201698219338</v>
      </c>
      <c r="AC14" s="21">
        <v>11.715</v>
      </c>
      <c r="AD14" s="40">
        <f t="shared" si="7"/>
        <v>11094.486698219338</v>
      </c>
      <c r="AE14" s="41">
        <f t="shared" si="25"/>
        <v>11316.376432183724</v>
      </c>
      <c r="AF14" s="21">
        <v>67.685000000000002</v>
      </c>
      <c r="AG14" s="40">
        <f t="shared" si="8"/>
        <v>11248.691432183725</v>
      </c>
      <c r="AH14" s="41">
        <f t="shared" si="26"/>
        <v>11473.6652608274</v>
      </c>
      <c r="AI14" s="24">
        <v>141.51499999999999</v>
      </c>
      <c r="AJ14" s="40">
        <f t="shared" si="9"/>
        <v>11332.1502608274</v>
      </c>
      <c r="AK14" s="41">
        <f t="shared" si="27"/>
        <v>11558.793266043949</v>
      </c>
      <c r="AL14" s="24">
        <v>73</v>
      </c>
      <c r="AM14" s="40">
        <f t="shared" si="10"/>
        <v>11485.793266043949</v>
      </c>
      <c r="AN14" s="41">
        <f t="shared" si="28"/>
        <v>11715.509131364828</v>
      </c>
      <c r="AO14" s="24">
        <v>48.744999999999997</v>
      </c>
      <c r="AP14" s="40">
        <f t="shared" si="11"/>
        <v>11666.764131364827</v>
      </c>
      <c r="AQ14" s="41">
        <f t="shared" si="29"/>
        <v>11900.099413992124</v>
      </c>
      <c r="AR14" s="24">
        <v>150.38</v>
      </c>
      <c r="AS14" s="40">
        <f t="shared" si="12"/>
        <v>11749.719413992125</v>
      </c>
      <c r="AT14" s="41">
        <f t="shared" si="30"/>
        <v>11984.713802271968</v>
      </c>
      <c r="AU14" s="24">
        <v>403.93</v>
      </c>
      <c r="AV14" s="40">
        <f t="shared" si="13"/>
        <v>11580.783802271968</v>
      </c>
      <c r="AW14" s="41">
        <f t="shared" si="31"/>
        <v>11812.399478317408</v>
      </c>
      <c r="AX14" s="24">
        <v>156.25</v>
      </c>
      <c r="AY14" s="40">
        <f t="shared" si="14"/>
        <v>11656.149478317408</v>
      </c>
      <c r="AZ14" s="41">
        <f t="shared" si="32"/>
        <v>11889.272467883757</v>
      </c>
      <c r="BA14" s="24">
        <v>199.85</v>
      </c>
      <c r="BB14" s="40">
        <f t="shared" si="15"/>
        <v>11689.422467883756</v>
      </c>
      <c r="BC14" s="41">
        <f t="shared" si="33"/>
        <v>11923.210917241431</v>
      </c>
    </row>
    <row r="15" spans="1:55" s="22" customFormat="1" ht="17.649999999999999" customHeight="1" x14ac:dyDescent="0.2">
      <c r="A15" s="16" t="s">
        <v>26</v>
      </c>
      <c r="B15" s="17" t="s">
        <v>18</v>
      </c>
      <c r="C15" s="23" t="s">
        <v>19</v>
      </c>
      <c r="D15" s="19">
        <v>12.99</v>
      </c>
      <c r="E15" s="20"/>
      <c r="F15" s="40">
        <f t="shared" si="16"/>
        <v>12.99</v>
      </c>
      <c r="G15" s="41">
        <f t="shared" si="17"/>
        <v>13.2498</v>
      </c>
      <c r="H15" s="20"/>
      <c r="I15" s="40">
        <f t="shared" si="0"/>
        <v>13.2498</v>
      </c>
      <c r="J15" s="41">
        <f t="shared" si="18"/>
        <v>13.514796</v>
      </c>
      <c r="K15" s="21"/>
      <c r="L15" s="40">
        <f t="shared" si="1"/>
        <v>13.514796</v>
      </c>
      <c r="M15" s="41">
        <f t="shared" si="19"/>
        <v>13.785091920000001</v>
      </c>
      <c r="N15" s="21"/>
      <c r="O15" s="40">
        <f t="shared" si="2"/>
        <v>13.785091920000001</v>
      </c>
      <c r="P15" s="41">
        <f t="shared" si="20"/>
        <v>14.060793758400001</v>
      </c>
      <c r="Q15" s="21"/>
      <c r="R15" s="40">
        <f t="shared" si="3"/>
        <v>14.060793758400001</v>
      </c>
      <c r="S15" s="41">
        <f t="shared" si="21"/>
        <v>14.342009633568001</v>
      </c>
      <c r="T15" s="21"/>
      <c r="U15" s="40">
        <f t="shared" si="4"/>
        <v>14.342009633568001</v>
      </c>
      <c r="V15" s="41">
        <f t="shared" si="22"/>
        <v>14.62884982623936</v>
      </c>
      <c r="W15" s="21"/>
      <c r="X15" s="40">
        <f t="shared" si="5"/>
        <v>14.62884982623936</v>
      </c>
      <c r="Y15" s="41">
        <f t="shared" si="23"/>
        <v>14.921426822764147</v>
      </c>
      <c r="Z15" s="21">
        <v>0.24</v>
      </c>
      <c r="AA15" s="40">
        <f t="shared" si="6"/>
        <v>14.681426822764147</v>
      </c>
      <c r="AB15" s="41">
        <f t="shared" si="24"/>
        <v>14.97505535921943</v>
      </c>
      <c r="AC15" s="21"/>
      <c r="AD15" s="40">
        <f t="shared" si="7"/>
        <v>14.97505535921943</v>
      </c>
      <c r="AE15" s="41">
        <f t="shared" si="25"/>
        <v>15.274556466403819</v>
      </c>
      <c r="AF15" s="21"/>
      <c r="AG15" s="40">
        <f t="shared" si="8"/>
        <v>15.274556466403819</v>
      </c>
      <c r="AH15" s="41">
        <f t="shared" si="26"/>
        <v>15.580047595731896</v>
      </c>
      <c r="AI15" s="24">
        <v>0.35</v>
      </c>
      <c r="AJ15" s="40">
        <f t="shared" si="9"/>
        <v>15.230047595731897</v>
      </c>
      <c r="AK15" s="41">
        <f t="shared" si="27"/>
        <v>15.534648547646535</v>
      </c>
      <c r="AL15" s="24">
        <v>4.4999999999999998E-2</v>
      </c>
      <c r="AM15" s="40">
        <f t="shared" si="10"/>
        <v>15.489648547646535</v>
      </c>
      <c r="AN15" s="41">
        <f t="shared" si="28"/>
        <v>15.799441518599465</v>
      </c>
      <c r="AO15" s="24">
        <v>0.32</v>
      </c>
      <c r="AP15" s="40">
        <f t="shared" si="11"/>
        <v>15.479441518599465</v>
      </c>
      <c r="AQ15" s="41">
        <f t="shared" si="29"/>
        <v>15.789030348971455</v>
      </c>
      <c r="AR15" s="24"/>
      <c r="AS15" s="40">
        <f t="shared" si="12"/>
        <v>15.789030348971455</v>
      </c>
      <c r="AT15" s="41">
        <f t="shared" si="30"/>
        <v>16.104810955950885</v>
      </c>
      <c r="AU15" s="24">
        <v>0.13</v>
      </c>
      <c r="AV15" s="40">
        <f t="shared" si="13"/>
        <v>15.974810955950884</v>
      </c>
      <c r="AW15" s="41">
        <f t="shared" si="31"/>
        <v>16.294307175069903</v>
      </c>
      <c r="AX15" s="24">
        <v>0.19</v>
      </c>
      <c r="AY15" s="40">
        <f t="shared" si="14"/>
        <v>16.104307175069902</v>
      </c>
      <c r="AZ15" s="41">
        <f t="shared" si="32"/>
        <v>16.4263933185713</v>
      </c>
      <c r="BA15" s="24"/>
      <c r="BB15" s="40">
        <f t="shared" si="15"/>
        <v>16.4263933185713</v>
      </c>
      <c r="BC15" s="41">
        <f t="shared" si="33"/>
        <v>16.754921184942727</v>
      </c>
    </row>
    <row r="16" spans="1:55" s="22" customFormat="1" ht="17.649999999999999" customHeight="1" x14ac:dyDescent="0.2">
      <c r="A16" s="16" t="s">
        <v>27</v>
      </c>
      <c r="B16" s="17" t="s">
        <v>18</v>
      </c>
      <c r="C16" s="23" t="s">
        <v>19</v>
      </c>
      <c r="D16" s="19">
        <v>581.07000000000005</v>
      </c>
      <c r="E16" s="20">
        <v>0.64</v>
      </c>
      <c r="F16" s="40">
        <f t="shared" si="16"/>
        <v>580.43000000000006</v>
      </c>
      <c r="G16" s="41">
        <f t="shared" si="17"/>
        <v>592.03860000000009</v>
      </c>
      <c r="H16" s="20">
        <v>11.59</v>
      </c>
      <c r="I16" s="40">
        <f t="shared" ref="I16:I25" si="34">G16-H16</f>
        <v>580.44860000000006</v>
      </c>
      <c r="J16" s="41">
        <f t="shared" si="18"/>
        <v>592.05757200000005</v>
      </c>
      <c r="K16" s="21">
        <v>25.76</v>
      </c>
      <c r="L16" s="40">
        <f t="shared" ref="L16:L25" si="35">J16-K16</f>
        <v>566.29757200000006</v>
      </c>
      <c r="M16" s="41">
        <f t="shared" si="19"/>
        <v>577.6235234400001</v>
      </c>
      <c r="N16" s="21"/>
      <c r="O16" s="40">
        <f t="shared" si="2"/>
        <v>577.6235234400001</v>
      </c>
      <c r="P16" s="41">
        <f t="shared" si="20"/>
        <v>589.17599390880014</v>
      </c>
      <c r="Q16" s="21">
        <v>33.292999999999999</v>
      </c>
      <c r="R16" s="40">
        <f t="shared" si="3"/>
        <v>555.88299390880013</v>
      </c>
      <c r="S16" s="41">
        <f t="shared" si="21"/>
        <v>567.00065378697616</v>
      </c>
      <c r="T16" s="21">
        <v>24.727</v>
      </c>
      <c r="U16" s="40">
        <f t="shared" si="4"/>
        <v>542.27365378697618</v>
      </c>
      <c r="V16" s="41">
        <f t="shared" si="22"/>
        <v>553.11912686271569</v>
      </c>
      <c r="W16" s="21">
        <v>7.6449999999999996</v>
      </c>
      <c r="X16" s="40">
        <f t="shared" si="5"/>
        <v>545.47412686271571</v>
      </c>
      <c r="Y16" s="41">
        <f t="shared" si="23"/>
        <v>556.38360939997006</v>
      </c>
      <c r="Z16" s="21">
        <v>1.696</v>
      </c>
      <c r="AA16" s="40">
        <f t="shared" si="6"/>
        <v>554.68760939997003</v>
      </c>
      <c r="AB16" s="41">
        <f t="shared" si="24"/>
        <v>565.7813615879694</v>
      </c>
      <c r="AC16" s="21">
        <v>18.664000000000001</v>
      </c>
      <c r="AD16" s="40">
        <f t="shared" si="7"/>
        <v>547.11736158796941</v>
      </c>
      <c r="AE16" s="41">
        <f t="shared" si="25"/>
        <v>558.05970881972883</v>
      </c>
      <c r="AF16" s="21">
        <v>44.838000000000001</v>
      </c>
      <c r="AG16" s="40">
        <f t="shared" si="8"/>
        <v>513.22170881972886</v>
      </c>
      <c r="AH16" s="41">
        <f t="shared" si="26"/>
        <v>523.48614299612348</v>
      </c>
      <c r="AI16" s="24">
        <v>13.981999999999999</v>
      </c>
      <c r="AJ16" s="40">
        <f t="shared" si="9"/>
        <v>509.50414299612351</v>
      </c>
      <c r="AK16" s="41">
        <f t="shared" si="27"/>
        <v>519.69422585604593</v>
      </c>
      <c r="AL16" s="24">
        <v>7.4999999999999997E-2</v>
      </c>
      <c r="AM16" s="40">
        <f t="shared" si="10"/>
        <v>519.61922585604589</v>
      </c>
      <c r="AN16" s="41">
        <f t="shared" si="28"/>
        <v>530.01161037316683</v>
      </c>
      <c r="AO16" s="24">
        <v>10.54</v>
      </c>
      <c r="AP16" s="40">
        <f t="shared" si="11"/>
        <v>519.47161037316687</v>
      </c>
      <c r="AQ16" s="41">
        <f t="shared" si="29"/>
        <v>529.86104258063017</v>
      </c>
      <c r="AR16" s="24">
        <v>14.648999999999999</v>
      </c>
      <c r="AS16" s="40">
        <f t="shared" si="12"/>
        <v>515.21204258063017</v>
      </c>
      <c r="AT16" s="41">
        <f t="shared" si="30"/>
        <v>525.51628343224274</v>
      </c>
      <c r="AU16" s="24">
        <v>49.899000000000001</v>
      </c>
      <c r="AV16" s="40">
        <f t="shared" si="13"/>
        <v>475.61728343224274</v>
      </c>
      <c r="AW16" s="41">
        <f t="shared" si="31"/>
        <v>485.1296291008876</v>
      </c>
      <c r="AX16" s="24">
        <v>24.08</v>
      </c>
      <c r="AY16" s="40">
        <f t="shared" si="14"/>
        <v>461.04962910088761</v>
      </c>
      <c r="AZ16" s="41">
        <f t="shared" si="32"/>
        <v>470.27062168290536</v>
      </c>
      <c r="BA16" s="24">
        <v>6.3369999999999997</v>
      </c>
      <c r="BB16" s="40">
        <f t="shared" si="15"/>
        <v>463.93362168290537</v>
      </c>
      <c r="BC16" s="41">
        <f t="shared" si="33"/>
        <v>473.2122941165635</v>
      </c>
    </row>
    <row r="17" spans="1:58" s="22" customFormat="1" ht="17.649999999999999" customHeight="1" x14ac:dyDescent="0.2">
      <c r="A17" s="16" t="s">
        <v>28</v>
      </c>
      <c r="B17" s="17" t="s">
        <v>18</v>
      </c>
      <c r="C17" s="23" t="s">
        <v>19</v>
      </c>
      <c r="D17" s="19">
        <v>2450.7800000000002</v>
      </c>
      <c r="E17" s="20">
        <v>10.039999999999999</v>
      </c>
      <c r="F17" s="40">
        <f t="shared" si="16"/>
        <v>2440.7400000000002</v>
      </c>
      <c r="G17" s="41">
        <f t="shared" si="17"/>
        <v>2489.5548000000003</v>
      </c>
      <c r="H17" s="20">
        <v>62.31</v>
      </c>
      <c r="I17" s="40">
        <f t="shared" si="34"/>
        <v>2427.2448000000004</v>
      </c>
      <c r="J17" s="41">
        <f t="shared" si="18"/>
        <v>2475.7896960000003</v>
      </c>
      <c r="K17" s="21">
        <v>71.3</v>
      </c>
      <c r="L17" s="40">
        <f t="shared" si="35"/>
        <v>2404.4896960000001</v>
      </c>
      <c r="M17" s="41">
        <f t="shared" si="19"/>
        <v>2452.57948992</v>
      </c>
      <c r="N17" s="21"/>
      <c r="O17" s="40">
        <f t="shared" si="2"/>
        <v>2452.57948992</v>
      </c>
      <c r="P17" s="41">
        <f t="shared" si="20"/>
        <v>2501.6310797184001</v>
      </c>
      <c r="Q17" s="21">
        <v>102.123</v>
      </c>
      <c r="R17" s="40">
        <f t="shared" si="3"/>
        <v>2399.5080797184</v>
      </c>
      <c r="S17" s="41">
        <f t="shared" si="21"/>
        <v>2447.4982413127682</v>
      </c>
      <c r="T17" s="21">
        <v>76.64</v>
      </c>
      <c r="U17" s="40">
        <f t="shared" si="4"/>
        <v>2370.8582413127683</v>
      </c>
      <c r="V17" s="41">
        <f t="shared" si="22"/>
        <v>2418.2754061390237</v>
      </c>
      <c r="W17" s="21">
        <v>21.97</v>
      </c>
      <c r="X17" s="40">
        <f t="shared" si="5"/>
        <v>2396.3054061390239</v>
      </c>
      <c r="Y17" s="41">
        <f t="shared" si="23"/>
        <v>2444.2315142618045</v>
      </c>
      <c r="Z17" s="21">
        <v>33.798999999999999</v>
      </c>
      <c r="AA17" s="40">
        <f t="shared" si="6"/>
        <v>2410.4325142618045</v>
      </c>
      <c r="AB17" s="41">
        <f t="shared" si="24"/>
        <v>2458.6411645470407</v>
      </c>
      <c r="AC17" s="21">
        <v>49.509</v>
      </c>
      <c r="AD17" s="40">
        <f t="shared" si="7"/>
        <v>2409.1321645470407</v>
      </c>
      <c r="AE17" s="41">
        <f t="shared" si="25"/>
        <v>2457.3148078379813</v>
      </c>
      <c r="AF17" s="21">
        <v>93.308999999999997</v>
      </c>
      <c r="AG17" s="40">
        <f t="shared" si="8"/>
        <v>2364.0058078379811</v>
      </c>
      <c r="AH17" s="41">
        <f t="shared" si="26"/>
        <v>2411.2859239947406</v>
      </c>
      <c r="AI17" s="24">
        <v>89.355000000000004</v>
      </c>
      <c r="AJ17" s="40">
        <f t="shared" si="9"/>
        <v>2321.9309239947406</v>
      </c>
      <c r="AK17" s="41">
        <f t="shared" si="27"/>
        <v>2368.3695424746356</v>
      </c>
      <c r="AL17" s="24">
        <v>22.155000000000001</v>
      </c>
      <c r="AM17" s="40">
        <f t="shared" si="10"/>
        <v>2346.2145424746354</v>
      </c>
      <c r="AN17" s="41">
        <f t="shared" si="28"/>
        <v>2393.138833324128</v>
      </c>
      <c r="AO17" s="24">
        <v>51.545000000000002</v>
      </c>
      <c r="AP17" s="40">
        <f t="shared" si="11"/>
        <v>2341.5938333241279</v>
      </c>
      <c r="AQ17" s="41">
        <f t="shared" si="29"/>
        <v>2388.4257099906104</v>
      </c>
      <c r="AR17" s="24">
        <v>62.375</v>
      </c>
      <c r="AS17" s="40">
        <f t="shared" si="12"/>
        <v>2326.0507099906104</v>
      </c>
      <c r="AT17" s="41">
        <f t="shared" si="30"/>
        <v>2372.5717241904226</v>
      </c>
      <c r="AU17" s="24">
        <v>45.47</v>
      </c>
      <c r="AV17" s="40">
        <f t="shared" si="13"/>
        <v>2327.1017241904228</v>
      </c>
      <c r="AW17" s="41">
        <f t="shared" si="31"/>
        <v>2373.6437586742313</v>
      </c>
      <c r="AX17" s="24">
        <v>28.292000000000002</v>
      </c>
      <c r="AY17" s="40">
        <f t="shared" si="14"/>
        <v>2345.3517586742314</v>
      </c>
      <c r="AZ17" s="41">
        <f t="shared" si="32"/>
        <v>2392.2587938477159</v>
      </c>
      <c r="BA17" s="24">
        <v>28.73</v>
      </c>
      <c r="BB17" s="40">
        <f t="shared" si="15"/>
        <v>2363.5287938477159</v>
      </c>
      <c r="BC17" s="41">
        <f t="shared" si="33"/>
        <v>2410.7993697246702</v>
      </c>
    </row>
    <row r="18" spans="1:58" s="22" customFormat="1" ht="17.649999999999999" customHeight="1" x14ac:dyDescent="0.2">
      <c r="A18" s="16" t="s">
        <v>29</v>
      </c>
      <c r="B18" s="17" t="s">
        <v>18</v>
      </c>
      <c r="C18" s="23" t="s">
        <v>19</v>
      </c>
      <c r="D18" s="19">
        <v>8084.72</v>
      </c>
      <c r="E18" s="20">
        <v>0.77</v>
      </c>
      <c r="F18" s="40">
        <f t="shared" si="16"/>
        <v>8083.95</v>
      </c>
      <c r="G18" s="41">
        <f t="shared" si="17"/>
        <v>8245.6290000000008</v>
      </c>
      <c r="H18" s="20">
        <v>9.6</v>
      </c>
      <c r="I18" s="40">
        <f t="shared" si="34"/>
        <v>8236.0290000000005</v>
      </c>
      <c r="J18" s="41">
        <f t="shared" si="18"/>
        <v>8400.7495800000015</v>
      </c>
      <c r="K18" s="21">
        <v>15.11</v>
      </c>
      <c r="L18" s="40">
        <f t="shared" si="35"/>
        <v>8385.6395800000009</v>
      </c>
      <c r="M18" s="41">
        <f t="shared" si="19"/>
        <v>8553.3523716000018</v>
      </c>
      <c r="N18" s="21">
        <v>21.96</v>
      </c>
      <c r="O18" s="40">
        <f t="shared" si="2"/>
        <v>8531.3923716000027</v>
      </c>
      <c r="P18" s="41">
        <f t="shared" si="20"/>
        <v>8702.0202190320033</v>
      </c>
      <c r="Q18" s="21">
        <v>42.621000000000002</v>
      </c>
      <c r="R18" s="40">
        <f t="shared" si="3"/>
        <v>8659.3992190320041</v>
      </c>
      <c r="S18" s="41">
        <f t="shared" si="21"/>
        <v>8832.5872034126442</v>
      </c>
      <c r="T18" s="21">
        <v>65.305000000000007</v>
      </c>
      <c r="U18" s="40">
        <f t="shared" si="4"/>
        <v>8767.2822034126439</v>
      </c>
      <c r="V18" s="41">
        <f t="shared" si="22"/>
        <v>8942.6278474808969</v>
      </c>
      <c r="W18" s="21">
        <v>14.97</v>
      </c>
      <c r="X18" s="40">
        <f t="shared" si="5"/>
        <v>8927.6578474808975</v>
      </c>
      <c r="Y18" s="41">
        <f t="shared" si="23"/>
        <v>9106.2110044305155</v>
      </c>
      <c r="Z18" s="21">
        <v>4.7949999999999999</v>
      </c>
      <c r="AA18" s="40">
        <f t="shared" si="6"/>
        <v>9101.4160044305154</v>
      </c>
      <c r="AB18" s="41">
        <f t="shared" si="24"/>
        <v>9283.4443245191251</v>
      </c>
      <c r="AC18" s="21">
        <v>145.26</v>
      </c>
      <c r="AD18" s="40">
        <f t="shared" si="7"/>
        <v>9138.1843245191249</v>
      </c>
      <c r="AE18" s="41">
        <f t="shared" si="25"/>
        <v>9320.9480110095083</v>
      </c>
      <c r="AF18" s="21">
        <v>80.39</v>
      </c>
      <c r="AG18" s="40">
        <f t="shared" si="8"/>
        <v>9240.5580110095088</v>
      </c>
      <c r="AH18" s="41">
        <f t="shared" si="26"/>
        <v>9425.3691712296986</v>
      </c>
      <c r="AI18" s="24">
        <v>122.61499999999999</v>
      </c>
      <c r="AJ18" s="40">
        <f t="shared" si="9"/>
        <v>9302.7541712296988</v>
      </c>
      <c r="AK18" s="41">
        <f t="shared" si="27"/>
        <v>9488.8092546542921</v>
      </c>
      <c r="AL18" s="24">
        <v>95.36</v>
      </c>
      <c r="AM18" s="40">
        <f t="shared" si="10"/>
        <v>9393.4492546542915</v>
      </c>
      <c r="AN18" s="41">
        <f t="shared" si="28"/>
        <v>9581.3182397473774</v>
      </c>
      <c r="AO18" s="24">
        <v>135.69300000000001</v>
      </c>
      <c r="AP18" s="40">
        <f t="shared" si="11"/>
        <v>9445.6252397473781</v>
      </c>
      <c r="AQ18" s="41">
        <f t="shared" si="29"/>
        <v>9634.5377445423255</v>
      </c>
      <c r="AR18" s="24">
        <v>168.69300000000001</v>
      </c>
      <c r="AS18" s="40">
        <f t="shared" si="12"/>
        <v>9465.8447445423262</v>
      </c>
      <c r="AT18" s="41">
        <f t="shared" si="30"/>
        <v>9655.1616394331722</v>
      </c>
      <c r="AU18" s="24">
        <v>469.68099999999998</v>
      </c>
      <c r="AV18" s="40">
        <f t="shared" si="13"/>
        <v>9185.4806394331717</v>
      </c>
      <c r="AW18" s="41">
        <f t="shared" si="31"/>
        <v>9369.1902522218352</v>
      </c>
      <c r="AX18" s="24">
        <v>170.411</v>
      </c>
      <c r="AY18" s="40">
        <f t="shared" si="14"/>
        <v>9198.7792522218351</v>
      </c>
      <c r="AZ18" s="41">
        <f t="shared" si="32"/>
        <v>9382.7548372662714</v>
      </c>
      <c r="BA18" s="24">
        <v>209.36799999999999</v>
      </c>
      <c r="BB18" s="40">
        <f t="shared" si="15"/>
        <v>9173.386837266271</v>
      </c>
      <c r="BC18" s="41">
        <f t="shared" si="33"/>
        <v>9356.8545740115969</v>
      </c>
    </row>
    <row r="19" spans="1:58" s="22" customFormat="1" ht="17.649999999999999" customHeight="1" x14ac:dyDescent="0.2">
      <c r="A19" s="16" t="s">
        <v>27</v>
      </c>
      <c r="B19" s="17" t="s">
        <v>30</v>
      </c>
      <c r="C19" s="23" t="s">
        <v>19</v>
      </c>
      <c r="D19" s="19">
        <v>639.71</v>
      </c>
      <c r="E19" s="20">
        <v>0.05</v>
      </c>
      <c r="F19" s="40">
        <f t="shared" si="16"/>
        <v>639.66000000000008</v>
      </c>
      <c r="G19" s="41">
        <f t="shared" si="17"/>
        <v>652.45320000000015</v>
      </c>
      <c r="H19" s="20">
        <v>0.03</v>
      </c>
      <c r="I19" s="40">
        <f t="shared" si="34"/>
        <v>652.42320000000018</v>
      </c>
      <c r="J19" s="41">
        <f t="shared" si="18"/>
        <v>665.47166400000015</v>
      </c>
      <c r="K19" s="21"/>
      <c r="L19" s="40">
        <f t="shared" si="35"/>
        <v>665.47166400000015</v>
      </c>
      <c r="M19" s="41">
        <f t="shared" si="19"/>
        <v>678.78109728000015</v>
      </c>
      <c r="N19" s="21">
        <v>24.83</v>
      </c>
      <c r="O19" s="40">
        <f t="shared" si="2"/>
        <v>653.95109728000011</v>
      </c>
      <c r="P19" s="41">
        <f t="shared" si="20"/>
        <v>667.03011922560017</v>
      </c>
      <c r="Q19" s="21"/>
      <c r="R19" s="40">
        <f t="shared" si="3"/>
        <v>667.03011922560017</v>
      </c>
      <c r="S19" s="41">
        <f t="shared" si="21"/>
        <v>680.37072161011224</v>
      </c>
      <c r="T19" s="21"/>
      <c r="U19" s="40">
        <f t="shared" si="4"/>
        <v>680.37072161011224</v>
      </c>
      <c r="V19" s="41">
        <f t="shared" si="22"/>
        <v>693.97813604231453</v>
      </c>
      <c r="W19" s="21">
        <v>1.05</v>
      </c>
      <c r="X19" s="40">
        <f t="shared" si="5"/>
        <v>692.92813604231458</v>
      </c>
      <c r="Y19" s="41">
        <f t="shared" si="23"/>
        <v>706.78669876316087</v>
      </c>
      <c r="Z19" s="21"/>
      <c r="AA19" s="40">
        <f t="shared" si="6"/>
        <v>706.78669876316087</v>
      </c>
      <c r="AB19" s="41">
        <f t="shared" si="24"/>
        <v>720.92243273842405</v>
      </c>
      <c r="AC19" s="21">
        <v>0.14000000000000001</v>
      </c>
      <c r="AD19" s="40">
        <f t="shared" si="7"/>
        <v>720.78243273842406</v>
      </c>
      <c r="AE19" s="41">
        <f t="shared" si="25"/>
        <v>735.19808139319252</v>
      </c>
      <c r="AF19" s="21"/>
      <c r="AG19" s="40">
        <f t="shared" si="8"/>
        <v>735.19808139319252</v>
      </c>
      <c r="AH19" s="41">
        <f t="shared" si="26"/>
        <v>749.90204302105644</v>
      </c>
      <c r="AI19" s="24"/>
      <c r="AJ19" s="40">
        <f t="shared" si="9"/>
        <v>749.90204302105644</v>
      </c>
      <c r="AK19" s="41">
        <f t="shared" si="27"/>
        <v>764.9000838814776</v>
      </c>
      <c r="AL19" s="24"/>
      <c r="AM19" s="40">
        <f t="shared" si="10"/>
        <v>764.9000838814776</v>
      </c>
      <c r="AN19" s="41">
        <f t="shared" si="28"/>
        <v>780.1980855591072</v>
      </c>
      <c r="AO19" s="24"/>
      <c r="AP19" s="40">
        <f t="shared" si="11"/>
        <v>780.1980855591072</v>
      </c>
      <c r="AQ19" s="41">
        <f t="shared" si="29"/>
        <v>795.80204727028934</v>
      </c>
      <c r="AR19" s="24"/>
      <c r="AS19" s="40">
        <f t="shared" si="12"/>
        <v>795.80204727028934</v>
      </c>
      <c r="AT19" s="41">
        <f t="shared" si="30"/>
        <v>811.71808821569516</v>
      </c>
      <c r="AU19" s="24"/>
      <c r="AV19" s="40">
        <f t="shared" si="13"/>
        <v>811.71808821569516</v>
      </c>
      <c r="AW19" s="41">
        <f t="shared" si="31"/>
        <v>827.95244998000908</v>
      </c>
      <c r="AX19" s="24"/>
      <c r="AY19" s="40">
        <f t="shared" si="14"/>
        <v>827.95244998000908</v>
      </c>
      <c r="AZ19" s="41">
        <f t="shared" si="32"/>
        <v>844.51149897960931</v>
      </c>
      <c r="BA19" s="24"/>
      <c r="BB19" s="40">
        <f t="shared" si="15"/>
        <v>844.51149897960931</v>
      </c>
      <c r="BC19" s="41">
        <f t="shared" si="33"/>
        <v>861.40172895920148</v>
      </c>
    </row>
    <row r="20" spans="1:58" s="22" customFormat="1" ht="17.649999999999999" customHeight="1" x14ac:dyDescent="0.2">
      <c r="A20" s="16" t="s">
        <v>28</v>
      </c>
      <c r="B20" s="17" t="s">
        <v>30</v>
      </c>
      <c r="C20" s="23" t="s">
        <v>19</v>
      </c>
      <c r="D20" s="19">
        <v>611.79999999999995</v>
      </c>
      <c r="E20" s="20"/>
      <c r="F20" s="40">
        <f t="shared" si="16"/>
        <v>611.79999999999995</v>
      </c>
      <c r="G20" s="41">
        <f t="shared" si="17"/>
        <v>624.03599999999994</v>
      </c>
      <c r="H20" s="20"/>
      <c r="I20" s="40">
        <f t="shared" si="34"/>
        <v>624.03599999999994</v>
      </c>
      <c r="J20" s="41">
        <f t="shared" si="18"/>
        <v>636.51671999999996</v>
      </c>
      <c r="K20" s="21">
        <v>1.34</v>
      </c>
      <c r="L20" s="40">
        <f t="shared" si="35"/>
        <v>635.17671999999993</v>
      </c>
      <c r="M20" s="41">
        <f t="shared" si="19"/>
        <v>647.8802543999999</v>
      </c>
      <c r="N20" s="21">
        <v>65.393000000000001</v>
      </c>
      <c r="O20" s="40">
        <f t="shared" si="2"/>
        <v>582.48725439999987</v>
      </c>
      <c r="P20" s="41">
        <f t="shared" si="20"/>
        <v>594.1369994879999</v>
      </c>
      <c r="Q20" s="21"/>
      <c r="R20" s="40">
        <f t="shared" si="3"/>
        <v>594.1369994879999</v>
      </c>
      <c r="S20" s="41">
        <f t="shared" si="21"/>
        <v>606.01973947775991</v>
      </c>
      <c r="T20" s="21"/>
      <c r="U20" s="40">
        <f t="shared" si="4"/>
        <v>606.01973947775991</v>
      </c>
      <c r="V20" s="41">
        <f t="shared" si="22"/>
        <v>618.14013426731515</v>
      </c>
      <c r="W20" s="21"/>
      <c r="X20" s="40">
        <f t="shared" si="5"/>
        <v>618.14013426731515</v>
      </c>
      <c r="Y20" s="41">
        <f t="shared" si="23"/>
        <v>630.50293695266146</v>
      </c>
      <c r="Z20" s="21"/>
      <c r="AA20" s="40">
        <f t="shared" si="6"/>
        <v>630.50293695266146</v>
      </c>
      <c r="AB20" s="41">
        <f t="shared" si="24"/>
        <v>643.11299569171467</v>
      </c>
      <c r="AC20" s="21"/>
      <c r="AD20" s="40">
        <f t="shared" si="7"/>
        <v>643.11299569171467</v>
      </c>
      <c r="AE20" s="41">
        <f t="shared" si="25"/>
        <v>655.97525560554902</v>
      </c>
      <c r="AF20" s="21"/>
      <c r="AG20" s="40">
        <f t="shared" si="8"/>
        <v>655.97525560554902</v>
      </c>
      <c r="AH20" s="41">
        <f t="shared" si="26"/>
        <v>669.09476071766005</v>
      </c>
      <c r="AI20" s="24"/>
      <c r="AJ20" s="40">
        <f t="shared" si="9"/>
        <v>669.09476071766005</v>
      </c>
      <c r="AK20" s="41">
        <f t="shared" si="27"/>
        <v>682.47665593201327</v>
      </c>
      <c r="AL20" s="24"/>
      <c r="AM20" s="40">
        <f t="shared" si="10"/>
        <v>682.47665593201327</v>
      </c>
      <c r="AN20" s="41">
        <f t="shared" si="28"/>
        <v>696.12618905065358</v>
      </c>
      <c r="AO20" s="24"/>
      <c r="AP20" s="40">
        <f t="shared" si="11"/>
        <v>696.12618905065358</v>
      </c>
      <c r="AQ20" s="41">
        <f t="shared" si="29"/>
        <v>710.04871283166665</v>
      </c>
      <c r="AR20" s="24"/>
      <c r="AS20" s="40">
        <f t="shared" si="12"/>
        <v>710.04871283166665</v>
      </c>
      <c r="AT20" s="41">
        <f t="shared" si="30"/>
        <v>724.24968708829999</v>
      </c>
      <c r="AU20" s="24"/>
      <c r="AV20" s="40">
        <f t="shared" si="13"/>
        <v>724.24968708829999</v>
      </c>
      <c r="AW20" s="41">
        <f t="shared" si="31"/>
        <v>738.73468083006605</v>
      </c>
      <c r="AX20" s="24"/>
      <c r="AY20" s="40">
        <f t="shared" si="14"/>
        <v>738.73468083006605</v>
      </c>
      <c r="AZ20" s="41">
        <f t="shared" si="32"/>
        <v>753.50937444666738</v>
      </c>
      <c r="BA20" s="24"/>
      <c r="BB20" s="40">
        <f t="shared" si="15"/>
        <v>753.50937444666738</v>
      </c>
      <c r="BC20" s="41">
        <f t="shared" si="33"/>
        <v>768.57956193560074</v>
      </c>
    </row>
    <row r="21" spans="1:58" s="22" customFormat="1" ht="17.649999999999999" customHeight="1" x14ac:dyDescent="0.2">
      <c r="A21" s="16" t="s">
        <v>31</v>
      </c>
      <c r="B21" s="17" t="s">
        <v>32</v>
      </c>
      <c r="C21" s="23" t="s">
        <v>16</v>
      </c>
      <c r="D21" s="19">
        <v>20191.87</v>
      </c>
      <c r="E21" s="20">
        <v>339.47</v>
      </c>
      <c r="F21" s="40">
        <f t="shared" si="16"/>
        <v>19852.399999999998</v>
      </c>
      <c r="G21" s="41">
        <f t="shared" si="17"/>
        <v>20249.447999999997</v>
      </c>
      <c r="H21" s="20">
        <v>875.68</v>
      </c>
      <c r="I21" s="40">
        <f t="shared" si="34"/>
        <v>19373.767999999996</v>
      </c>
      <c r="J21" s="41">
        <f t="shared" si="18"/>
        <v>19761.243359999997</v>
      </c>
      <c r="K21" s="21">
        <v>954.64</v>
      </c>
      <c r="L21" s="40">
        <f t="shared" si="35"/>
        <v>18806.603359999997</v>
      </c>
      <c r="M21" s="41">
        <f t="shared" si="19"/>
        <v>19182.735427199998</v>
      </c>
      <c r="N21" s="21">
        <v>1162.1500000000001</v>
      </c>
      <c r="O21" s="40">
        <f t="shared" si="2"/>
        <v>18020.585427199996</v>
      </c>
      <c r="P21" s="41">
        <f t="shared" si="20"/>
        <v>18380.997135743997</v>
      </c>
      <c r="Q21" s="21">
        <v>1146.6400000000001</v>
      </c>
      <c r="R21" s="40">
        <f t="shared" si="3"/>
        <v>17234.357135743998</v>
      </c>
      <c r="S21" s="41">
        <f t="shared" si="21"/>
        <v>17579.044278458878</v>
      </c>
      <c r="T21" s="21">
        <v>461.99</v>
      </c>
      <c r="U21" s="40">
        <f t="shared" si="4"/>
        <v>17117.054278458876</v>
      </c>
      <c r="V21" s="41">
        <f t="shared" si="22"/>
        <v>17459.395364028052</v>
      </c>
      <c r="W21" s="21">
        <v>474.92</v>
      </c>
      <c r="X21" s="40">
        <f t="shared" si="5"/>
        <v>16984.475364028054</v>
      </c>
      <c r="Y21" s="41">
        <f t="shared" si="23"/>
        <v>17324.164871308614</v>
      </c>
      <c r="Z21" s="21">
        <v>211.1</v>
      </c>
      <c r="AA21" s="40">
        <f t="shared" si="6"/>
        <v>17113.064871308616</v>
      </c>
      <c r="AB21" s="41">
        <f t="shared" si="24"/>
        <v>17455.326168734788</v>
      </c>
      <c r="AC21" s="21">
        <v>572.83000000000004</v>
      </c>
      <c r="AD21" s="40">
        <f t="shared" si="7"/>
        <v>16882.496168734786</v>
      </c>
      <c r="AE21" s="41">
        <f t="shared" si="25"/>
        <v>17220.14609210948</v>
      </c>
      <c r="AF21" s="21"/>
      <c r="AG21" s="40">
        <f t="shared" si="8"/>
        <v>17220.14609210948</v>
      </c>
      <c r="AH21" s="41">
        <f t="shared" si="26"/>
        <v>17564.54901395167</v>
      </c>
      <c r="AI21" s="21"/>
      <c r="AJ21" s="40">
        <f t="shared" si="9"/>
        <v>17564.54901395167</v>
      </c>
      <c r="AK21" s="41">
        <f t="shared" si="27"/>
        <v>17915.839994230704</v>
      </c>
      <c r="AL21" s="21"/>
      <c r="AM21" s="40">
        <f t="shared" si="10"/>
        <v>17915.839994230704</v>
      </c>
      <c r="AN21" s="41">
        <f t="shared" si="28"/>
        <v>18274.156794115319</v>
      </c>
      <c r="AO21" s="21">
        <v>195.47</v>
      </c>
      <c r="AP21" s="40">
        <f t="shared" si="11"/>
        <v>18078.686794115318</v>
      </c>
      <c r="AQ21" s="41">
        <f t="shared" si="29"/>
        <v>18440.260529997624</v>
      </c>
      <c r="AR21" s="21">
        <v>608.41999999999996</v>
      </c>
      <c r="AS21" s="40">
        <f t="shared" si="12"/>
        <v>17831.840529997626</v>
      </c>
      <c r="AT21" s="41">
        <f t="shared" si="30"/>
        <v>18188.477340597579</v>
      </c>
      <c r="AU21" s="21"/>
      <c r="AV21" s="40">
        <f t="shared" si="13"/>
        <v>18188.477340597579</v>
      </c>
      <c r="AW21" s="41">
        <f t="shared" si="31"/>
        <v>18552.246887409532</v>
      </c>
      <c r="AX21" s="21">
        <v>370.15</v>
      </c>
      <c r="AY21" s="40">
        <f t="shared" si="14"/>
        <v>18182.096887409531</v>
      </c>
      <c r="AZ21" s="41">
        <f t="shared" si="32"/>
        <v>18545.738825157721</v>
      </c>
      <c r="BA21" s="21">
        <v>154.66999999999999</v>
      </c>
      <c r="BB21" s="40">
        <f t="shared" si="15"/>
        <v>18391.068825157723</v>
      </c>
      <c r="BC21" s="41">
        <f t="shared" si="33"/>
        <v>18758.890201660877</v>
      </c>
    </row>
    <row r="22" spans="1:58" s="22" customFormat="1" ht="17.649999999999999" customHeight="1" x14ac:dyDescent="0.2">
      <c r="A22" s="16" t="s">
        <v>33</v>
      </c>
      <c r="B22" s="17" t="s">
        <v>32</v>
      </c>
      <c r="C22" s="23" t="s">
        <v>16</v>
      </c>
      <c r="D22" s="19">
        <v>151748.93</v>
      </c>
      <c r="E22" s="20">
        <v>1201.6600000000001</v>
      </c>
      <c r="F22" s="40">
        <f t="shared" si="16"/>
        <v>150547.26999999999</v>
      </c>
      <c r="G22" s="41">
        <f t="shared" si="17"/>
        <v>153558.21539999999</v>
      </c>
      <c r="H22" s="20">
        <v>2786.41</v>
      </c>
      <c r="I22" s="40">
        <f t="shared" si="34"/>
        <v>150771.80539999998</v>
      </c>
      <c r="J22" s="41">
        <f t="shared" si="18"/>
        <v>153787.24150799998</v>
      </c>
      <c r="K22" s="21">
        <v>5140.0200000000004</v>
      </c>
      <c r="L22" s="40">
        <f t="shared" si="35"/>
        <v>148647.22150799999</v>
      </c>
      <c r="M22" s="41">
        <f t="shared" si="19"/>
        <v>151620.16593816</v>
      </c>
      <c r="N22" s="21">
        <v>4733.3</v>
      </c>
      <c r="O22" s="40">
        <f t="shared" si="2"/>
        <v>146886.86593816002</v>
      </c>
      <c r="P22" s="41">
        <f t="shared" si="20"/>
        <v>149824.6032569232</v>
      </c>
      <c r="Q22" s="21">
        <v>4435.97</v>
      </c>
      <c r="R22" s="40">
        <f t="shared" si="3"/>
        <v>145388.6332569232</v>
      </c>
      <c r="S22" s="41">
        <f t="shared" si="21"/>
        <v>148296.40592206168</v>
      </c>
      <c r="T22" s="21">
        <v>3090.12</v>
      </c>
      <c r="U22" s="40">
        <f t="shared" si="4"/>
        <v>145206.28592206168</v>
      </c>
      <c r="V22" s="41">
        <f t="shared" si="22"/>
        <v>148110.41164050292</v>
      </c>
      <c r="W22" s="21">
        <v>1158.4000000000001</v>
      </c>
      <c r="X22" s="40">
        <f t="shared" si="5"/>
        <v>146952.01164050293</v>
      </c>
      <c r="Y22" s="41">
        <f t="shared" si="23"/>
        <v>149891.051873313</v>
      </c>
      <c r="Z22" s="21">
        <v>1262.4100000000001</v>
      </c>
      <c r="AA22" s="40">
        <f t="shared" si="6"/>
        <v>148628.641873313</v>
      </c>
      <c r="AB22" s="41">
        <f t="shared" si="24"/>
        <v>151601.21471077926</v>
      </c>
      <c r="AC22" s="21">
        <v>2470.98</v>
      </c>
      <c r="AD22" s="40">
        <f t="shared" si="7"/>
        <v>149130.23471077924</v>
      </c>
      <c r="AE22" s="41">
        <f t="shared" si="25"/>
        <v>152112.83940499483</v>
      </c>
      <c r="AF22" s="21">
        <v>2977.23</v>
      </c>
      <c r="AG22" s="40">
        <f t="shared" si="8"/>
        <v>149135.60940499482</v>
      </c>
      <c r="AH22" s="41">
        <f t="shared" si="26"/>
        <v>152118.3215930947</v>
      </c>
      <c r="AI22" s="21">
        <v>4408.68</v>
      </c>
      <c r="AJ22" s="40">
        <f t="shared" si="9"/>
        <v>147709.64159309471</v>
      </c>
      <c r="AK22" s="41">
        <f t="shared" si="27"/>
        <v>150663.83442495661</v>
      </c>
      <c r="AL22" s="21">
        <v>2174.3000000000002</v>
      </c>
      <c r="AM22" s="40">
        <f t="shared" si="10"/>
        <v>148489.53442495663</v>
      </c>
      <c r="AN22" s="41">
        <f t="shared" si="28"/>
        <v>151459.32511345576</v>
      </c>
      <c r="AO22" s="21">
        <v>3970.11</v>
      </c>
      <c r="AP22" s="40">
        <f t="shared" si="11"/>
        <v>147489.21511345578</v>
      </c>
      <c r="AQ22" s="41">
        <f t="shared" si="29"/>
        <v>150438.99941572489</v>
      </c>
      <c r="AR22" s="21">
        <v>5434.94</v>
      </c>
      <c r="AS22" s="40">
        <f t="shared" si="12"/>
        <v>145004.05941572489</v>
      </c>
      <c r="AT22" s="41">
        <f t="shared" si="30"/>
        <v>147904.14060403939</v>
      </c>
      <c r="AU22" s="21">
        <v>8496.23</v>
      </c>
      <c r="AV22" s="40">
        <f t="shared" si="13"/>
        <v>139407.91060403938</v>
      </c>
      <c r="AW22" s="41">
        <f t="shared" si="31"/>
        <v>142196.06881612018</v>
      </c>
      <c r="AX22" s="21">
        <v>2605.4299999999998</v>
      </c>
      <c r="AY22" s="40">
        <f t="shared" si="14"/>
        <v>139590.63881612019</v>
      </c>
      <c r="AZ22" s="41">
        <f t="shared" si="32"/>
        <v>142382.45159244261</v>
      </c>
      <c r="BA22" s="21">
        <v>2762.39</v>
      </c>
      <c r="BB22" s="40">
        <f t="shared" si="15"/>
        <v>139620.06159244259</v>
      </c>
      <c r="BC22" s="41">
        <f t="shared" si="33"/>
        <v>142412.46282429146</v>
      </c>
    </row>
    <row r="23" spans="1:58" s="22" customFormat="1" ht="17.649999999999999" customHeight="1" x14ac:dyDescent="0.2">
      <c r="A23" s="16" t="s">
        <v>23</v>
      </c>
      <c r="B23" s="17" t="s">
        <v>32</v>
      </c>
      <c r="C23" s="23" t="s">
        <v>16</v>
      </c>
      <c r="D23" s="19">
        <v>2022.87</v>
      </c>
      <c r="E23" s="20"/>
      <c r="F23" s="40">
        <f t="shared" si="16"/>
        <v>2022.87</v>
      </c>
      <c r="G23" s="41">
        <f t="shared" si="17"/>
        <v>2063.3274000000001</v>
      </c>
      <c r="H23" s="20">
        <v>71.069999999999993</v>
      </c>
      <c r="I23" s="40">
        <f t="shared" si="34"/>
        <v>1992.2574000000002</v>
      </c>
      <c r="J23" s="41">
        <f t="shared" si="18"/>
        <v>2032.1025480000003</v>
      </c>
      <c r="K23" s="21"/>
      <c r="L23" s="40">
        <f t="shared" si="35"/>
        <v>2032.1025480000003</v>
      </c>
      <c r="M23" s="41">
        <f t="shared" si="19"/>
        <v>2072.7445989600005</v>
      </c>
      <c r="N23" s="21"/>
      <c r="O23" s="40">
        <f t="shared" si="2"/>
        <v>2072.7445989600005</v>
      </c>
      <c r="P23" s="41">
        <f t="shared" si="20"/>
        <v>2114.1994909392006</v>
      </c>
      <c r="Q23" s="21"/>
      <c r="R23" s="40">
        <f t="shared" si="3"/>
        <v>2114.1994909392006</v>
      </c>
      <c r="S23" s="41">
        <f t="shared" si="21"/>
        <v>2156.4834807579846</v>
      </c>
      <c r="T23" s="21"/>
      <c r="U23" s="40">
        <f t="shared" si="4"/>
        <v>2156.4834807579846</v>
      </c>
      <c r="V23" s="41">
        <f t="shared" si="22"/>
        <v>2199.6131503731444</v>
      </c>
      <c r="W23" s="21"/>
      <c r="X23" s="40">
        <f t="shared" si="5"/>
        <v>2199.6131503731444</v>
      </c>
      <c r="Y23" s="41">
        <f t="shared" si="23"/>
        <v>2243.6054133806074</v>
      </c>
      <c r="Z23" s="21"/>
      <c r="AA23" s="40">
        <f t="shared" si="6"/>
        <v>2243.6054133806074</v>
      </c>
      <c r="AB23" s="41">
        <f t="shared" si="24"/>
        <v>2288.4775216482194</v>
      </c>
      <c r="AC23" s="21"/>
      <c r="AD23" s="40">
        <f t="shared" si="7"/>
        <v>2288.4775216482194</v>
      </c>
      <c r="AE23" s="41">
        <f t="shared" si="25"/>
        <v>2334.2470720811839</v>
      </c>
      <c r="AF23" s="21"/>
      <c r="AG23" s="40">
        <f t="shared" si="8"/>
        <v>2334.2470720811839</v>
      </c>
      <c r="AH23" s="41">
        <f t="shared" si="26"/>
        <v>2380.9320135228077</v>
      </c>
      <c r="AI23" s="21"/>
      <c r="AJ23" s="40">
        <f t="shared" si="9"/>
        <v>2380.9320135228077</v>
      </c>
      <c r="AK23" s="41">
        <f t="shared" si="27"/>
        <v>2428.5506537932638</v>
      </c>
      <c r="AL23" s="21"/>
      <c r="AM23" s="40">
        <f t="shared" si="10"/>
        <v>2428.5506537932638</v>
      </c>
      <c r="AN23" s="41">
        <f t="shared" si="28"/>
        <v>2477.1216668691291</v>
      </c>
      <c r="AO23" s="21">
        <v>39.01</v>
      </c>
      <c r="AP23" s="40">
        <f t="shared" si="11"/>
        <v>2438.1116668691288</v>
      </c>
      <c r="AQ23" s="41">
        <f t="shared" si="29"/>
        <v>2486.8739002065113</v>
      </c>
      <c r="AR23" s="21">
        <v>102.46</v>
      </c>
      <c r="AS23" s="40">
        <f t="shared" si="12"/>
        <v>2384.4139002065112</v>
      </c>
      <c r="AT23" s="41">
        <f t="shared" si="30"/>
        <v>2432.1021782106413</v>
      </c>
      <c r="AU23" s="21">
        <v>115.35</v>
      </c>
      <c r="AV23" s="40">
        <f t="shared" si="13"/>
        <v>2316.7521782106414</v>
      </c>
      <c r="AW23" s="41">
        <f t="shared" si="31"/>
        <v>2363.0872217748542</v>
      </c>
      <c r="AX23" s="21"/>
      <c r="AY23" s="40">
        <f t="shared" si="14"/>
        <v>2363.0872217748542</v>
      </c>
      <c r="AZ23" s="41">
        <f t="shared" si="32"/>
        <v>2410.3489662103516</v>
      </c>
      <c r="BA23" s="21"/>
      <c r="BB23" s="40">
        <f t="shared" si="15"/>
        <v>2410.3489662103516</v>
      </c>
      <c r="BC23" s="41">
        <f t="shared" si="33"/>
        <v>2458.5559455345588</v>
      </c>
    </row>
    <row r="24" spans="1:58" s="143" customFormat="1" ht="17.649999999999999" customHeight="1" x14ac:dyDescent="0.2">
      <c r="A24" s="139" t="s">
        <v>44</v>
      </c>
      <c r="B24" s="140"/>
      <c r="C24" s="144"/>
      <c r="D24" s="142">
        <v>0</v>
      </c>
      <c r="E24" s="142">
        <v>0</v>
      </c>
      <c r="F24" s="142">
        <v>0</v>
      </c>
      <c r="G24" s="142">
        <v>0</v>
      </c>
      <c r="H24" s="142">
        <v>0</v>
      </c>
      <c r="I24" s="142">
        <v>0</v>
      </c>
      <c r="J24" s="142">
        <v>0</v>
      </c>
      <c r="K24" s="142">
        <v>0</v>
      </c>
      <c r="L24" s="142">
        <v>0</v>
      </c>
      <c r="M24" s="142">
        <v>0</v>
      </c>
      <c r="N24" s="142">
        <v>0</v>
      </c>
      <c r="O24" s="142">
        <v>0</v>
      </c>
      <c r="P24" s="142">
        <v>0</v>
      </c>
      <c r="Q24" s="142">
        <v>0</v>
      </c>
      <c r="R24" s="142">
        <v>0</v>
      </c>
      <c r="S24" s="142">
        <v>0</v>
      </c>
      <c r="T24" s="142">
        <v>0</v>
      </c>
      <c r="U24" s="142">
        <v>0</v>
      </c>
      <c r="V24" s="142">
        <v>0</v>
      </c>
      <c r="W24" s="142">
        <v>0</v>
      </c>
      <c r="X24" s="142">
        <v>0</v>
      </c>
      <c r="Y24" s="142">
        <v>0</v>
      </c>
      <c r="Z24" s="142">
        <v>0</v>
      </c>
      <c r="AA24" s="142">
        <v>0</v>
      </c>
      <c r="AB24" s="142">
        <v>0</v>
      </c>
      <c r="AC24" s="142">
        <v>0</v>
      </c>
      <c r="AD24" s="142">
        <v>0</v>
      </c>
      <c r="AE24" s="142">
        <v>0</v>
      </c>
      <c r="AF24" s="142">
        <v>0</v>
      </c>
      <c r="AG24" s="142">
        <v>0</v>
      </c>
      <c r="AH24" s="142">
        <v>0</v>
      </c>
      <c r="AI24" s="142">
        <v>0</v>
      </c>
      <c r="AJ24" s="142">
        <v>0</v>
      </c>
      <c r="AK24" s="142">
        <v>0</v>
      </c>
      <c r="AL24" s="142">
        <v>0</v>
      </c>
      <c r="AM24" s="142">
        <v>0</v>
      </c>
      <c r="AN24" s="142">
        <v>0</v>
      </c>
      <c r="AO24" s="142">
        <v>0</v>
      </c>
      <c r="AP24" s="142">
        <v>0</v>
      </c>
      <c r="AQ24" s="142">
        <v>0</v>
      </c>
      <c r="AR24" s="142">
        <v>0</v>
      </c>
      <c r="AS24" s="142">
        <v>0</v>
      </c>
      <c r="AT24" s="142">
        <v>0</v>
      </c>
      <c r="AU24" s="142">
        <v>0</v>
      </c>
      <c r="AV24" s="142">
        <v>0</v>
      </c>
      <c r="AW24" s="142">
        <v>0</v>
      </c>
      <c r="AX24" s="142">
        <v>0</v>
      </c>
      <c r="AY24" s="142">
        <v>0</v>
      </c>
      <c r="AZ24" s="142">
        <v>0</v>
      </c>
      <c r="BA24" s="142">
        <v>0</v>
      </c>
      <c r="BB24" s="142">
        <v>0</v>
      </c>
      <c r="BC24" s="142">
        <v>0</v>
      </c>
    </row>
    <row r="25" spans="1:58" s="22" customFormat="1" ht="17.649999999999999" customHeight="1" thickBot="1" x14ac:dyDescent="0.25">
      <c r="A25" s="16" t="s">
        <v>35</v>
      </c>
      <c r="B25" s="17" t="s">
        <v>32</v>
      </c>
      <c r="C25" s="23" t="s">
        <v>16</v>
      </c>
      <c r="D25" s="19">
        <v>4521.6899999999996</v>
      </c>
      <c r="E25" s="20"/>
      <c r="F25" s="40">
        <f t="shared" si="16"/>
        <v>4521.6899999999996</v>
      </c>
      <c r="G25" s="41">
        <f>F25*(1+$D$28)</f>
        <v>4612.1237999999994</v>
      </c>
      <c r="H25" s="20"/>
      <c r="I25" s="40">
        <f t="shared" si="34"/>
        <v>4612.1237999999994</v>
      </c>
      <c r="J25" s="41">
        <f>I25*(1+$D$28)</f>
        <v>4704.3662759999997</v>
      </c>
      <c r="K25" s="21"/>
      <c r="L25" s="40">
        <f t="shared" si="35"/>
        <v>4704.3662759999997</v>
      </c>
      <c r="M25" s="41">
        <f>L25*(1+$D$28)</f>
        <v>4798.4536015200001</v>
      </c>
      <c r="N25" s="21"/>
      <c r="O25" s="40">
        <f t="shared" si="2"/>
        <v>4798.4536015200001</v>
      </c>
      <c r="P25" s="41">
        <f>O25*(1+$D$28)</f>
        <v>4894.4226735503998</v>
      </c>
      <c r="Q25" s="21"/>
      <c r="R25" s="40">
        <f t="shared" si="3"/>
        <v>4894.4226735503998</v>
      </c>
      <c r="S25" s="41">
        <f>R25*(1+$D$28)</f>
        <v>4992.3111270214076</v>
      </c>
      <c r="T25" s="21"/>
      <c r="U25" s="40">
        <f t="shared" si="4"/>
        <v>4992.3111270214076</v>
      </c>
      <c r="V25" s="41">
        <f>U25*(1+$D$28)</f>
        <v>5092.1573495618359</v>
      </c>
      <c r="W25" s="21"/>
      <c r="X25" s="40">
        <f t="shared" si="5"/>
        <v>5092.1573495618359</v>
      </c>
      <c r="Y25" s="41">
        <f>X25*(1+$D$28)</f>
        <v>5194.0004965530725</v>
      </c>
      <c r="Z25" s="21"/>
      <c r="AA25" s="40">
        <f t="shared" si="6"/>
        <v>5194.0004965530725</v>
      </c>
      <c r="AB25" s="41">
        <f>AA25*(1+$D$28)</f>
        <v>5297.8805064841345</v>
      </c>
      <c r="AC25" s="21"/>
      <c r="AD25" s="40">
        <f t="shared" si="7"/>
        <v>5297.8805064841345</v>
      </c>
      <c r="AE25" s="41">
        <f>AD25*(1+$D$28)</f>
        <v>5403.838116613817</v>
      </c>
      <c r="AF25" s="21"/>
      <c r="AG25" s="40">
        <f t="shared" si="8"/>
        <v>5403.838116613817</v>
      </c>
      <c r="AH25" s="41">
        <f>AG25*(1+$D$28)</f>
        <v>5511.9148789460933</v>
      </c>
      <c r="AI25" s="21"/>
      <c r="AJ25" s="40">
        <f t="shared" si="9"/>
        <v>5511.9148789460933</v>
      </c>
      <c r="AK25" s="41">
        <f>AJ25*(1+$D$28)</f>
        <v>5622.1531765250156</v>
      </c>
      <c r="AL25" s="21"/>
      <c r="AM25" s="40">
        <f t="shared" si="10"/>
        <v>5622.1531765250156</v>
      </c>
      <c r="AN25" s="41">
        <f>AM25*(1+$D$28)</f>
        <v>5734.5962400555163</v>
      </c>
      <c r="AO25" s="21"/>
      <c r="AP25" s="40">
        <f t="shared" si="11"/>
        <v>5734.5962400555163</v>
      </c>
      <c r="AQ25" s="41">
        <f>AP25*(1+$D$28)</f>
        <v>5849.2881648566272</v>
      </c>
      <c r="AR25" s="21"/>
      <c r="AS25" s="40">
        <f t="shared" si="12"/>
        <v>5849.2881648566272</v>
      </c>
      <c r="AT25" s="41">
        <f>AS25*(1+$D$28)</f>
        <v>5966.2739281537597</v>
      </c>
      <c r="AU25" s="21"/>
      <c r="AV25" s="40">
        <f t="shared" si="13"/>
        <v>5966.2739281537597</v>
      </c>
      <c r="AW25" s="41">
        <f>AV25*(1+$D$28)</f>
        <v>6085.5994067168349</v>
      </c>
      <c r="AX25" s="21"/>
      <c r="AY25" s="40">
        <f t="shared" si="14"/>
        <v>6085.5994067168349</v>
      </c>
      <c r="AZ25" s="41">
        <f>AY25*(1+$D$28)</f>
        <v>6207.3113948511718</v>
      </c>
      <c r="BA25" s="21"/>
      <c r="BB25" s="40">
        <f t="shared" si="15"/>
        <v>6207.3113948511718</v>
      </c>
      <c r="BC25" s="41">
        <f>BB25*(1+$D$28)</f>
        <v>6331.4576227481957</v>
      </c>
    </row>
    <row r="26" spans="1:58" s="30" customFormat="1" ht="18" customHeight="1" thickBot="1" x14ac:dyDescent="0.25">
      <c r="A26" s="25" t="s">
        <v>6</v>
      </c>
      <c r="B26" s="26"/>
      <c r="C26" s="27" t="s">
        <v>37</v>
      </c>
      <c r="D26" s="28">
        <f>SUM(D7:D9)+SUM(D10:D20)*2+SUM(D21:D25)</f>
        <v>260292.84999999998</v>
      </c>
      <c r="E26" s="29">
        <f>SUM(E7:E9)+SUM(E10:E20)*2+SUM(E21:E25)</f>
        <v>2235.33</v>
      </c>
      <c r="F26" s="43">
        <f t="shared" ref="F26:G26" si="36">SUM(F7:F9)+SUM(F10:F20)*2+SUM(F21:F25)</f>
        <v>258057.52</v>
      </c>
      <c r="G26" s="44">
        <f t="shared" si="36"/>
        <v>263218.6704</v>
      </c>
      <c r="H26" s="29">
        <f>SUM(H7:H9)+SUM(H10:H20)*2+SUM(H21:H25)</f>
        <v>6226.01</v>
      </c>
      <c r="I26" s="43">
        <f t="shared" ref="I26" si="37">SUM(I7:I9)+SUM(I10:I20)*2+SUM(I21:I25)</f>
        <v>256992.66039999999</v>
      </c>
      <c r="J26" s="44">
        <f t="shared" ref="J26" si="38">SUM(J7:J9)+SUM(J10:J20)*2+SUM(J21:J25)</f>
        <v>262132.51360799995</v>
      </c>
      <c r="K26" s="29">
        <f>SUM(K7:K9)+SUM(K10:K20)*2+SUM(K21:K25)</f>
        <v>9285.7100000000009</v>
      </c>
      <c r="L26" s="43">
        <f t="shared" ref="L26" si="39">SUM(L7:L9)+SUM(L10:L20)*2+SUM(L21:L25)</f>
        <v>252846.80360799999</v>
      </c>
      <c r="M26" s="44">
        <f t="shared" ref="M26" si="40">SUM(M7:M9)+SUM(M10:M20)*2+SUM(M21:M25)</f>
        <v>257903.73968016004</v>
      </c>
      <c r="N26" s="29">
        <f>SUM(N7:N9)+SUM(N10:N20)*2+SUM(N21:N25)</f>
        <v>9577.3060000000005</v>
      </c>
      <c r="O26" s="43">
        <f t="shared" ref="O26" si="41">SUM(O7:O9)+SUM(O10:O20)*2+SUM(O21:O25)</f>
        <v>248326.43368016003</v>
      </c>
      <c r="P26" s="44">
        <f t="shared" ref="P26" si="42">SUM(P7:P9)+SUM(P10:P20)*2+SUM(P21:P25)</f>
        <v>253292.96235376323</v>
      </c>
      <c r="Q26" s="29">
        <f>SUM(Q7:Q9)+SUM(Q10:Q20)*2+SUM(Q21:Q25)</f>
        <v>9439.5340000000015</v>
      </c>
      <c r="R26" s="43">
        <f t="shared" ref="R26" si="43">SUM(R7:R9)+SUM(R10:R20)*2+SUM(R21:R25)</f>
        <v>243853.42835376324</v>
      </c>
      <c r="S26" s="44">
        <f t="shared" ref="S26" si="44">SUM(S7:S9)+SUM(S10:S20)*2+SUM(S21:S25)</f>
        <v>248730.49692083849</v>
      </c>
      <c r="T26" s="29">
        <f>SUM(T7:T9)+SUM(T10:T20)*2+SUM(T21:T25)</f>
        <v>5506.3439999999991</v>
      </c>
      <c r="U26" s="43">
        <f t="shared" ref="U26" si="45">SUM(U7:U9)+SUM(U10:U20)*2+SUM(U21:U25)</f>
        <v>243224.1529208385</v>
      </c>
      <c r="V26" s="44">
        <f t="shared" ref="V26" si="46">SUM(V7:V9)+SUM(V10:V20)*2+SUM(V21:V25)</f>
        <v>248088.63597925525</v>
      </c>
      <c r="W26" s="29">
        <f>SUM(W7:W9)+SUM(W10:W20)*2+SUM(W21:W25)</f>
        <v>3011.21</v>
      </c>
      <c r="X26" s="43">
        <f t="shared" ref="X26" si="47">SUM(X7:X9)+SUM(X10:X20)*2+SUM(X21:X25)</f>
        <v>245077.42597925523</v>
      </c>
      <c r="Y26" s="44">
        <f t="shared" ref="Y26" si="48">SUM(Y7:Y9)+SUM(Y10:Y20)*2+SUM(Y21:Y25)</f>
        <v>249978.9744988404</v>
      </c>
      <c r="Z26" s="29">
        <f>SUM(Z7:Z9)+SUM(Z10:Z20)*2+SUM(Z21:Z25)</f>
        <v>2468.7199999999998</v>
      </c>
      <c r="AA26" s="43">
        <f t="shared" ref="AA26" si="49">SUM(AA7:AA9)+SUM(AA10:AA20)*2+SUM(AA21:AA25)</f>
        <v>247510.25449884043</v>
      </c>
      <c r="AB26" s="44">
        <f t="shared" ref="AB26" si="50">SUM(AB7:AB9)+SUM(AB10:AB20)*2+SUM(AB21:AB25)</f>
        <v>252460.4595888172</v>
      </c>
      <c r="AC26" s="29">
        <f>SUM(AC7:AC9)+SUM(AC10:AC20)*2+SUM(AC21:AC25)</f>
        <v>6299.0559999999996</v>
      </c>
      <c r="AD26" s="43">
        <f t="shared" ref="AD26" si="51">SUM(AD7:AD9)+SUM(AD10:AD20)*2+SUM(AD21:AD25)</f>
        <v>246161.40358881719</v>
      </c>
      <c r="AE26" s="44">
        <f t="shared" ref="AE26" si="52">SUM(AE7:AE9)+SUM(AE10:AE20)*2+SUM(AE21:AE25)</f>
        <v>251084.63166059356</v>
      </c>
      <c r="AF26" s="29">
        <f>SUM(AF7:AF9)+SUM(AF10:AF20)*2+SUM(AF21:AF25)</f>
        <v>6105.3540000000003</v>
      </c>
      <c r="AG26" s="43">
        <f t="shared" ref="AG26" si="53">SUM(AG7:AG9)+SUM(AG10:AG20)*2+SUM(AG21:AG25)</f>
        <v>244979.27766059354</v>
      </c>
      <c r="AH26" s="44">
        <f t="shared" ref="AH26" si="54">SUM(AH7:AH9)+SUM(AH10:AH20)*2+SUM(AH21:AH25)</f>
        <v>249878.86321380537</v>
      </c>
      <c r="AI26" s="29">
        <f>SUM(AI7:AI9)+SUM(AI10:AI20)*2+SUM(AI21:AI25)</f>
        <v>6836.5640000000003</v>
      </c>
      <c r="AJ26" s="43">
        <f t="shared" ref="AJ26" si="55">SUM(AJ7:AJ9)+SUM(AJ10:AJ20)*2+SUM(AJ21:AJ25)</f>
        <v>243042.29921380538</v>
      </c>
      <c r="AK26" s="44">
        <f t="shared" ref="AK26" si="56">SUM(AK7:AK9)+SUM(AK10:AK20)*2+SUM(AK21:AK25)</f>
        <v>247903.14519808153</v>
      </c>
      <c r="AL26" s="29">
        <f>SUM(AL7:AL9)+SUM(AL10:AL20)*2+SUM(AL21:AL25)</f>
        <v>3060.9800000000005</v>
      </c>
      <c r="AM26" s="43">
        <f t="shared" ref="AM26" si="57">SUM(AM7:AM9)+SUM(AM10:AM20)*2+SUM(AM21:AM25)</f>
        <v>244842.16519808152</v>
      </c>
      <c r="AN26" s="44">
        <f t="shared" ref="AN26" si="58">SUM(AN7:AN9)+SUM(AN10:AN20)*2+SUM(AN21:AN25)</f>
        <v>249739.00850204314</v>
      </c>
      <c r="AO26" s="29">
        <f>SUM(AO7:AO9)+SUM(AO10:AO20)*2+SUM(AO21:AO25)</f>
        <v>5500.4260000000004</v>
      </c>
      <c r="AP26" s="43">
        <f t="shared" ref="AP26" si="59">SUM(AP7:AP9)+SUM(AP10:AP20)*2+SUM(AP21:AP25)</f>
        <v>244238.58250204317</v>
      </c>
      <c r="AQ26" s="44">
        <f t="shared" ref="AQ26" si="60">SUM(AQ7:AQ9)+SUM(AQ10:AQ20)*2+SUM(AQ21:AQ25)</f>
        <v>249123.35415208401</v>
      </c>
      <c r="AR26" s="29">
        <f>SUM(AR7:AR9)+SUM(AR10:AR20)*2+SUM(AR21:AR25)</f>
        <v>8466.2639999999992</v>
      </c>
      <c r="AS26" s="43">
        <f t="shared" ref="AS26" si="61">SUM(AS7:AS9)+SUM(AS10:AS20)*2+SUM(AS21:AS25)</f>
        <v>240657.09015208404</v>
      </c>
      <c r="AT26" s="44">
        <f t="shared" ref="AT26" si="62">SUM(AT7:AT9)+SUM(AT10:AT20)*2+SUM(AT21:AT25)</f>
        <v>245470.23195512575</v>
      </c>
      <c r="AU26" s="54">
        <f>SUM(AU7:AU9)+SUM(AU10:AU20)*2+SUM(AU21:AU25)</f>
        <v>12098.24</v>
      </c>
      <c r="AV26" s="43">
        <f t="shared" ref="AV26" si="63">SUM(AV7:AV9)+SUM(AV10:AV20)*2+SUM(AV21:AV25)</f>
        <v>233371.9919551257</v>
      </c>
      <c r="AW26" s="44">
        <f t="shared" ref="AW26" si="64">SUM(AW7:AW9)+SUM(AW10:AW20)*2+SUM(AW21:AW25)</f>
        <v>238039.43179422821</v>
      </c>
      <c r="AX26" s="29">
        <f>SUM(AX7:AX9)+SUM(AX10:AX20)*2+SUM(AX21:AX25)</f>
        <v>5107.6759999999995</v>
      </c>
      <c r="AY26" s="43">
        <f t="shared" ref="AY26" si="65">SUM(AY7:AY9)+SUM(AY10:AY20)*2+SUM(AY21:AY25)</f>
        <v>232931.75579422823</v>
      </c>
      <c r="AZ26" s="44">
        <f t="shared" ref="AZ26" si="66">SUM(AZ7:AZ9)+SUM(AZ10:AZ20)*2+SUM(AZ21:AZ25)</f>
        <v>237590.39091011282</v>
      </c>
      <c r="BA26" s="29">
        <f>SUM(BA7:BA9)+SUM(BA10:BA20)*2+SUM(BA21:BA25)</f>
        <v>4315.7</v>
      </c>
      <c r="BB26" s="43">
        <f t="shared" ref="BB26" si="67">SUM(BB7:BB9)+SUM(BB10:BB20)*2+SUM(BB21:BB25)</f>
        <v>233274.69091011281</v>
      </c>
      <c r="BC26" s="44">
        <f t="shared" ref="BC26" si="68">SUM(BC7:BC9)+SUM(BC10:BC20)*2+SUM(BC21:BC25)</f>
        <v>237940.1847283151</v>
      </c>
    </row>
    <row r="27" spans="1:58" s="22" customFormat="1" ht="18" customHeight="1" thickBot="1" x14ac:dyDescent="0.25">
      <c r="A27" s="25"/>
      <c r="B27" s="60"/>
      <c r="C27" s="51" t="s">
        <v>38</v>
      </c>
      <c r="D27" s="52">
        <f>D26/$D$29</f>
        <v>14.636350089968509</v>
      </c>
      <c r="E27" s="28"/>
      <c r="F27" s="49"/>
      <c r="G27" s="50">
        <f>G26/$D$29</f>
        <v>14.800869905533064</v>
      </c>
      <c r="H27" s="53"/>
      <c r="I27" s="51"/>
      <c r="J27" s="52">
        <f>J26/$D$29</f>
        <v>14.739794962213223</v>
      </c>
      <c r="K27" s="51"/>
      <c r="L27" s="51"/>
      <c r="M27" s="52">
        <f>M26/$D$29</f>
        <v>14.502009653630232</v>
      </c>
      <c r="N27" s="51"/>
      <c r="O27" s="51"/>
      <c r="P27" s="52">
        <f>P26/$D$29</f>
        <v>14.242744171939004</v>
      </c>
      <c r="Q27" s="51"/>
      <c r="R27" s="51"/>
      <c r="S27" s="50">
        <f>S26/$D$29</f>
        <v>13.986195283447959</v>
      </c>
      <c r="T27" s="51"/>
      <c r="U27" s="51"/>
      <c r="V27" s="52">
        <f>V26/$D$29</f>
        <v>13.950103237699913</v>
      </c>
      <c r="W27" s="51"/>
      <c r="X27" s="51"/>
      <c r="Y27" s="52">
        <f>Y26/$D$29</f>
        <v>14.056397576408029</v>
      </c>
      <c r="Z27" s="51"/>
      <c r="AA27" s="51"/>
      <c r="AB27" s="52">
        <f>AB26/$D$29</f>
        <v>14.195932275574517</v>
      </c>
      <c r="AC27" s="51"/>
      <c r="AD27" s="51"/>
      <c r="AE27" s="52">
        <f>AE26/$D$29</f>
        <v>14.118569031747276</v>
      </c>
      <c r="AF27" s="51"/>
      <c r="AG27" s="51"/>
      <c r="AH27" s="52">
        <f>AH26/$D$29</f>
        <v>14.050768286876146</v>
      </c>
      <c r="AI27" s="51"/>
      <c r="AJ27" s="51"/>
      <c r="AK27" s="52">
        <f>AK26/$D$29</f>
        <v>13.939673031830946</v>
      </c>
      <c r="AL27" s="51"/>
      <c r="AM27" s="51"/>
      <c r="AN27" s="52">
        <f>AN26/$D$29</f>
        <v>14.042904211765808</v>
      </c>
      <c r="AO27" s="51"/>
      <c r="AP27" s="51"/>
      <c r="AQ27" s="52">
        <f>AQ26/$D$29</f>
        <v>14.008285771034863</v>
      </c>
      <c r="AR27" s="51"/>
      <c r="AS27" s="51"/>
      <c r="AT27" s="52">
        <f>AT26/$D$29</f>
        <v>13.802869543135726</v>
      </c>
      <c r="AU27" s="51"/>
      <c r="AV27" s="51"/>
      <c r="AW27" s="52">
        <f>AW26/$D$29</f>
        <v>13.385033276778465</v>
      </c>
      <c r="AX27" s="51"/>
      <c r="AY27" s="51"/>
      <c r="AZ27" s="52">
        <f>AZ26/$D$29</f>
        <v>13.359783564446291</v>
      </c>
      <c r="BA27" s="51"/>
      <c r="BB27" s="51"/>
      <c r="BC27" s="52">
        <f>BC26/$D$29</f>
        <v>13.379452582563827</v>
      </c>
      <c r="BD27" s="48"/>
      <c r="BE27" s="48"/>
      <c r="BF27" s="48"/>
    </row>
    <row r="28" spans="1:58" s="22" customFormat="1" ht="18" customHeight="1" x14ac:dyDescent="0.2">
      <c r="A28" s="55"/>
      <c r="B28" s="56"/>
      <c r="C28" s="57" t="s">
        <v>40</v>
      </c>
      <c r="D28" s="35">
        <v>0.02</v>
      </c>
      <c r="E28" s="4"/>
      <c r="F28" s="31"/>
      <c r="H28" s="4"/>
      <c r="I28" s="31"/>
      <c r="K28" s="4"/>
      <c r="L28" s="31"/>
      <c r="N28" s="4"/>
      <c r="O28" s="31"/>
      <c r="Q28" s="4"/>
      <c r="R28" s="31"/>
      <c r="T28" s="4"/>
      <c r="U28" s="31"/>
      <c r="W28" s="4"/>
      <c r="X28" s="31"/>
      <c r="Z28" s="4"/>
      <c r="AA28" s="31"/>
      <c r="AC28" s="4"/>
      <c r="AD28" s="31"/>
      <c r="AF28" s="4"/>
      <c r="AG28" s="31"/>
      <c r="AI28" s="4"/>
      <c r="AJ28" s="31"/>
      <c r="AL28" s="4"/>
      <c r="AM28" s="31"/>
      <c r="AO28" s="4"/>
      <c r="AP28" s="31"/>
      <c r="AR28" s="4"/>
      <c r="AS28" s="31"/>
      <c r="AU28" s="4"/>
      <c r="AV28" s="31"/>
      <c r="AX28" s="4"/>
      <c r="AY28" s="31"/>
      <c r="BA28" s="4"/>
      <c r="BB28" s="31"/>
    </row>
    <row r="29" spans="1:58" s="22" customFormat="1" ht="18" customHeight="1" x14ac:dyDescent="0.2">
      <c r="A29" s="55"/>
      <c r="B29" s="56"/>
      <c r="C29" s="31" t="s">
        <v>41</v>
      </c>
      <c r="D29" s="36">
        <v>17784</v>
      </c>
      <c r="E29" s="4"/>
      <c r="F29" s="31"/>
      <c r="G29" s="31"/>
      <c r="H29" s="4"/>
      <c r="I29" s="31"/>
      <c r="J29" s="31"/>
      <c r="K29" s="4"/>
      <c r="L29" s="31"/>
      <c r="M29" s="31"/>
      <c r="N29" s="4"/>
      <c r="O29" s="31"/>
      <c r="P29" s="31"/>
      <c r="Q29" s="4"/>
      <c r="R29" s="31"/>
      <c r="S29" s="31"/>
      <c r="T29" s="4"/>
      <c r="U29" s="31"/>
      <c r="V29" s="31"/>
      <c r="W29" s="4"/>
      <c r="X29" s="31"/>
      <c r="Y29" s="31"/>
      <c r="Z29" s="4"/>
      <c r="AA29" s="31"/>
      <c r="AB29" s="31"/>
      <c r="AC29" s="4"/>
      <c r="AD29" s="31"/>
      <c r="AE29" s="31"/>
      <c r="AF29" s="4"/>
      <c r="AG29" s="31"/>
      <c r="AH29" s="31"/>
      <c r="AI29" s="4"/>
      <c r="AJ29" s="31"/>
      <c r="AK29" s="31"/>
      <c r="AL29" s="4"/>
      <c r="AM29" s="31"/>
      <c r="AN29" s="31"/>
      <c r="AO29" s="4"/>
      <c r="AP29" s="31"/>
      <c r="AQ29" s="31"/>
      <c r="AR29" s="4"/>
      <c r="AS29" s="31"/>
      <c r="AT29" s="31"/>
      <c r="AU29" s="4"/>
      <c r="AV29" s="31"/>
      <c r="AW29" s="31"/>
      <c r="AX29" s="4"/>
      <c r="AY29" s="31"/>
      <c r="AZ29" s="31"/>
      <c r="BA29" s="4"/>
      <c r="BB29" s="31"/>
      <c r="BC29" s="31"/>
    </row>
    <row r="30" spans="1:58" s="22" customFormat="1" ht="18" customHeight="1" thickBot="1" x14ac:dyDescent="0.25">
      <c r="A30" s="58"/>
      <c r="B30" s="59"/>
      <c r="C30" s="37" t="s">
        <v>42</v>
      </c>
      <c r="D30" s="38">
        <v>22845</v>
      </c>
      <c r="E30" s="4"/>
      <c r="F30" s="31"/>
      <c r="G30" s="31"/>
      <c r="H30" s="4"/>
      <c r="I30" s="31"/>
      <c r="J30" s="31"/>
      <c r="K30" s="4"/>
      <c r="L30" s="31"/>
      <c r="M30" s="31"/>
      <c r="N30" s="4"/>
      <c r="O30" s="31"/>
      <c r="P30" s="31"/>
      <c r="Q30" s="4"/>
      <c r="R30" s="31"/>
      <c r="S30" s="31"/>
      <c r="T30" s="4"/>
      <c r="U30" s="31"/>
      <c r="V30" s="31"/>
      <c r="W30" s="4"/>
      <c r="X30" s="31"/>
      <c r="Y30" s="31"/>
      <c r="Z30" s="4"/>
      <c r="AA30" s="31"/>
      <c r="AB30" s="31"/>
      <c r="AC30" s="4"/>
      <c r="AD30" s="31"/>
      <c r="AE30" s="31"/>
      <c r="AF30" s="4"/>
      <c r="AG30" s="31"/>
      <c r="AH30" s="31"/>
      <c r="AI30" s="4"/>
      <c r="AJ30" s="31"/>
      <c r="AK30" s="31"/>
      <c r="AL30" s="4"/>
      <c r="AM30" s="31"/>
      <c r="AN30" s="31"/>
      <c r="AO30" s="4"/>
      <c r="AP30" s="31"/>
      <c r="AQ30" s="31"/>
      <c r="AR30" s="4"/>
      <c r="AS30" s="31"/>
      <c r="AT30" s="31"/>
      <c r="AU30" s="4"/>
      <c r="AV30" s="31"/>
      <c r="AW30" s="31"/>
      <c r="AX30" s="4"/>
      <c r="AY30" s="31"/>
      <c r="AZ30" s="31"/>
      <c r="BA30" s="4"/>
      <c r="BB30" s="31"/>
      <c r="BC30" s="31"/>
    </row>
    <row r="31" spans="1:58" ht="15.95" customHeight="1" x14ac:dyDescent="0.2">
      <c r="B31" s="5"/>
      <c r="D31" s="4"/>
      <c r="F31" s="31"/>
      <c r="I31" s="31"/>
      <c r="L31" s="31"/>
      <c r="O31" s="31"/>
      <c r="R31" s="31"/>
      <c r="U31" s="31"/>
      <c r="X31" s="31"/>
      <c r="AA31" s="31"/>
      <c r="AD31" s="31"/>
      <c r="AG31" s="31"/>
      <c r="AJ31" s="31"/>
      <c r="AM31" s="31"/>
      <c r="AP31" s="31"/>
      <c r="AS31" s="31"/>
      <c r="AV31" s="31"/>
      <c r="AY31" s="31"/>
      <c r="BB31" s="31"/>
    </row>
    <row r="32" spans="1:58" ht="15.95" customHeight="1" x14ac:dyDescent="0.2">
      <c r="B32" s="5"/>
      <c r="D32" s="4"/>
      <c r="F32" s="31"/>
      <c r="I32" s="31"/>
      <c r="L32" s="31"/>
      <c r="O32" s="31"/>
      <c r="R32" s="31"/>
      <c r="U32" s="31"/>
      <c r="X32" s="31"/>
      <c r="AA32" s="31"/>
      <c r="AD32" s="31"/>
      <c r="AG32" s="31"/>
      <c r="AJ32" s="31"/>
      <c r="AM32" s="31"/>
      <c r="AP32" s="31"/>
      <c r="AS32" s="31"/>
      <c r="AV32" s="31"/>
      <c r="AY32" s="31"/>
      <c r="BB32" s="31"/>
    </row>
    <row r="33" spans="2:54" ht="15.95" customHeight="1" x14ac:dyDescent="0.2">
      <c r="B33" s="5"/>
      <c r="D33" s="4"/>
      <c r="F33" s="31"/>
      <c r="I33" s="31"/>
      <c r="L33" s="31"/>
      <c r="O33" s="31"/>
      <c r="R33" s="31"/>
      <c r="U33" s="31"/>
      <c r="X33" s="31"/>
      <c r="AA33" s="31"/>
      <c r="AD33" s="31"/>
      <c r="AG33" s="31"/>
      <c r="AJ33" s="31"/>
      <c r="AM33" s="31"/>
      <c r="AP33" s="31"/>
      <c r="AS33" s="31"/>
      <c r="AV33" s="31"/>
      <c r="AY33" s="31"/>
      <c r="BB33" s="31"/>
    </row>
    <row r="34" spans="2:54" ht="15.95" customHeight="1" x14ac:dyDescent="0.2">
      <c r="B34" s="5"/>
      <c r="D34" s="4"/>
      <c r="F34" s="31"/>
      <c r="I34" s="31"/>
      <c r="L34" s="31"/>
      <c r="O34" s="31"/>
      <c r="R34" s="31"/>
      <c r="U34" s="31"/>
      <c r="X34" s="31"/>
      <c r="AA34" s="31"/>
      <c r="AD34" s="31"/>
      <c r="AG34" s="31"/>
      <c r="AJ34" s="31"/>
      <c r="AM34" s="31"/>
      <c r="AP34" s="31"/>
      <c r="AS34" s="31"/>
      <c r="AV34" s="31"/>
      <c r="AY34" s="31"/>
      <c r="BB34" s="31"/>
    </row>
    <row r="35" spans="2:54" ht="15.95" customHeight="1" x14ac:dyDescent="0.2">
      <c r="B35" s="5"/>
      <c r="D35" s="4"/>
      <c r="F35" s="31"/>
      <c r="I35" s="31"/>
      <c r="L35" s="31"/>
      <c r="O35" s="31"/>
      <c r="R35" s="31"/>
      <c r="U35" s="31"/>
      <c r="X35" s="31"/>
      <c r="AA35" s="31"/>
      <c r="AD35" s="31"/>
      <c r="AG35" s="31"/>
      <c r="AJ35" s="31"/>
      <c r="AM35" s="31"/>
      <c r="AP35" s="31"/>
      <c r="AS35" s="31"/>
      <c r="AV35" s="31"/>
      <c r="AY35" s="31"/>
      <c r="BB35" s="31"/>
    </row>
    <row r="36" spans="2:54" ht="15.95" customHeight="1" x14ac:dyDescent="0.2">
      <c r="B36" s="5"/>
      <c r="D36" s="4"/>
      <c r="F36" s="31"/>
      <c r="I36" s="31"/>
      <c r="L36" s="31"/>
      <c r="O36" s="31"/>
      <c r="R36" s="31"/>
      <c r="U36" s="31"/>
      <c r="X36" s="31"/>
      <c r="AA36" s="31"/>
      <c r="AD36" s="31"/>
      <c r="AG36" s="31"/>
      <c r="AJ36" s="31"/>
      <c r="AM36" s="31"/>
      <c r="AP36" s="31"/>
      <c r="AS36" s="31"/>
      <c r="AV36" s="31"/>
      <c r="AY36" s="31"/>
      <c r="BB36" s="31"/>
    </row>
    <row r="37" spans="2:54" ht="15.95" customHeight="1" x14ac:dyDescent="0.2">
      <c r="B37" s="5"/>
      <c r="D37" s="4"/>
      <c r="F37" s="31"/>
      <c r="I37" s="31"/>
      <c r="L37" s="31"/>
      <c r="O37" s="31"/>
      <c r="R37" s="31"/>
      <c r="U37" s="31"/>
      <c r="X37" s="31"/>
      <c r="AA37" s="31"/>
      <c r="AD37" s="31"/>
      <c r="AG37" s="31"/>
      <c r="AJ37" s="31"/>
      <c r="AM37" s="31"/>
      <c r="AP37" s="31"/>
      <c r="AS37" s="31"/>
      <c r="AV37" s="31"/>
      <c r="AY37" s="31"/>
      <c r="BB37" s="31"/>
    </row>
    <row r="38" spans="2:54" ht="15.95" customHeight="1" x14ac:dyDescent="0.2">
      <c r="B38" s="5"/>
      <c r="D38" s="4"/>
      <c r="F38" s="31"/>
      <c r="I38" s="31"/>
      <c r="L38" s="31"/>
      <c r="O38" s="31"/>
      <c r="R38" s="31"/>
      <c r="U38" s="31"/>
      <c r="X38" s="31"/>
      <c r="AA38" s="31"/>
      <c r="AD38" s="31"/>
      <c r="AG38" s="31"/>
      <c r="AJ38" s="31"/>
      <c r="AM38" s="31"/>
      <c r="AP38" s="31"/>
      <c r="AS38" s="31"/>
      <c r="AV38" s="31"/>
      <c r="AY38" s="31"/>
      <c r="BB38" s="31"/>
    </row>
    <row r="39" spans="2:54" ht="15.95" customHeight="1" x14ac:dyDescent="0.2">
      <c r="B39" s="5"/>
      <c r="D39" s="4"/>
      <c r="F39" s="31"/>
      <c r="I39" s="31"/>
      <c r="L39" s="31"/>
      <c r="O39" s="31"/>
      <c r="R39" s="31"/>
      <c r="U39" s="31"/>
      <c r="X39" s="31"/>
      <c r="AA39" s="31"/>
      <c r="AD39" s="31"/>
      <c r="AG39" s="31"/>
      <c r="AJ39" s="31"/>
      <c r="AM39" s="31"/>
      <c r="AP39" s="31"/>
      <c r="AS39" s="31"/>
      <c r="AV39" s="31"/>
      <c r="AY39" s="31"/>
      <c r="BB39" s="31"/>
    </row>
    <row r="40" spans="2:54" ht="15.95" customHeight="1" x14ac:dyDescent="0.2">
      <c r="B40" s="5"/>
      <c r="D40" s="4"/>
      <c r="F40" s="31"/>
      <c r="I40" s="31"/>
      <c r="L40" s="31"/>
      <c r="O40" s="31"/>
      <c r="R40" s="31"/>
      <c r="U40" s="31"/>
      <c r="X40" s="31"/>
      <c r="AA40" s="31"/>
      <c r="AD40" s="31"/>
      <c r="AG40" s="31"/>
      <c r="AJ40" s="31"/>
      <c r="AM40" s="31"/>
      <c r="AP40" s="31"/>
      <c r="AS40" s="31"/>
      <c r="AV40" s="31"/>
      <c r="AY40" s="31"/>
      <c r="BB40" s="31"/>
    </row>
    <row r="41" spans="2:54" ht="15.95" customHeight="1" x14ac:dyDescent="0.2">
      <c r="B41" s="5"/>
      <c r="D41" s="4"/>
      <c r="F41" s="31"/>
      <c r="I41" s="31"/>
      <c r="L41" s="31"/>
      <c r="O41" s="31"/>
      <c r="R41" s="31"/>
      <c r="U41" s="31"/>
      <c r="X41" s="31"/>
      <c r="AA41" s="31"/>
      <c r="AD41" s="31"/>
      <c r="AG41" s="31"/>
      <c r="AJ41" s="31"/>
      <c r="AM41" s="31"/>
      <c r="AP41" s="31"/>
      <c r="AS41" s="31"/>
      <c r="AV41" s="31"/>
      <c r="AY41" s="31"/>
      <c r="BB41" s="31"/>
    </row>
    <row r="42" spans="2:54" ht="15.95" customHeight="1" x14ac:dyDescent="0.2">
      <c r="F42" s="31"/>
      <c r="I42" s="31"/>
      <c r="L42" s="31"/>
      <c r="O42" s="31"/>
      <c r="R42" s="31"/>
    </row>
    <row r="43" spans="2:54" ht="15.95" customHeight="1" x14ac:dyDescent="0.2">
      <c r="F43" s="31"/>
      <c r="I43" s="31"/>
      <c r="L43" s="31"/>
      <c r="O43" s="31"/>
      <c r="R43" s="31"/>
    </row>
    <row r="44" spans="2:54" ht="15.95" customHeight="1" x14ac:dyDescent="0.2">
      <c r="F44" s="31"/>
      <c r="I44" s="31"/>
      <c r="L44" s="31"/>
      <c r="O44" s="31"/>
      <c r="R44" s="31"/>
    </row>
    <row r="45" spans="2:54" ht="15.95" customHeight="1" x14ac:dyDescent="0.2">
      <c r="F45" s="31"/>
      <c r="I45" s="31"/>
      <c r="L45" s="31"/>
      <c r="O45" s="31"/>
      <c r="R45" s="31"/>
    </row>
    <row r="46" spans="2:54" ht="15.95" customHeight="1" x14ac:dyDescent="0.2">
      <c r="F46" s="31"/>
      <c r="I46" s="31"/>
      <c r="L46" s="31"/>
      <c r="O46" s="31"/>
      <c r="R46" s="31"/>
    </row>
    <row r="47" spans="2:54" ht="15.95" customHeight="1" x14ac:dyDescent="0.2">
      <c r="F47" s="31"/>
      <c r="I47" s="31"/>
      <c r="L47" s="31"/>
      <c r="O47" s="31"/>
      <c r="R47" s="31"/>
    </row>
    <row r="48" spans="2:54" ht="15.95" customHeight="1" x14ac:dyDescent="0.2">
      <c r="F48" s="31"/>
      <c r="I48" s="31"/>
      <c r="L48" s="31"/>
      <c r="O48" s="31"/>
      <c r="R48" s="31"/>
    </row>
    <row r="49" spans="6:18" ht="15.95" customHeight="1" x14ac:dyDescent="0.2">
      <c r="F49" s="31"/>
      <c r="I49" s="31"/>
      <c r="L49" s="31"/>
      <c r="O49" s="31"/>
      <c r="R49" s="31"/>
    </row>
    <row r="50" spans="6:18" ht="15.95" customHeight="1" x14ac:dyDescent="0.2">
      <c r="F50" s="31"/>
      <c r="I50" s="31"/>
      <c r="L50" s="31"/>
      <c r="O50" s="31"/>
      <c r="R50" s="31"/>
    </row>
    <row r="51" spans="6:18" ht="15.95" customHeight="1" x14ac:dyDescent="0.2">
      <c r="F51" s="31"/>
      <c r="I51" s="31"/>
      <c r="L51" s="31"/>
      <c r="O51" s="31"/>
      <c r="R51" s="31"/>
    </row>
    <row r="52" spans="6:18" ht="15.95" customHeight="1" x14ac:dyDescent="0.2">
      <c r="F52" s="31"/>
      <c r="I52" s="31"/>
      <c r="L52" s="31"/>
      <c r="O52" s="31"/>
      <c r="R52" s="31"/>
    </row>
    <row r="53" spans="6:18" ht="15.95" customHeight="1" x14ac:dyDescent="0.2">
      <c r="F53" s="31"/>
      <c r="I53" s="31"/>
      <c r="L53" s="31"/>
      <c r="O53" s="31"/>
      <c r="R53" s="31"/>
    </row>
    <row r="54" spans="6:18" ht="15.95" customHeight="1" x14ac:dyDescent="0.2">
      <c r="F54" s="31"/>
      <c r="I54" s="31"/>
      <c r="L54" s="31"/>
      <c r="O54" s="31"/>
      <c r="R54" s="31"/>
    </row>
    <row r="55" spans="6:18" ht="15.95" customHeight="1" x14ac:dyDescent="0.2">
      <c r="F55" s="31"/>
      <c r="I55" s="31"/>
      <c r="L55" s="31"/>
      <c r="O55" s="31"/>
      <c r="R55" s="31"/>
    </row>
    <row r="56" spans="6:18" ht="15.95" customHeight="1" x14ac:dyDescent="0.2">
      <c r="F56" s="31"/>
      <c r="I56" s="31"/>
      <c r="L56" s="31"/>
      <c r="O56" s="31"/>
      <c r="R56" s="31"/>
    </row>
    <row r="57" spans="6:18" ht="15.95" customHeight="1" x14ac:dyDescent="0.2">
      <c r="F57" s="31"/>
      <c r="I57" s="31"/>
      <c r="L57" s="31"/>
      <c r="O57" s="31"/>
      <c r="R57" s="31"/>
    </row>
    <row r="58" spans="6:18" ht="15.95" customHeight="1" x14ac:dyDescent="0.2">
      <c r="F58" s="31"/>
      <c r="I58" s="31"/>
      <c r="L58" s="31"/>
      <c r="O58" s="31"/>
      <c r="R58" s="31"/>
    </row>
    <row r="59" spans="6:18" ht="15.95" customHeight="1" x14ac:dyDescent="0.2">
      <c r="F59" s="31"/>
      <c r="I59" s="31"/>
      <c r="L59" s="31"/>
      <c r="O59" s="31"/>
      <c r="R59" s="31"/>
    </row>
    <row r="60" spans="6:18" ht="15.95" customHeight="1" x14ac:dyDescent="0.2">
      <c r="F60" s="31"/>
      <c r="I60" s="31"/>
      <c r="L60" s="31"/>
      <c r="O60" s="31"/>
      <c r="R60" s="31"/>
    </row>
    <row r="61" spans="6:18" ht="15.95" customHeight="1" x14ac:dyDescent="0.2">
      <c r="F61" s="31"/>
      <c r="I61" s="31"/>
      <c r="L61" s="31"/>
      <c r="O61" s="31"/>
      <c r="R61" s="31"/>
    </row>
    <row r="62" spans="6:18" ht="15.95" customHeight="1" x14ac:dyDescent="0.2">
      <c r="F62" s="31"/>
      <c r="I62" s="31"/>
      <c r="L62" s="31"/>
      <c r="O62" s="31"/>
      <c r="R62" s="31"/>
    </row>
    <row r="63" spans="6:18" ht="15.95" customHeight="1" x14ac:dyDescent="0.2">
      <c r="F63" s="31"/>
      <c r="I63" s="31"/>
      <c r="L63" s="31"/>
      <c r="O63" s="31"/>
      <c r="R63" s="31"/>
    </row>
    <row r="64" spans="6:18" ht="15.95" customHeight="1" x14ac:dyDescent="0.2">
      <c r="F64" s="31"/>
      <c r="I64" s="31"/>
      <c r="L64" s="31"/>
      <c r="O64" s="31"/>
      <c r="R64" s="31"/>
    </row>
    <row r="65" spans="6:18" ht="15.95" customHeight="1" x14ac:dyDescent="0.2">
      <c r="F65" s="31"/>
      <c r="I65" s="31"/>
      <c r="L65" s="31"/>
      <c r="O65" s="31"/>
      <c r="R65" s="31"/>
    </row>
    <row r="66" spans="6:18" ht="15.95" customHeight="1" x14ac:dyDescent="0.2">
      <c r="F66" s="31"/>
      <c r="I66" s="31"/>
      <c r="L66" s="31"/>
      <c r="O66" s="31"/>
      <c r="R66" s="31"/>
    </row>
    <row r="67" spans="6:18" ht="15.95" customHeight="1" x14ac:dyDescent="0.2">
      <c r="F67" s="31"/>
      <c r="I67" s="31"/>
      <c r="L67" s="31"/>
      <c r="O67" s="31"/>
      <c r="R67" s="31"/>
    </row>
    <row r="68" spans="6:18" ht="15.95" customHeight="1" x14ac:dyDescent="0.2">
      <c r="F68" s="31"/>
      <c r="I68" s="31"/>
      <c r="L68" s="31"/>
      <c r="O68" s="31"/>
      <c r="R68" s="31"/>
    </row>
    <row r="69" spans="6:18" ht="15.95" customHeight="1" x14ac:dyDescent="0.2">
      <c r="F69" s="31"/>
      <c r="I69" s="31"/>
      <c r="L69" s="31"/>
      <c r="O69" s="31"/>
      <c r="R69" s="31"/>
    </row>
    <row r="70" spans="6:18" ht="15.95" customHeight="1" x14ac:dyDescent="0.2">
      <c r="F70" s="31"/>
      <c r="I70" s="31"/>
      <c r="L70" s="31"/>
      <c r="O70" s="31"/>
      <c r="R70" s="31"/>
    </row>
    <row r="71" spans="6:18" ht="15.95" customHeight="1" x14ac:dyDescent="0.2">
      <c r="F71" s="31"/>
      <c r="I71" s="31"/>
      <c r="L71" s="31"/>
      <c r="O71" s="31"/>
      <c r="R71" s="31"/>
    </row>
    <row r="72" spans="6:18" ht="15.95" customHeight="1" x14ac:dyDescent="0.2">
      <c r="F72" s="31"/>
      <c r="I72" s="31"/>
      <c r="L72" s="31"/>
      <c r="O72" s="31"/>
      <c r="R72" s="31"/>
    </row>
    <row r="73" spans="6:18" ht="15.95" customHeight="1" x14ac:dyDescent="0.2">
      <c r="F73" s="31"/>
      <c r="I73" s="31"/>
      <c r="L73" s="31"/>
      <c r="O73" s="31"/>
      <c r="R73" s="31"/>
    </row>
    <row r="74" spans="6:18" ht="15.95" customHeight="1" x14ac:dyDescent="0.2">
      <c r="F74" s="31"/>
      <c r="I74" s="31"/>
      <c r="L74" s="31"/>
      <c r="O74" s="31"/>
      <c r="R74" s="31"/>
    </row>
    <row r="75" spans="6:18" ht="15.95" customHeight="1" x14ac:dyDescent="0.2">
      <c r="F75" s="31"/>
      <c r="I75" s="31"/>
      <c r="L75" s="31"/>
      <c r="O75" s="31"/>
      <c r="R75" s="31"/>
    </row>
    <row r="76" spans="6:18" ht="15.95" customHeight="1" x14ac:dyDescent="0.2">
      <c r="F76" s="31"/>
      <c r="I76" s="31"/>
      <c r="L76" s="31"/>
      <c r="O76" s="31"/>
      <c r="R76" s="31"/>
    </row>
    <row r="77" spans="6:18" ht="15.95" customHeight="1" x14ac:dyDescent="0.2">
      <c r="F77" s="31"/>
      <c r="I77" s="31"/>
      <c r="L77" s="31"/>
      <c r="O77" s="31"/>
      <c r="R77" s="31"/>
    </row>
    <row r="78" spans="6:18" ht="15.95" customHeight="1" x14ac:dyDescent="0.2">
      <c r="F78" s="31"/>
      <c r="I78" s="31"/>
      <c r="L78" s="31"/>
      <c r="O78" s="31"/>
      <c r="R78" s="31"/>
    </row>
    <row r="79" spans="6:18" ht="15.95" customHeight="1" x14ac:dyDescent="0.2">
      <c r="F79" s="31"/>
      <c r="I79" s="31"/>
      <c r="L79" s="31"/>
      <c r="O79" s="31"/>
      <c r="R79" s="31"/>
    </row>
    <row r="80" spans="6:18" ht="15.95" customHeight="1" x14ac:dyDescent="0.2">
      <c r="F80" s="31"/>
      <c r="I80" s="31"/>
      <c r="L80" s="31"/>
      <c r="O80" s="31"/>
      <c r="R80" s="31"/>
    </row>
    <row r="81" spans="6:18" ht="15.95" customHeight="1" x14ac:dyDescent="0.2">
      <c r="F81" s="31"/>
      <c r="I81" s="31"/>
      <c r="L81" s="31"/>
      <c r="O81" s="31"/>
      <c r="R81" s="31"/>
    </row>
    <row r="82" spans="6:18" ht="15.95" customHeight="1" x14ac:dyDescent="0.2">
      <c r="F82" s="31"/>
      <c r="I82" s="31"/>
      <c r="L82" s="31"/>
      <c r="O82" s="31"/>
      <c r="R82" s="31"/>
    </row>
    <row r="83" spans="6:18" ht="15.95" customHeight="1" x14ac:dyDescent="0.2">
      <c r="F83" s="31"/>
      <c r="I83" s="31"/>
      <c r="L83" s="31"/>
      <c r="O83" s="31"/>
      <c r="R83" s="31"/>
    </row>
    <row r="84" spans="6:18" ht="15.95" customHeight="1" x14ac:dyDescent="0.2">
      <c r="F84" s="31"/>
      <c r="I84" s="31"/>
      <c r="L84" s="31"/>
      <c r="O84" s="31"/>
      <c r="R84" s="31"/>
    </row>
    <row r="85" spans="6:18" ht="15.95" customHeight="1" x14ac:dyDescent="0.2">
      <c r="F85" s="31"/>
      <c r="I85" s="31"/>
      <c r="L85" s="31"/>
      <c r="O85" s="31"/>
      <c r="R85" s="31"/>
    </row>
    <row r="86" spans="6:18" ht="15.95" customHeight="1" x14ac:dyDescent="0.2">
      <c r="F86" s="31"/>
      <c r="I86" s="31"/>
      <c r="L86" s="31"/>
      <c r="O86" s="31"/>
      <c r="R86" s="31"/>
    </row>
    <row r="87" spans="6:18" ht="15.95" customHeight="1" x14ac:dyDescent="0.2">
      <c r="F87" s="31"/>
      <c r="I87" s="31"/>
      <c r="L87" s="31"/>
      <c r="O87" s="31"/>
      <c r="R87" s="31"/>
    </row>
    <row r="88" spans="6:18" ht="15.95" customHeight="1" x14ac:dyDescent="0.2">
      <c r="F88" s="31"/>
      <c r="I88" s="31"/>
      <c r="L88" s="31"/>
      <c r="O88" s="31"/>
      <c r="R88" s="31"/>
    </row>
    <row r="89" spans="6:18" ht="15.95" customHeight="1" x14ac:dyDescent="0.2">
      <c r="F89" s="31"/>
      <c r="I89" s="31"/>
      <c r="L89" s="31"/>
      <c r="O89" s="31"/>
      <c r="R89" s="31"/>
    </row>
    <row r="90" spans="6:18" ht="15.95" customHeight="1" x14ac:dyDescent="0.2">
      <c r="F90" s="31"/>
      <c r="I90" s="31"/>
      <c r="L90" s="31"/>
      <c r="O90" s="31"/>
      <c r="R90" s="31"/>
    </row>
    <row r="91" spans="6:18" ht="15.95" customHeight="1" x14ac:dyDescent="0.2">
      <c r="F91" s="31"/>
      <c r="I91" s="31"/>
      <c r="L91" s="31"/>
      <c r="O91" s="31"/>
      <c r="R91" s="31"/>
    </row>
    <row r="92" spans="6:18" ht="15.95" customHeight="1" x14ac:dyDescent="0.2">
      <c r="F92" s="31"/>
      <c r="I92" s="31"/>
      <c r="L92" s="31"/>
      <c r="O92" s="31"/>
      <c r="R92" s="31"/>
    </row>
    <row r="93" spans="6:18" ht="15.95" customHeight="1" x14ac:dyDescent="0.2">
      <c r="F93" s="31"/>
      <c r="I93" s="31"/>
      <c r="L93" s="31"/>
      <c r="O93" s="31"/>
      <c r="R93" s="31"/>
    </row>
    <row r="94" spans="6:18" ht="15.95" customHeight="1" x14ac:dyDescent="0.2">
      <c r="F94" s="31"/>
      <c r="I94" s="31"/>
      <c r="L94" s="31"/>
      <c r="O94" s="31"/>
      <c r="R94" s="31"/>
    </row>
    <row r="95" spans="6:18" ht="15.95" customHeight="1" x14ac:dyDescent="0.2">
      <c r="F95" s="31"/>
      <c r="I95" s="31"/>
      <c r="L95" s="31"/>
      <c r="O95" s="31"/>
      <c r="R95" s="31"/>
    </row>
    <row r="96" spans="6:18" ht="15.95" customHeight="1" x14ac:dyDescent="0.2">
      <c r="F96" s="31"/>
      <c r="I96" s="31"/>
      <c r="L96" s="31"/>
      <c r="O96" s="31"/>
      <c r="R96" s="31"/>
    </row>
    <row r="97" spans="6:18" ht="15.95" customHeight="1" x14ac:dyDescent="0.2">
      <c r="F97" s="31"/>
      <c r="I97" s="31"/>
      <c r="L97" s="31"/>
      <c r="O97" s="31"/>
      <c r="R97" s="31"/>
    </row>
    <row r="98" spans="6:18" ht="15.95" customHeight="1" x14ac:dyDescent="0.2">
      <c r="F98" s="31"/>
      <c r="I98" s="31"/>
      <c r="L98" s="31"/>
      <c r="O98" s="31"/>
      <c r="R98" s="31"/>
    </row>
    <row r="99" spans="6:18" ht="15.95" customHeight="1" x14ac:dyDescent="0.2">
      <c r="F99" s="31"/>
      <c r="I99" s="31"/>
      <c r="L99" s="31"/>
      <c r="O99" s="31"/>
      <c r="R99" s="31"/>
    </row>
    <row r="100" spans="6:18" ht="15.95" customHeight="1" x14ac:dyDescent="0.2">
      <c r="F100" s="31"/>
      <c r="I100" s="31"/>
      <c r="L100" s="31"/>
      <c r="O100" s="31"/>
      <c r="R100" s="31"/>
    </row>
    <row r="101" spans="6:18" ht="15.95" customHeight="1" x14ac:dyDescent="0.2">
      <c r="F101" s="31"/>
      <c r="I101" s="31"/>
      <c r="L101" s="31"/>
      <c r="O101" s="31"/>
      <c r="R101" s="31"/>
    </row>
    <row r="102" spans="6:18" ht="15.95" customHeight="1" x14ac:dyDescent="0.2">
      <c r="F102" s="31"/>
      <c r="I102" s="31"/>
      <c r="L102" s="31"/>
      <c r="O102" s="31"/>
      <c r="R102" s="31"/>
    </row>
    <row r="103" spans="6:18" ht="15.95" customHeight="1" x14ac:dyDescent="0.2">
      <c r="F103" s="31"/>
      <c r="I103" s="31"/>
      <c r="L103" s="31"/>
      <c r="O103" s="31"/>
      <c r="R103" s="31"/>
    </row>
    <row r="104" spans="6:18" ht="15.95" customHeight="1" x14ac:dyDescent="0.2">
      <c r="F104" s="31"/>
      <c r="I104" s="31"/>
      <c r="L104" s="31"/>
      <c r="O104" s="31"/>
      <c r="R104" s="31"/>
    </row>
    <row r="105" spans="6:18" ht="15.95" customHeight="1" x14ac:dyDescent="0.2">
      <c r="F105" s="31"/>
      <c r="I105" s="31"/>
      <c r="L105" s="31"/>
      <c r="O105" s="31"/>
      <c r="R105" s="31"/>
    </row>
    <row r="106" spans="6:18" ht="15.95" customHeight="1" x14ac:dyDescent="0.2">
      <c r="F106" s="31"/>
      <c r="I106" s="31"/>
      <c r="L106" s="31"/>
      <c r="O106" s="31"/>
      <c r="R106" s="31"/>
    </row>
    <row r="107" spans="6:18" ht="15.95" customHeight="1" x14ac:dyDescent="0.2">
      <c r="F107" s="31"/>
      <c r="I107" s="31"/>
      <c r="L107" s="31"/>
      <c r="O107" s="31"/>
      <c r="R107" s="31"/>
    </row>
    <row r="108" spans="6:18" ht="15.95" customHeight="1" x14ac:dyDescent="0.2">
      <c r="F108" s="31"/>
      <c r="I108" s="31"/>
      <c r="L108" s="31"/>
      <c r="O108" s="31"/>
      <c r="R108" s="31"/>
    </row>
    <row r="109" spans="6:18" ht="15.95" customHeight="1" x14ac:dyDescent="0.2">
      <c r="F109" s="31"/>
      <c r="I109" s="31"/>
      <c r="L109" s="31"/>
      <c r="O109" s="31"/>
      <c r="R109" s="31"/>
    </row>
    <row r="110" spans="6:18" ht="15.95" customHeight="1" x14ac:dyDescent="0.2">
      <c r="F110" s="31"/>
      <c r="I110" s="31"/>
      <c r="L110" s="31"/>
      <c r="O110" s="31"/>
      <c r="R110" s="31"/>
    </row>
    <row r="111" spans="6:18" ht="15.95" customHeight="1" x14ac:dyDescent="0.2">
      <c r="F111" s="31"/>
      <c r="I111" s="31"/>
      <c r="L111" s="31"/>
      <c r="O111" s="31"/>
      <c r="R111" s="31"/>
    </row>
    <row r="112" spans="6:18" ht="15.95" customHeight="1" x14ac:dyDescent="0.2">
      <c r="F112" s="31"/>
      <c r="I112" s="31"/>
      <c r="L112" s="31"/>
      <c r="O112" s="31"/>
      <c r="R112" s="31"/>
    </row>
    <row r="113" spans="6:18" ht="15.95" customHeight="1" x14ac:dyDescent="0.2">
      <c r="F113" s="31"/>
      <c r="I113" s="31"/>
      <c r="L113" s="31"/>
      <c r="O113" s="31"/>
      <c r="R113" s="31"/>
    </row>
    <row r="114" spans="6:18" ht="15.95" customHeight="1" x14ac:dyDescent="0.2">
      <c r="F114" s="31"/>
      <c r="I114" s="31"/>
      <c r="L114" s="31"/>
      <c r="O114" s="31"/>
      <c r="R114" s="31"/>
    </row>
    <row r="115" spans="6:18" ht="15.95" customHeight="1" x14ac:dyDescent="0.2">
      <c r="F115" s="31"/>
      <c r="I115" s="31"/>
      <c r="L115" s="31"/>
      <c r="O115" s="31"/>
      <c r="R115" s="31"/>
    </row>
    <row r="116" spans="6:18" ht="15.95" customHeight="1" x14ac:dyDescent="0.2">
      <c r="F116" s="31"/>
      <c r="I116" s="31"/>
      <c r="L116" s="31"/>
      <c r="O116" s="31"/>
      <c r="R116" s="31"/>
    </row>
    <row r="117" spans="6:18" ht="15.95" customHeight="1" x14ac:dyDescent="0.2">
      <c r="F117" s="31"/>
      <c r="I117" s="31"/>
      <c r="L117" s="31"/>
      <c r="O117" s="31"/>
      <c r="R117" s="31"/>
    </row>
    <row r="118" spans="6:18" ht="15.95" customHeight="1" x14ac:dyDescent="0.2">
      <c r="F118" s="31"/>
      <c r="I118" s="31"/>
      <c r="L118" s="31"/>
      <c r="O118" s="31"/>
      <c r="R118" s="31"/>
    </row>
    <row r="119" spans="6:18" ht="15.95" customHeight="1" x14ac:dyDescent="0.2">
      <c r="F119" s="31"/>
      <c r="I119" s="31"/>
      <c r="L119" s="31"/>
      <c r="O119" s="31"/>
      <c r="R119" s="31"/>
    </row>
    <row r="120" spans="6:18" ht="15.95" customHeight="1" x14ac:dyDescent="0.2">
      <c r="F120" s="31"/>
      <c r="I120" s="31"/>
      <c r="L120" s="31"/>
      <c r="O120" s="31"/>
      <c r="R120" s="31"/>
    </row>
    <row r="121" spans="6:18" ht="15.95" customHeight="1" x14ac:dyDescent="0.2">
      <c r="F121" s="31"/>
      <c r="I121" s="31"/>
      <c r="L121" s="31"/>
      <c r="O121" s="31"/>
      <c r="R121" s="31"/>
    </row>
    <row r="122" spans="6:18" ht="15.95" customHeight="1" x14ac:dyDescent="0.2">
      <c r="F122" s="31"/>
      <c r="I122" s="31"/>
      <c r="L122" s="31"/>
      <c r="O122" s="31"/>
      <c r="R122" s="31"/>
    </row>
    <row r="123" spans="6:18" ht="15.95" customHeight="1" x14ac:dyDescent="0.2">
      <c r="F123" s="31"/>
      <c r="I123" s="31"/>
      <c r="L123" s="31"/>
      <c r="O123" s="31"/>
      <c r="R123" s="31"/>
    </row>
    <row r="124" spans="6:18" ht="15.95" customHeight="1" x14ac:dyDescent="0.2">
      <c r="F124" s="31"/>
      <c r="I124" s="31"/>
      <c r="L124" s="31"/>
      <c r="O124" s="31"/>
      <c r="R124" s="31"/>
    </row>
    <row r="125" spans="6:18" ht="15.95" customHeight="1" x14ac:dyDescent="0.2">
      <c r="F125" s="31"/>
      <c r="I125" s="31"/>
      <c r="L125" s="31"/>
      <c r="O125" s="31"/>
      <c r="R125" s="31"/>
    </row>
    <row r="126" spans="6:18" ht="15.95" customHeight="1" x14ac:dyDescent="0.2">
      <c r="F126" s="31"/>
      <c r="I126" s="31"/>
      <c r="L126" s="31"/>
      <c r="O126" s="31"/>
      <c r="R126" s="31"/>
    </row>
    <row r="127" spans="6:18" ht="15.95" customHeight="1" x14ac:dyDescent="0.2">
      <c r="F127" s="31"/>
      <c r="I127" s="31"/>
      <c r="L127" s="31"/>
      <c r="O127" s="31"/>
      <c r="R127" s="31"/>
    </row>
    <row r="128" spans="6:18" ht="15.95" customHeight="1" x14ac:dyDescent="0.2">
      <c r="F128" s="31"/>
      <c r="I128" s="31"/>
      <c r="L128" s="31"/>
      <c r="O128" s="31"/>
      <c r="R128" s="31"/>
    </row>
    <row r="129" spans="6:18" ht="15.95" customHeight="1" x14ac:dyDescent="0.2">
      <c r="F129" s="31"/>
      <c r="I129" s="31"/>
      <c r="L129" s="31"/>
      <c r="O129" s="31"/>
      <c r="R129" s="31"/>
    </row>
    <row r="130" spans="6:18" ht="15.95" customHeight="1" x14ac:dyDescent="0.2">
      <c r="F130" s="31"/>
      <c r="I130" s="31"/>
      <c r="L130" s="31"/>
      <c r="O130" s="31"/>
      <c r="R130" s="31"/>
    </row>
    <row r="131" spans="6:18" ht="15.95" customHeight="1" x14ac:dyDescent="0.2">
      <c r="F131" s="31"/>
      <c r="I131" s="31"/>
      <c r="L131" s="31"/>
      <c r="O131" s="31"/>
      <c r="R131" s="31"/>
    </row>
    <row r="132" spans="6:18" ht="15.95" customHeight="1" x14ac:dyDescent="0.2">
      <c r="F132" s="31"/>
      <c r="I132" s="31"/>
      <c r="L132" s="31"/>
      <c r="O132" s="31"/>
      <c r="R132" s="31"/>
    </row>
    <row r="133" spans="6:18" ht="15.95" customHeight="1" x14ac:dyDescent="0.2">
      <c r="F133" s="31"/>
      <c r="I133" s="31"/>
      <c r="L133" s="31"/>
      <c r="O133" s="31"/>
      <c r="R133" s="31"/>
    </row>
    <row r="134" spans="6:18" ht="15.95" customHeight="1" x14ac:dyDescent="0.2">
      <c r="F134" s="31"/>
      <c r="I134" s="31"/>
      <c r="L134" s="31"/>
      <c r="O134" s="31"/>
      <c r="R134" s="31"/>
    </row>
    <row r="135" spans="6:18" ht="15.95" customHeight="1" x14ac:dyDescent="0.2">
      <c r="F135" s="31"/>
      <c r="I135" s="31"/>
      <c r="L135" s="31"/>
      <c r="O135" s="31"/>
      <c r="R135" s="31"/>
    </row>
    <row r="136" spans="6:18" ht="15.95" customHeight="1" x14ac:dyDescent="0.2">
      <c r="F136" s="31"/>
      <c r="I136" s="31"/>
      <c r="L136" s="31"/>
      <c r="O136" s="31"/>
      <c r="R136" s="31"/>
    </row>
    <row r="137" spans="6:18" ht="15.95" customHeight="1" x14ac:dyDescent="0.2">
      <c r="F137" s="31"/>
      <c r="I137" s="31"/>
      <c r="L137" s="31"/>
      <c r="O137" s="31"/>
      <c r="R137" s="31"/>
    </row>
    <row r="138" spans="6:18" ht="15.95" customHeight="1" x14ac:dyDescent="0.2">
      <c r="F138" s="31"/>
      <c r="I138" s="31"/>
      <c r="L138" s="31"/>
      <c r="O138" s="31"/>
      <c r="R138" s="31"/>
    </row>
    <row r="139" spans="6:18" ht="15.95" customHeight="1" x14ac:dyDescent="0.2">
      <c r="F139" s="31"/>
      <c r="I139" s="31"/>
      <c r="L139" s="31"/>
      <c r="O139" s="31"/>
      <c r="R139" s="31"/>
    </row>
    <row r="140" spans="6:18" ht="15.95" customHeight="1" x14ac:dyDescent="0.2">
      <c r="F140" s="31"/>
      <c r="I140" s="31"/>
      <c r="L140" s="31"/>
      <c r="O140" s="31"/>
      <c r="R140" s="31"/>
    </row>
    <row r="141" spans="6:18" ht="15.95" customHeight="1" x14ac:dyDescent="0.2">
      <c r="F141" s="31"/>
      <c r="I141" s="31"/>
      <c r="L141" s="31"/>
      <c r="O141" s="31"/>
      <c r="R141" s="31"/>
    </row>
    <row r="142" spans="6:18" ht="15.95" customHeight="1" x14ac:dyDescent="0.2">
      <c r="F142" s="31"/>
      <c r="I142" s="31"/>
      <c r="L142" s="31"/>
      <c r="O142" s="31"/>
      <c r="R142" s="31"/>
    </row>
    <row r="143" spans="6:18" ht="15.95" customHeight="1" x14ac:dyDescent="0.2">
      <c r="F143" s="31"/>
      <c r="I143" s="31"/>
      <c r="L143" s="31"/>
      <c r="O143" s="31"/>
      <c r="R143" s="31"/>
    </row>
    <row r="144" spans="6:18" ht="15.95" customHeight="1" x14ac:dyDescent="0.2">
      <c r="F144" s="31"/>
      <c r="I144" s="31"/>
      <c r="L144" s="31"/>
      <c r="O144" s="31"/>
      <c r="R144" s="31"/>
    </row>
    <row r="145" spans="6:18" ht="15.95" customHeight="1" x14ac:dyDescent="0.2">
      <c r="F145" s="31"/>
      <c r="I145" s="31"/>
      <c r="L145" s="31"/>
      <c r="O145" s="31"/>
      <c r="R145" s="31"/>
    </row>
    <row r="146" spans="6:18" ht="15.95" customHeight="1" x14ac:dyDescent="0.2">
      <c r="F146" s="31"/>
      <c r="I146" s="31"/>
      <c r="L146" s="31"/>
      <c r="O146" s="31"/>
      <c r="R146" s="31"/>
    </row>
    <row r="147" spans="6:18" ht="15.95" customHeight="1" x14ac:dyDescent="0.2">
      <c r="F147" s="31"/>
      <c r="I147" s="31"/>
      <c r="L147" s="31"/>
      <c r="O147" s="31"/>
      <c r="R147" s="31"/>
    </row>
    <row r="148" spans="6:18" ht="15.95" customHeight="1" x14ac:dyDescent="0.2">
      <c r="F148" s="31"/>
      <c r="I148" s="31"/>
      <c r="L148" s="31"/>
      <c r="O148" s="31"/>
      <c r="R148" s="31"/>
    </row>
    <row r="149" spans="6:18" ht="15.95" customHeight="1" x14ac:dyDescent="0.2">
      <c r="F149" s="31"/>
      <c r="I149" s="31"/>
      <c r="L149" s="31"/>
      <c r="O149" s="31"/>
      <c r="R149" s="31"/>
    </row>
    <row r="150" spans="6:18" ht="15.95" customHeight="1" x14ac:dyDescent="0.2">
      <c r="F150" s="31"/>
      <c r="I150" s="31"/>
      <c r="L150" s="31"/>
      <c r="O150" s="31"/>
      <c r="R150" s="31"/>
    </row>
    <row r="151" spans="6:18" ht="15.95" customHeight="1" x14ac:dyDescent="0.2">
      <c r="F151" s="31"/>
      <c r="I151" s="31"/>
      <c r="L151" s="31"/>
      <c r="O151" s="31"/>
      <c r="R151" s="31"/>
    </row>
    <row r="152" spans="6:18" ht="15.95" customHeight="1" x14ac:dyDescent="0.2">
      <c r="F152" s="31"/>
      <c r="I152" s="31"/>
      <c r="L152" s="31"/>
      <c r="O152" s="31"/>
      <c r="R152" s="31"/>
    </row>
    <row r="153" spans="6:18" ht="15.95" customHeight="1" x14ac:dyDescent="0.2">
      <c r="F153" s="31"/>
      <c r="I153" s="31"/>
      <c r="L153" s="31"/>
      <c r="O153" s="31"/>
      <c r="R153" s="31"/>
    </row>
    <row r="154" spans="6:18" ht="15.95" customHeight="1" x14ac:dyDescent="0.2">
      <c r="F154" s="31"/>
      <c r="I154" s="31"/>
      <c r="L154" s="31"/>
      <c r="O154" s="31"/>
      <c r="R154" s="31"/>
    </row>
    <row r="155" spans="6:18" ht="15.95" customHeight="1" x14ac:dyDescent="0.2">
      <c r="F155" s="31"/>
      <c r="I155" s="31"/>
      <c r="L155" s="31"/>
      <c r="O155" s="31"/>
      <c r="R155" s="31"/>
    </row>
    <row r="156" spans="6:18" ht="15.95" customHeight="1" x14ac:dyDescent="0.2">
      <c r="F156" s="31"/>
      <c r="I156" s="31"/>
      <c r="L156" s="31"/>
      <c r="O156" s="31"/>
      <c r="R156" s="31"/>
    </row>
    <row r="157" spans="6:18" ht="15.95" customHeight="1" x14ac:dyDescent="0.2">
      <c r="F157" s="31"/>
      <c r="I157" s="31"/>
      <c r="L157" s="31"/>
      <c r="O157" s="31"/>
      <c r="R157" s="31"/>
    </row>
    <row r="158" spans="6:18" ht="15.95" customHeight="1" x14ac:dyDescent="0.2">
      <c r="F158" s="31"/>
      <c r="I158" s="31"/>
      <c r="L158" s="31"/>
      <c r="O158" s="31"/>
      <c r="R158" s="31"/>
    </row>
  </sheetData>
  <mergeCells count="17">
    <mergeCell ref="AO5:AQ5"/>
    <mergeCell ref="AR5:AT5"/>
    <mergeCell ref="AU5:AW5"/>
    <mergeCell ref="AX5:AZ5"/>
    <mergeCell ref="BA5:BC5"/>
    <mergeCell ref="AL5:AN5"/>
    <mergeCell ref="E5:G5"/>
    <mergeCell ref="H5:J5"/>
    <mergeCell ref="K5:M5"/>
    <mergeCell ref="N5:P5"/>
    <mergeCell ref="Q5:S5"/>
    <mergeCell ref="T5:V5"/>
    <mergeCell ref="W5:Y5"/>
    <mergeCell ref="Z5:AB5"/>
    <mergeCell ref="AC5:AE5"/>
    <mergeCell ref="AF5:AH5"/>
    <mergeCell ref="AI5:AK5"/>
  </mergeCells>
  <phoneticPr fontId="0" type="noConversion"/>
  <printOptions horizontalCentered="1"/>
  <pageMargins left="0.5" right="0.5" top="0.7" bottom="0.7" header="0.5" footer="0.6"/>
  <pageSetup paperSize="5" fitToWidth="2" orientation="landscape" r:id="rId1"/>
  <headerFooter alignWithMargins="0">
    <oddFooter>&amp;C&amp;"Tahoma,Regular"&amp;F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7322-3A75-46E1-9C3A-100945337C1D}">
  <dimension ref="A1:BC87"/>
  <sheetViews>
    <sheetView zoomScaleNormal="100" workbookViewId="0">
      <pane xSplit="3" topLeftCell="D1" activePane="topRight" state="frozen"/>
      <selection activeCell="A3" sqref="A3"/>
      <selection pane="topRight"/>
    </sheetView>
  </sheetViews>
  <sheetFormatPr defaultColWidth="7.7109375" defaultRowHeight="15.95" customHeight="1" x14ac:dyDescent="0.2"/>
  <cols>
    <col min="1" max="1" width="15.140625" style="32" customWidth="1"/>
    <col min="2" max="2" width="9.7109375" style="125" customWidth="1"/>
    <col min="3" max="3" width="7.7109375" style="5" customWidth="1"/>
    <col min="4" max="4" width="13" style="34" customWidth="1"/>
    <col min="5" max="5" width="8.28515625" style="4" customWidth="1"/>
    <col min="6" max="6" width="7.7109375" style="45" customWidth="1"/>
    <col min="7" max="7" width="7.7109375" style="31" customWidth="1"/>
    <col min="8" max="8" width="8.28515625" style="4" customWidth="1"/>
    <col min="9" max="9" width="7.7109375" style="45" customWidth="1"/>
    <col min="10" max="10" width="7.7109375" style="31" customWidth="1"/>
    <col min="11" max="11" width="8.28515625" style="4" customWidth="1"/>
    <col min="12" max="12" width="7.7109375" style="45" customWidth="1"/>
    <col min="13" max="13" width="7.7109375" style="31" customWidth="1"/>
    <col min="14" max="14" width="8.28515625" style="4" customWidth="1"/>
    <col min="15" max="15" width="7.7109375" style="45" customWidth="1"/>
    <col min="16" max="16" width="7.7109375" style="31" customWidth="1"/>
    <col min="17" max="17" width="8.28515625" style="4" customWidth="1"/>
    <col min="18" max="18" width="7.7109375" style="45" customWidth="1"/>
    <col min="19" max="19" width="7.7109375" style="31" customWidth="1"/>
    <col min="20" max="20" width="8.28515625" style="4" customWidth="1"/>
    <col min="21" max="21" width="7.7109375" style="45" customWidth="1"/>
    <col min="22" max="22" width="7.7109375" style="31" customWidth="1"/>
    <col min="23" max="23" width="8.28515625" style="4" customWidth="1"/>
    <col min="24" max="24" width="7.7109375" style="45" customWidth="1"/>
    <col min="25" max="25" width="7.7109375" style="31" customWidth="1"/>
    <col min="26" max="26" width="8.28515625" style="4" customWidth="1"/>
    <col min="27" max="27" width="7.7109375" style="45" customWidth="1"/>
    <col min="28" max="28" width="7.7109375" style="31" customWidth="1"/>
    <col min="29" max="29" width="8.28515625" style="4" customWidth="1"/>
    <col min="30" max="30" width="7.7109375" style="45" customWidth="1"/>
    <col min="31" max="31" width="7.7109375" style="31" customWidth="1"/>
    <col min="32" max="32" width="8.28515625" style="4" customWidth="1"/>
    <col min="33" max="33" width="7.7109375" style="45" customWidth="1"/>
    <col min="34" max="34" width="7.7109375" style="31" customWidth="1"/>
    <col min="35" max="35" width="8.28515625" style="4" customWidth="1"/>
    <col min="36" max="36" width="7.7109375" style="45" customWidth="1"/>
    <col min="37" max="37" width="7.7109375" style="31" customWidth="1"/>
    <col min="38" max="38" width="9.28515625" style="4" customWidth="1"/>
    <col min="39" max="39" width="7.7109375" style="45" customWidth="1"/>
    <col min="40" max="40" width="7.7109375" style="31" customWidth="1"/>
    <col min="41" max="41" width="8.28515625" style="4" customWidth="1"/>
    <col min="42" max="42" width="7.7109375" style="45" customWidth="1"/>
    <col min="43" max="43" width="7.7109375" style="31" customWidth="1"/>
    <col min="44" max="44" width="8.28515625" style="4" customWidth="1"/>
    <col min="45" max="45" width="7.7109375" style="45" customWidth="1"/>
    <col min="46" max="46" width="7.7109375" style="31" customWidth="1"/>
    <col min="47" max="47" width="8.28515625" style="4" customWidth="1"/>
    <col min="48" max="48" width="7.7109375" style="45" customWidth="1"/>
    <col min="49" max="49" width="7.7109375" style="31" customWidth="1"/>
    <col min="50" max="50" width="8.28515625" style="4" customWidth="1"/>
    <col min="51" max="51" width="7.7109375" style="45" customWidth="1"/>
    <col min="52" max="52" width="7.7109375" style="31" customWidth="1"/>
    <col min="53" max="53" width="8.28515625" style="4" customWidth="1"/>
    <col min="54" max="54" width="7.7109375" style="45" customWidth="1"/>
    <col min="55" max="55" width="7.7109375" style="31" customWidth="1"/>
    <col min="56" max="16384" width="7.7109375" style="5"/>
  </cols>
  <sheetData>
    <row r="1" spans="1:55" ht="18" customHeight="1" x14ac:dyDescent="0.2">
      <c r="A1" s="1" t="s">
        <v>0</v>
      </c>
      <c r="B1" s="128"/>
      <c r="C1" s="3"/>
      <c r="D1" s="4"/>
      <c r="F1" s="31"/>
      <c r="G1" s="47"/>
      <c r="H1" s="129"/>
      <c r="I1" s="31"/>
      <c r="L1" s="31"/>
      <c r="O1" s="31"/>
      <c r="R1" s="31"/>
      <c r="U1" s="31"/>
      <c r="X1" s="31"/>
      <c r="AA1" s="31"/>
      <c r="AD1" s="31"/>
      <c r="AG1" s="31"/>
      <c r="AJ1" s="31"/>
      <c r="AM1" s="31"/>
      <c r="AP1" s="31"/>
      <c r="AS1" s="31"/>
      <c r="AV1" s="31"/>
      <c r="AY1" s="31"/>
      <c r="BB1" s="31"/>
    </row>
    <row r="2" spans="1:55" ht="18" customHeight="1" x14ac:dyDescent="0.2">
      <c r="A2" s="1" t="s">
        <v>45</v>
      </c>
      <c r="B2" s="75"/>
      <c r="C2" s="3"/>
      <c r="D2" s="4"/>
      <c r="F2" s="31"/>
      <c r="G2" s="47"/>
      <c r="H2" s="129"/>
      <c r="I2" s="31"/>
      <c r="L2" s="130"/>
      <c r="N2" s="131"/>
      <c r="O2" s="31"/>
      <c r="R2" s="31"/>
      <c r="S2" s="130"/>
      <c r="U2" s="31"/>
      <c r="X2" s="31"/>
      <c r="AA2" s="31"/>
      <c r="AD2" s="31"/>
      <c r="AG2" s="31"/>
      <c r="AJ2" s="31"/>
      <c r="AM2" s="31"/>
      <c r="AP2" s="31"/>
      <c r="AS2" s="31"/>
      <c r="AV2" s="31"/>
      <c r="AY2" s="31"/>
      <c r="BB2" s="31"/>
    </row>
    <row r="3" spans="1:55" ht="18" customHeight="1" x14ac:dyDescent="0.2">
      <c r="A3" s="1" t="s">
        <v>2</v>
      </c>
      <c r="B3" s="75"/>
      <c r="C3" s="3"/>
      <c r="D3" s="4"/>
      <c r="F3" s="31"/>
      <c r="I3" s="31"/>
      <c r="L3" s="130"/>
      <c r="N3" s="131"/>
      <c r="O3" s="31"/>
      <c r="R3" s="31"/>
      <c r="S3" s="130"/>
      <c r="U3" s="31"/>
      <c r="X3" s="31"/>
      <c r="AA3" s="31"/>
      <c r="AD3" s="46"/>
      <c r="AE3" s="46"/>
      <c r="AG3" s="46"/>
      <c r="AH3" s="46"/>
      <c r="AJ3" s="46"/>
      <c r="AK3" s="46"/>
      <c r="AM3" s="46"/>
      <c r="AN3" s="46"/>
      <c r="AP3" s="46"/>
      <c r="AQ3" s="46"/>
      <c r="AS3" s="46"/>
      <c r="AT3" s="46"/>
      <c r="AV3" s="46"/>
      <c r="AW3" s="46"/>
      <c r="AY3" s="46"/>
      <c r="AZ3" s="46"/>
      <c r="BB3" s="46"/>
      <c r="BC3" s="46"/>
    </row>
    <row r="4" spans="1:55" ht="6" customHeight="1" thickBot="1" x14ac:dyDescent="0.25">
      <c r="A4" s="132" t="s">
        <v>3</v>
      </c>
      <c r="B4" s="80"/>
      <c r="C4" s="7"/>
      <c r="D4" s="4"/>
      <c r="E4" s="8"/>
      <c r="F4" s="31"/>
      <c r="G4" s="39"/>
      <c r="H4" s="8"/>
      <c r="I4" s="31"/>
      <c r="J4" s="39"/>
      <c r="K4" s="8"/>
      <c r="L4" s="31"/>
      <c r="M4" s="39"/>
      <c r="N4" s="8"/>
      <c r="O4" s="31"/>
      <c r="P4" s="39"/>
      <c r="Q4" s="8"/>
      <c r="R4" s="31"/>
      <c r="S4" s="39"/>
      <c r="T4" s="8"/>
      <c r="U4" s="31"/>
      <c r="V4" s="39"/>
      <c r="W4" s="8"/>
      <c r="X4" s="31"/>
      <c r="Y4" s="39"/>
      <c r="Z4" s="8"/>
      <c r="AA4" s="31"/>
      <c r="AB4" s="39"/>
      <c r="AC4" s="8"/>
      <c r="AD4" s="31"/>
      <c r="AE4" s="39"/>
      <c r="AF4" s="8"/>
      <c r="AG4" s="31"/>
      <c r="AH4" s="39"/>
      <c r="AI4" s="8"/>
      <c r="AJ4" s="31"/>
      <c r="AK4" s="39"/>
      <c r="AL4" s="8"/>
      <c r="AM4" s="31"/>
      <c r="AN4" s="39"/>
      <c r="AO4" s="8"/>
      <c r="AP4" s="31"/>
      <c r="AQ4" s="39"/>
      <c r="AR4" s="8"/>
      <c r="AS4" s="31"/>
      <c r="AT4" s="39"/>
      <c r="AU4" s="8"/>
      <c r="AV4" s="31"/>
      <c r="AW4" s="39"/>
      <c r="AX4" s="8"/>
      <c r="AY4" s="31"/>
      <c r="AZ4" s="39"/>
      <c r="BA4" s="8"/>
      <c r="BB4" s="31"/>
      <c r="BC4" s="39"/>
    </row>
    <row r="5" spans="1:55" s="12" customFormat="1" ht="18" customHeight="1" x14ac:dyDescent="0.2">
      <c r="A5" s="9" t="s">
        <v>4</v>
      </c>
      <c r="B5" s="81"/>
      <c r="C5" s="11"/>
      <c r="D5" s="65">
        <v>39082</v>
      </c>
      <c r="E5" s="266">
        <v>2007</v>
      </c>
      <c r="F5" s="269"/>
      <c r="G5" s="270"/>
      <c r="H5" s="266">
        <v>2008</v>
      </c>
      <c r="I5" s="269"/>
      <c r="J5" s="270"/>
      <c r="K5" s="266">
        <v>2009</v>
      </c>
      <c r="L5" s="269"/>
      <c r="M5" s="270"/>
      <c r="N5" s="266">
        <v>2010</v>
      </c>
      <c r="O5" s="269"/>
      <c r="P5" s="270"/>
      <c r="Q5" s="266">
        <v>2011</v>
      </c>
      <c r="R5" s="269"/>
      <c r="S5" s="270"/>
      <c r="T5" s="266">
        <v>2012</v>
      </c>
      <c r="U5" s="269"/>
      <c r="V5" s="270"/>
      <c r="W5" s="266">
        <v>2013</v>
      </c>
      <c r="X5" s="269"/>
      <c r="Y5" s="270"/>
      <c r="Z5" s="266">
        <v>2014</v>
      </c>
      <c r="AA5" s="269"/>
      <c r="AB5" s="270"/>
      <c r="AC5" s="266">
        <v>2015</v>
      </c>
      <c r="AD5" s="269"/>
      <c r="AE5" s="270"/>
      <c r="AF5" s="266">
        <v>2016</v>
      </c>
      <c r="AG5" s="269"/>
      <c r="AH5" s="270"/>
      <c r="AI5" s="266">
        <v>2017</v>
      </c>
      <c r="AJ5" s="269"/>
      <c r="AK5" s="270"/>
      <c r="AL5" s="266">
        <v>2018</v>
      </c>
      <c r="AM5" s="269"/>
      <c r="AN5" s="270"/>
      <c r="AO5" s="266">
        <v>2019</v>
      </c>
      <c r="AP5" s="269"/>
      <c r="AQ5" s="270"/>
      <c r="AR5" s="266">
        <v>2020</v>
      </c>
      <c r="AS5" s="269"/>
      <c r="AT5" s="270"/>
      <c r="AU5" s="266">
        <v>2021</v>
      </c>
      <c r="AV5" s="269"/>
      <c r="AW5" s="270"/>
      <c r="AX5" s="266">
        <v>2022</v>
      </c>
      <c r="AY5" s="269"/>
      <c r="AZ5" s="270"/>
      <c r="BA5" s="266">
        <v>2023</v>
      </c>
      <c r="BB5" s="269"/>
      <c r="BC5" s="270"/>
    </row>
    <row r="6" spans="1:55" ht="30" customHeight="1" x14ac:dyDescent="0.2">
      <c r="A6" s="13" t="s">
        <v>7</v>
      </c>
      <c r="B6" s="85" t="s">
        <v>8</v>
      </c>
      <c r="C6" s="15" t="s">
        <v>9</v>
      </c>
      <c r="D6" s="66" t="s">
        <v>10</v>
      </c>
      <c r="E6" s="61" t="s">
        <v>11</v>
      </c>
      <c r="F6" s="62" t="s">
        <v>12</v>
      </c>
      <c r="G6" s="63" t="s">
        <v>13</v>
      </c>
      <c r="H6" s="61" t="s">
        <v>11</v>
      </c>
      <c r="I6" s="62" t="s">
        <v>12</v>
      </c>
      <c r="J6" s="63" t="s">
        <v>13</v>
      </c>
      <c r="K6" s="61" t="s">
        <v>11</v>
      </c>
      <c r="L6" s="62" t="s">
        <v>12</v>
      </c>
      <c r="M6" s="63" t="s">
        <v>13</v>
      </c>
      <c r="N6" s="61" t="s">
        <v>11</v>
      </c>
      <c r="O6" s="62" t="s">
        <v>12</v>
      </c>
      <c r="P6" s="63" t="s">
        <v>13</v>
      </c>
      <c r="Q6" s="61" t="s">
        <v>11</v>
      </c>
      <c r="R6" s="62" t="s">
        <v>12</v>
      </c>
      <c r="S6" s="63" t="s">
        <v>13</v>
      </c>
      <c r="T6" s="61" t="s">
        <v>11</v>
      </c>
      <c r="U6" s="62" t="s">
        <v>12</v>
      </c>
      <c r="V6" s="63" t="s">
        <v>13</v>
      </c>
      <c r="W6" s="61" t="s">
        <v>11</v>
      </c>
      <c r="X6" s="62" t="s">
        <v>12</v>
      </c>
      <c r="Y6" s="63" t="s">
        <v>13</v>
      </c>
      <c r="Z6" s="61" t="s">
        <v>11</v>
      </c>
      <c r="AA6" s="62" t="s">
        <v>12</v>
      </c>
      <c r="AB6" s="63" t="s">
        <v>13</v>
      </c>
      <c r="AC6" s="61" t="s">
        <v>11</v>
      </c>
      <c r="AD6" s="62" t="s">
        <v>12</v>
      </c>
      <c r="AE6" s="63" t="s">
        <v>13</v>
      </c>
      <c r="AF6" s="61" t="s">
        <v>11</v>
      </c>
      <c r="AG6" s="62" t="s">
        <v>12</v>
      </c>
      <c r="AH6" s="63" t="s">
        <v>13</v>
      </c>
      <c r="AI6" s="61" t="s">
        <v>11</v>
      </c>
      <c r="AJ6" s="62" t="s">
        <v>12</v>
      </c>
      <c r="AK6" s="63" t="s">
        <v>13</v>
      </c>
      <c r="AL6" s="61" t="s">
        <v>11</v>
      </c>
      <c r="AM6" s="62" t="s">
        <v>12</v>
      </c>
      <c r="AN6" s="63" t="s">
        <v>13</v>
      </c>
      <c r="AO6" s="61" t="s">
        <v>11</v>
      </c>
      <c r="AP6" s="62" t="s">
        <v>12</v>
      </c>
      <c r="AQ6" s="63" t="s">
        <v>13</v>
      </c>
      <c r="AR6" s="61" t="s">
        <v>11</v>
      </c>
      <c r="AS6" s="62" t="s">
        <v>12</v>
      </c>
      <c r="AT6" s="63" t="s">
        <v>13</v>
      </c>
      <c r="AU6" s="61" t="s">
        <v>11</v>
      </c>
      <c r="AV6" s="62" t="s">
        <v>12</v>
      </c>
      <c r="AW6" s="63" t="s">
        <v>13</v>
      </c>
      <c r="AX6" s="61" t="s">
        <v>11</v>
      </c>
      <c r="AY6" s="62" t="s">
        <v>12</v>
      </c>
      <c r="AZ6" s="63" t="s">
        <v>13</v>
      </c>
      <c r="BA6" s="61" t="s">
        <v>11</v>
      </c>
      <c r="BB6" s="62" t="s">
        <v>12</v>
      </c>
      <c r="BC6" s="63" t="s">
        <v>13</v>
      </c>
    </row>
    <row r="7" spans="1:55" s="22" customFormat="1" ht="17.649999999999999" customHeight="1" x14ac:dyDescent="0.2">
      <c r="A7" s="16" t="s">
        <v>14</v>
      </c>
      <c r="B7" s="94" t="s">
        <v>15</v>
      </c>
      <c r="C7" s="18" t="s">
        <v>16</v>
      </c>
      <c r="D7" s="19">
        <v>23169.17</v>
      </c>
      <c r="E7" s="20">
        <v>1908.37</v>
      </c>
      <c r="F7" s="40">
        <f>D7-E7</f>
        <v>21260.799999999999</v>
      </c>
      <c r="G7" s="41">
        <f>F7*(1+$D$28)</f>
        <v>21686.016</v>
      </c>
      <c r="H7" s="20">
        <v>294.52999999999997</v>
      </c>
      <c r="I7" s="40">
        <f t="shared" ref="I7:I25" si="0">G7-H7</f>
        <v>21391.486000000001</v>
      </c>
      <c r="J7" s="41">
        <f>I7*(1+$D$28)</f>
        <v>21819.315720000002</v>
      </c>
      <c r="K7" s="21">
        <v>329.96</v>
      </c>
      <c r="L7" s="40">
        <f t="shared" ref="L7:L25" si="1">J7-K7</f>
        <v>21489.355720000003</v>
      </c>
      <c r="M7" s="41">
        <f>L7*(1+$D$28)</f>
        <v>21919.142834400005</v>
      </c>
      <c r="N7" s="21">
        <v>419.78</v>
      </c>
      <c r="O7" s="40">
        <f t="shared" ref="O7:O23" si="2">M7-N7</f>
        <v>21499.362834400006</v>
      </c>
      <c r="P7" s="41">
        <f>O7*(1+$D$28)</f>
        <v>21929.350091088007</v>
      </c>
      <c r="Q7" s="21"/>
      <c r="R7" s="40">
        <f t="shared" ref="R7:R23" si="3">P7-Q7</f>
        <v>21929.350091088007</v>
      </c>
      <c r="S7" s="41">
        <f>R7*(1+$D$28)</f>
        <v>22367.937092909768</v>
      </c>
      <c r="T7" s="21">
        <v>177.03</v>
      </c>
      <c r="U7" s="40">
        <f t="shared" ref="U7:U23" si="4">S7-T7</f>
        <v>22190.907092909769</v>
      </c>
      <c r="V7" s="41">
        <f>U7*(1+$D$28)</f>
        <v>22634.725234767964</v>
      </c>
      <c r="W7" s="21">
        <v>1128.8599999999999</v>
      </c>
      <c r="X7" s="40">
        <f t="shared" ref="X7:X23" si="5">V7-W7</f>
        <v>21505.865234767964</v>
      </c>
      <c r="Y7" s="41">
        <f>X7*(1+$D$28)</f>
        <v>21935.982539463323</v>
      </c>
      <c r="Z7" s="21">
        <v>1934.63</v>
      </c>
      <c r="AA7" s="40">
        <f t="shared" ref="AA7:AA23" si="6">Y7-Z7</f>
        <v>20001.352539463322</v>
      </c>
      <c r="AB7" s="41">
        <f>AA7*(1+$D$28)</f>
        <v>20401.379590252589</v>
      </c>
      <c r="AC7" s="21">
        <v>1466.8</v>
      </c>
      <c r="AD7" s="40">
        <f t="shared" ref="AD7:AD23" si="7">AB7-AC7</f>
        <v>18934.57959025259</v>
      </c>
      <c r="AE7" s="41">
        <f>AD7*(1+$D$28)</f>
        <v>19313.271182057641</v>
      </c>
      <c r="AF7" s="21">
        <v>1677.16</v>
      </c>
      <c r="AG7" s="40">
        <f t="shared" ref="AG7:AG23" si="8">AE7-AF7</f>
        <v>17636.111182057641</v>
      </c>
      <c r="AH7" s="41">
        <f>AG7*(1+$D$28)</f>
        <v>17988.833405698795</v>
      </c>
      <c r="AI7" s="21">
        <v>1382.04</v>
      </c>
      <c r="AJ7" s="40">
        <f t="shared" ref="AJ7:AJ23" si="9">AH7-AI7</f>
        <v>16606.793405698794</v>
      </c>
      <c r="AK7" s="41">
        <f>AJ7*(1+$D$28)</f>
        <v>16938.92927381277</v>
      </c>
      <c r="AL7" s="21">
        <v>2919.65</v>
      </c>
      <c r="AM7" s="40">
        <f t="shared" ref="AM7:AM23" si="10">AK7-AL7</f>
        <v>14019.27927381277</v>
      </c>
      <c r="AN7" s="41">
        <f>AM7*(1+$D$28)</f>
        <v>14299.664859289025</v>
      </c>
      <c r="AO7" s="21">
        <v>1620.0419999999999</v>
      </c>
      <c r="AP7" s="40">
        <f t="shared" ref="AP7:AP23" si="11">AN7-AO7</f>
        <v>12679.622859289026</v>
      </c>
      <c r="AQ7" s="41">
        <f>AP7*(1+$D$28)</f>
        <v>12933.215316474807</v>
      </c>
      <c r="AR7" s="21">
        <v>212.67400000000001</v>
      </c>
      <c r="AS7" s="40">
        <f t="shared" ref="AS7:AS23" si="12">AQ7-AR7</f>
        <v>12720.541316474806</v>
      </c>
      <c r="AT7" s="41">
        <f>AS7*(1+$D$28)</f>
        <v>12974.952142804303</v>
      </c>
      <c r="AU7" s="21">
        <v>385.78100000000001</v>
      </c>
      <c r="AV7" s="40">
        <f t="shared" ref="AV7:AV23" si="13">AT7-AU7</f>
        <v>12589.171142804302</v>
      </c>
      <c r="AW7" s="41">
        <f>AV7*(1+$D$28)</f>
        <v>12840.954565660388</v>
      </c>
      <c r="AX7" s="21">
        <v>1363.309</v>
      </c>
      <c r="AY7" s="40">
        <f t="shared" ref="AY7:AY23" si="14">AW7-AX7</f>
        <v>11477.645565660388</v>
      </c>
      <c r="AZ7" s="41">
        <f>AY7*(1+$D$28)</f>
        <v>11707.198476973597</v>
      </c>
      <c r="BA7" s="21">
        <v>1537.02</v>
      </c>
      <c r="BB7" s="40">
        <f t="shared" ref="BB7:BB23" si="15">AZ7-BA7</f>
        <v>10170.178476973597</v>
      </c>
      <c r="BC7" s="41">
        <f>BB7*(1+$D$28)</f>
        <v>10373.582046513069</v>
      </c>
    </row>
    <row r="8" spans="1:55" s="22" customFormat="1" ht="17.649999999999999" customHeight="1" x14ac:dyDescent="0.2">
      <c r="A8" s="16" t="s">
        <v>17</v>
      </c>
      <c r="B8" s="94" t="s">
        <v>18</v>
      </c>
      <c r="C8" s="18" t="s">
        <v>19</v>
      </c>
      <c r="D8" s="19">
        <v>7.79</v>
      </c>
      <c r="E8" s="20"/>
      <c r="F8" s="40">
        <f t="shared" ref="F8:F25" si="16">D8-E8</f>
        <v>7.79</v>
      </c>
      <c r="G8" s="41">
        <f t="shared" ref="G8:G25" si="17">F8*(1+$D$28)</f>
        <v>7.9458000000000002</v>
      </c>
      <c r="H8" s="20"/>
      <c r="I8" s="40">
        <f t="shared" si="0"/>
        <v>7.9458000000000002</v>
      </c>
      <c r="J8" s="41">
        <f t="shared" ref="J8:J25" si="18">I8*(1+$D$28)</f>
        <v>8.1047159999999998</v>
      </c>
      <c r="K8" s="21"/>
      <c r="L8" s="40">
        <f t="shared" si="1"/>
        <v>8.1047159999999998</v>
      </c>
      <c r="M8" s="41">
        <f t="shared" ref="M8:M25" si="19">L8*(1+$D$28)</f>
        <v>8.2668103199999994</v>
      </c>
      <c r="N8" s="21"/>
      <c r="O8" s="40">
        <f t="shared" si="2"/>
        <v>8.2668103199999994</v>
      </c>
      <c r="P8" s="41">
        <f t="shared" ref="P8:P25" si="20">O8*(1+$D$28)</f>
        <v>8.4321465264000004</v>
      </c>
      <c r="Q8" s="21"/>
      <c r="R8" s="40">
        <f t="shared" si="3"/>
        <v>8.4321465264000004</v>
      </c>
      <c r="S8" s="41">
        <f t="shared" ref="S8:S25" si="21">R8*(1+$D$28)</f>
        <v>8.6007894569280001</v>
      </c>
      <c r="T8" s="21"/>
      <c r="U8" s="40">
        <f t="shared" si="4"/>
        <v>8.6007894569280001</v>
      </c>
      <c r="V8" s="41">
        <f t="shared" ref="V8:V25" si="22">U8*(1+$D$28)</f>
        <v>8.7728052460665609</v>
      </c>
      <c r="W8" s="21"/>
      <c r="X8" s="40">
        <f t="shared" si="5"/>
        <v>8.7728052460665609</v>
      </c>
      <c r="Y8" s="41">
        <f t="shared" ref="Y8:Y25" si="23">X8*(1+$D$28)</f>
        <v>8.9482613509878917</v>
      </c>
      <c r="Z8" s="21"/>
      <c r="AA8" s="40">
        <f t="shared" si="6"/>
        <v>8.9482613509878917</v>
      </c>
      <c r="AB8" s="41">
        <f t="shared" ref="AB8:AB25" si="24">AA8*(1+$D$28)</f>
        <v>9.1272265780076491</v>
      </c>
      <c r="AC8" s="21"/>
      <c r="AD8" s="40">
        <f t="shared" si="7"/>
        <v>9.1272265780076491</v>
      </c>
      <c r="AE8" s="41">
        <f t="shared" ref="AE8:AE25" si="25">AD8*(1+$D$28)</f>
        <v>9.3097711095678015</v>
      </c>
      <c r="AF8" s="21"/>
      <c r="AG8" s="40">
        <f t="shared" si="8"/>
        <v>9.3097711095678015</v>
      </c>
      <c r="AH8" s="41">
        <f t="shared" ref="AH8:AH25" si="26">AG8*(1+$D$28)</f>
        <v>9.4959665317591568</v>
      </c>
      <c r="AI8" s="21"/>
      <c r="AJ8" s="40">
        <f t="shared" si="9"/>
        <v>9.4959665317591568</v>
      </c>
      <c r="AK8" s="41">
        <f t="shared" ref="AK8:AK25" si="27">AJ8*(1+$D$28)</f>
        <v>9.6858858623943398</v>
      </c>
      <c r="AL8" s="21"/>
      <c r="AM8" s="40">
        <f t="shared" si="10"/>
        <v>9.6858858623943398</v>
      </c>
      <c r="AN8" s="41">
        <f t="shared" ref="AN8:AN25" si="28">AM8*(1+$D$28)</f>
        <v>9.879603579642227</v>
      </c>
      <c r="AO8" s="21"/>
      <c r="AP8" s="40">
        <f t="shared" si="11"/>
        <v>9.879603579642227</v>
      </c>
      <c r="AQ8" s="41">
        <f t="shared" ref="AQ8:AQ25" si="29">AP8*(1+$D$28)</f>
        <v>10.077195651235071</v>
      </c>
      <c r="AR8" s="21"/>
      <c r="AS8" s="40">
        <f t="shared" si="12"/>
        <v>10.077195651235071</v>
      </c>
      <c r="AT8" s="41">
        <f t="shared" ref="AT8:AT25" si="30">AS8*(1+$D$28)</f>
        <v>10.278739564259773</v>
      </c>
      <c r="AU8" s="21"/>
      <c r="AV8" s="40">
        <f t="shared" si="13"/>
        <v>10.278739564259773</v>
      </c>
      <c r="AW8" s="41">
        <f t="shared" ref="AW8:AW25" si="31">AV8*(1+$D$28)</f>
        <v>10.484314355544969</v>
      </c>
      <c r="AX8" s="21"/>
      <c r="AY8" s="40">
        <f t="shared" si="14"/>
        <v>10.484314355544969</v>
      </c>
      <c r="AZ8" s="41">
        <f t="shared" ref="AZ8:AZ25" si="32">AY8*(1+$D$28)</f>
        <v>10.694000642655869</v>
      </c>
      <c r="BA8" s="21"/>
      <c r="BB8" s="40">
        <f t="shared" si="15"/>
        <v>10.694000642655869</v>
      </c>
      <c r="BC8" s="41">
        <f t="shared" ref="BC8:BC25" si="33">BB8*(1+$D$28)</f>
        <v>10.907880655508986</v>
      </c>
    </row>
    <row r="9" spans="1:55" s="22" customFormat="1" ht="17.649999999999999" customHeight="1" x14ac:dyDescent="0.2">
      <c r="A9" s="16" t="s">
        <v>20</v>
      </c>
      <c r="B9" s="94" t="s">
        <v>18</v>
      </c>
      <c r="C9" s="23" t="s">
        <v>16</v>
      </c>
      <c r="D9" s="19">
        <v>647.49</v>
      </c>
      <c r="E9" s="20"/>
      <c r="F9" s="40">
        <f t="shared" si="16"/>
        <v>647.49</v>
      </c>
      <c r="G9" s="42">
        <f t="shared" si="17"/>
        <v>660.43979999999999</v>
      </c>
      <c r="H9" s="20"/>
      <c r="I9" s="40">
        <f t="shared" si="0"/>
        <v>660.43979999999999</v>
      </c>
      <c r="J9" s="42">
        <f t="shared" si="18"/>
        <v>673.648596</v>
      </c>
      <c r="K9" s="21"/>
      <c r="L9" s="40">
        <f t="shared" si="1"/>
        <v>673.648596</v>
      </c>
      <c r="M9" s="42">
        <f t="shared" si="19"/>
        <v>687.12156791999996</v>
      </c>
      <c r="N9" s="21"/>
      <c r="O9" s="40">
        <f t="shared" si="2"/>
        <v>687.12156791999996</v>
      </c>
      <c r="P9" s="42">
        <f t="shared" si="20"/>
        <v>700.8639992784</v>
      </c>
      <c r="Q9" s="21"/>
      <c r="R9" s="40">
        <f t="shared" si="3"/>
        <v>700.8639992784</v>
      </c>
      <c r="S9" s="42">
        <f t="shared" si="21"/>
        <v>714.88127926396805</v>
      </c>
      <c r="T9" s="21"/>
      <c r="U9" s="40">
        <f t="shared" si="4"/>
        <v>714.88127926396805</v>
      </c>
      <c r="V9" s="42">
        <f t="shared" si="22"/>
        <v>729.17890484924737</v>
      </c>
      <c r="W9" s="21">
        <v>32.89</v>
      </c>
      <c r="X9" s="40">
        <f t="shared" si="5"/>
        <v>696.28890484924739</v>
      </c>
      <c r="Y9" s="42">
        <f t="shared" si="23"/>
        <v>710.2146829462323</v>
      </c>
      <c r="Z9" s="21"/>
      <c r="AA9" s="40">
        <f t="shared" si="6"/>
        <v>710.2146829462323</v>
      </c>
      <c r="AB9" s="42">
        <f t="shared" si="24"/>
        <v>724.41897660515701</v>
      </c>
      <c r="AC9" s="21"/>
      <c r="AD9" s="40">
        <f t="shared" si="7"/>
        <v>724.41897660515701</v>
      </c>
      <c r="AE9" s="42">
        <f t="shared" si="25"/>
        <v>738.90735613726019</v>
      </c>
      <c r="AF9" s="21"/>
      <c r="AG9" s="40">
        <f t="shared" si="8"/>
        <v>738.90735613726019</v>
      </c>
      <c r="AH9" s="42">
        <f t="shared" si="26"/>
        <v>753.68550326000536</v>
      </c>
      <c r="AI9" s="21"/>
      <c r="AJ9" s="40">
        <f t="shared" si="9"/>
        <v>753.68550326000536</v>
      </c>
      <c r="AK9" s="42">
        <f t="shared" si="27"/>
        <v>768.75921332520545</v>
      </c>
      <c r="AL9" s="21"/>
      <c r="AM9" s="40">
        <f t="shared" si="10"/>
        <v>768.75921332520545</v>
      </c>
      <c r="AN9" s="42">
        <f t="shared" si="28"/>
        <v>784.13439759170956</v>
      </c>
      <c r="AO9" s="21"/>
      <c r="AP9" s="40">
        <f t="shared" si="11"/>
        <v>784.13439759170956</v>
      </c>
      <c r="AQ9" s="42">
        <f t="shared" si="29"/>
        <v>799.81708554354373</v>
      </c>
      <c r="AR9" s="21"/>
      <c r="AS9" s="40">
        <f t="shared" si="12"/>
        <v>799.81708554354373</v>
      </c>
      <c r="AT9" s="42">
        <f t="shared" si="30"/>
        <v>815.81342725441459</v>
      </c>
      <c r="AU9" s="21"/>
      <c r="AV9" s="40">
        <f t="shared" si="13"/>
        <v>815.81342725441459</v>
      </c>
      <c r="AW9" s="42">
        <f t="shared" si="31"/>
        <v>832.12969579950288</v>
      </c>
      <c r="AX9" s="21"/>
      <c r="AY9" s="40">
        <f t="shared" si="14"/>
        <v>832.12969579950288</v>
      </c>
      <c r="AZ9" s="42">
        <f t="shared" si="32"/>
        <v>848.772289715493</v>
      </c>
      <c r="BA9" s="21">
        <v>4.22</v>
      </c>
      <c r="BB9" s="40">
        <f t="shared" si="15"/>
        <v>844.55228971549298</v>
      </c>
      <c r="BC9" s="42">
        <f t="shared" si="33"/>
        <v>861.44333550980286</v>
      </c>
    </row>
    <row r="10" spans="1:55" s="22" customFormat="1" ht="17.649999999999999" customHeight="1" x14ac:dyDescent="0.2">
      <c r="A10" s="16" t="s">
        <v>21</v>
      </c>
      <c r="B10" s="94" t="s">
        <v>18</v>
      </c>
      <c r="C10" s="23" t="s">
        <v>19</v>
      </c>
      <c r="D10" s="19">
        <v>35.520000000000003</v>
      </c>
      <c r="E10" s="20"/>
      <c r="F10" s="40">
        <f t="shared" si="16"/>
        <v>35.520000000000003</v>
      </c>
      <c r="G10" s="41">
        <f t="shared" si="17"/>
        <v>36.230400000000003</v>
      </c>
      <c r="H10" s="20"/>
      <c r="I10" s="40">
        <f t="shared" si="0"/>
        <v>36.230400000000003</v>
      </c>
      <c r="J10" s="41">
        <f t="shared" si="18"/>
        <v>36.955008000000007</v>
      </c>
      <c r="K10" s="21"/>
      <c r="L10" s="40">
        <f t="shared" si="1"/>
        <v>36.955008000000007</v>
      </c>
      <c r="M10" s="41">
        <f t="shared" si="19"/>
        <v>37.694108160000006</v>
      </c>
      <c r="N10" s="21"/>
      <c r="O10" s="40">
        <f t="shared" si="2"/>
        <v>37.694108160000006</v>
      </c>
      <c r="P10" s="41">
        <f t="shared" si="20"/>
        <v>38.44799032320001</v>
      </c>
      <c r="Q10" s="21"/>
      <c r="R10" s="40">
        <f t="shared" si="3"/>
        <v>38.44799032320001</v>
      </c>
      <c r="S10" s="41">
        <f t="shared" si="21"/>
        <v>39.216950129664014</v>
      </c>
      <c r="T10" s="21"/>
      <c r="U10" s="40">
        <f t="shared" si="4"/>
        <v>39.216950129664014</v>
      </c>
      <c r="V10" s="41">
        <f t="shared" si="22"/>
        <v>40.001289132257291</v>
      </c>
      <c r="W10" s="21"/>
      <c r="X10" s="40">
        <f t="shared" si="5"/>
        <v>40.001289132257291</v>
      </c>
      <c r="Y10" s="41">
        <f t="shared" si="23"/>
        <v>40.801314914902434</v>
      </c>
      <c r="Z10" s="21"/>
      <c r="AA10" s="40">
        <f t="shared" si="6"/>
        <v>40.801314914902434</v>
      </c>
      <c r="AB10" s="41">
        <f t="shared" si="24"/>
        <v>41.617341213200483</v>
      </c>
      <c r="AC10" s="21"/>
      <c r="AD10" s="40">
        <f t="shared" si="7"/>
        <v>41.617341213200483</v>
      </c>
      <c r="AE10" s="41">
        <f t="shared" si="25"/>
        <v>42.44968803746449</v>
      </c>
      <c r="AF10" s="21"/>
      <c r="AG10" s="40">
        <f t="shared" si="8"/>
        <v>42.44968803746449</v>
      </c>
      <c r="AH10" s="41">
        <f t="shared" si="26"/>
        <v>43.298681798213778</v>
      </c>
      <c r="AI10" s="21"/>
      <c r="AJ10" s="40">
        <f t="shared" si="9"/>
        <v>43.298681798213778</v>
      </c>
      <c r="AK10" s="41">
        <f t="shared" si="27"/>
        <v>44.164655434178052</v>
      </c>
      <c r="AL10" s="21"/>
      <c r="AM10" s="40">
        <f t="shared" si="10"/>
        <v>44.164655434178052</v>
      </c>
      <c r="AN10" s="41">
        <f t="shared" si="28"/>
        <v>45.047948542861612</v>
      </c>
      <c r="AO10" s="21"/>
      <c r="AP10" s="40">
        <f t="shared" si="11"/>
        <v>45.047948542861612</v>
      </c>
      <c r="AQ10" s="41">
        <f t="shared" si="29"/>
        <v>45.948907513718844</v>
      </c>
      <c r="AR10" s="21"/>
      <c r="AS10" s="40">
        <f t="shared" si="12"/>
        <v>45.948907513718844</v>
      </c>
      <c r="AT10" s="41">
        <f t="shared" si="30"/>
        <v>46.867885663993221</v>
      </c>
      <c r="AU10" s="21"/>
      <c r="AV10" s="40">
        <f t="shared" si="13"/>
        <v>46.867885663993221</v>
      </c>
      <c r="AW10" s="41">
        <f t="shared" si="31"/>
        <v>47.805243377273086</v>
      </c>
      <c r="AX10" s="21"/>
      <c r="AY10" s="40">
        <f t="shared" si="14"/>
        <v>47.805243377273086</v>
      </c>
      <c r="AZ10" s="41">
        <f t="shared" si="32"/>
        <v>48.761348244818549</v>
      </c>
      <c r="BA10" s="21"/>
      <c r="BB10" s="40">
        <f t="shared" si="15"/>
        <v>48.761348244818549</v>
      </c>
      <c r="BC10" s="41">
        <f t="shared" si="33"/>
        <v>49.736575209714921</v>
      </c>
    </row>
    <row r="11" spans="1:55" s="22" customFormat="1" ht="17.649999999999999" customHeight="1" x14ac:dyDescent="0.2">
      <c r="A11" s="16" t="s">
        <v>22</v>
      </c>
      <c r="B11" s="94" t="s">
        <v>18</v>
      </c>
      <c r="C11" s="23" t="s">
        <v>19</v>
      </c>
      <c r="D11" s="19">
        <v>18.850000000000001</v>
      </c>
      <c r="E11" s="20"/>
      <c r="F11" s="40">
        <f t="shared" si="16"/>
        <v>18.850000000000001</v>
      </c>
      <c r="G11" s="41">
        <f t="shared" si="17"/>
        <v>19.227</v>
      </c>
      <c r="H11" s="20"/>
      <c r="I11" s="40">
        <f t="shared" si="0"/>
        <v>19.227</v>
      </c>
      <c r="J11" s="41">
        <f t="shared" si="18"/>
        <v>19.611540000000002</v>
      </c>
      <c r="K11" s="21"/>
      <c r="L11" s="40">
        <f t="shared" si="1"/>
        <v>19.611540000000002</v>
      </c>
      <c r="M11" s="41">
        <f t="shared" si="19"/>
        <v>20.003770800000002</v>
      </c>
      <c r="N11" s="21"/>
      <c r="O11" s="40">
        <f t="shared" si="2"/>
        <v>20.003770800000002</v>
      </c>
      <c r="P11" s="41">
        <f t="shared" si="20"/>
        <v>20.403846216000002</v>
      </c>
      <c r="Q11" s="21"/>
      <c r="R11" s="40">
        <f t="shared" si="3"/>
        <v>20.403846216000002</v>
      </c>
      <c r="S11" s="41">
        <f t="shared" si="21"/>
        <v>20.811923140320001</v>
      </c>
      <c r="T11" s="21"/>
      <c r="U11" s="40">
        <f t="shared" si="4"/>
        <v>20.811923140320001</v>
      </c>
      <c r="V11" s="41">
        <f t="shared" si="22"/>
        <v>21.228161603126402</v>
      </c>
      <c r="W11" s="21"/>
      <c r="X11" s="40">
        <f t="shared" si="5"/>
        <v>21.228161603126402</v>
      </c>
      <c r="Y11" s="41">
        <f t="shared" si="23"/>
        <v>21.652724835188931</v>
      </c>
      <c r="Z11" s="21"/>
      <c r="AA11" s="40">
        <f t="shared" si="6"/>
        <v>21.652724835188931</v>
      </c>
      <c r="AB11" s="41">
        <f t="shared" si="24"/>
        <v>22.085779331892709</v>
      </c>
      <c r="AC11" s="21"/>
      <c r="AD11" s="40">
        <f t="shared" si="7"/>
        <v>22.085779331892709</v>
      </c>
      <c r="AE11" s="41">
        <f t="shared" si="25"/>
        <v>22.527494918530564</v>
      </c>
      <c r="AF11" s="21"/>
      <c r="AG11" s="40">
        <f t="shared" si="8"/>
        <v>22.527494918530564</v>
      </c>
      <c r="AH11" s="41">
        <f t="shared" si="26"/>
        <v>22.978044816901175</v>
      </c>
      <c r="AI11" s="21"/>
      <c r="AJ11" s="40">
        <f t="shared" si="9"/>
        <v>22.978044816901175</v>
      </c>
      <c r="AK11" s="41">
        <f t="shared" si="27"/>
        <v>23.437605713239197</v>
      </c>
      <c r="AL11" s="21"/>
      <c r="AM11" s="40">
        <f t="shared" si="10"/>
        <v>23.437605713239197</v>
      </c>
      <c r="AN11" s="41">
        <f t="shared" si="28"/>
        <v>23.906357827503982</v>
      </c>
      <c r="AO11" s="21"/>
      <c r="AP11" s="40">
        <f t="shared" si="11"/>
        <v>23.906357827503982</v>
      </c>
      <c r="AQ11" s="41">
        <f t="shared" si="29"/>
        <v>24.384484984054062</v>
      </c>
      <c r="AR11" s="21"/>
      <c r="AS11" s="40">
        <f t="shared" si="12"/>
        <v>24.384484984054062</v>
      </c>
      <c r="AT11" s="41">
        <f t="shared" si="30"/>
        <v>24.872174683735143</v>
      </c>
      <c r="AU11" s="21"/>
      <c r="AV11" s="40">
        <f t="shared" si="13"/>
        <v>24.872174683735143</v>
      </c>
      <c r="AW11" s="41">
        <f t="shared" si="31"/>
        <v>25.369618177409844</v>
      </c>
      <c r="AX11" s="21"/>
      <c r="AY11" s="40">
        <f t="shared" si="14"/>
        <v>25.369618177409844</v>
      </c>
      <c r="AZ11" s="41">
        <f t="shared" si="32"/>
        <v>25.877010540958043</v>
      </c>
      <c r="BA11" s="21"/>
      <c r="BB11" s="40">
        <f t="shared" si="15"/>
        <v>25.877010540958043</v>
      </c>
      <c r="BC11" s="41">
        <f t="shared" si="33"/>
        <v>26.394550751777203</v>
      </c>
    </row>
    <row r="12" spans="1:55" s="22" customFormat="1" ht="17.649999999999999" customHeight="1" x14ac:dyDescent="0.2">
      <c r="A12" s="16" t="s">
        <v>23</v>
      </c>
      <c r="B12" s="94" t="s">
        <v>18</v>
      </c>
      <c r="C12" s="23" t="s">
        <v>19</v>
      </c>
      <c r="D12" s="19">
        <v>57.42</v>
      </c>
      <c r="E12" s="20"/>
      <c r="F12" s="40">
        <f t="shared" si="16"/>
        <v>57.42</v>
      </c>
      <c r="G12" s="41">
        <f t="shared" si="17"/>
        <v>58.568400000000004</v>
      </c>
      <c r="H12" s="20"/>
      <c r="I12" s="40">
        <f t="shared" si="0"/>
        <v>58.568400000000004</v>
      </c>
      <c r="J12" s="41">
        <f t="shared" si="18"/>
        <v>59.739768000000005</v>
      </c>
      <c r="K12" s="21"/>
      <c r="L12" s="40">
        <f t="shared" si="1"/>
        <v>59.739768000000005</v>
      </c>
      <c r="M12" s="41">
        <f t="shared" si="19"/>
        <v>60.934563360000006</v>
      </c>
      <c r="N12" s="21"/>
      <c r="O12" s="40">
        <f t="shared" si="2"/>
        <v>60.934563360000006</v>
      </c>
      <c r="P12" s="41">
        <f t="shared" si="20"/>
        <v>62.153254627200006</v>
      </c>
      <c r="Q12" s="21"/>
      <c r="R12" s="40">
        <f t="shared" si="3"/>
        <v>62.153254627200006</v>
      </c>
      <c r="S12" s="41">
        <f t="shared" si="21"/>
        <v>63.396319719744007</v>
      </c>
      <c r="T12" s="21"/>
      <c r="U12" s="40">
        <f t="shared" si="4"/>
        <v>63.396319719744007</v>
      </c>
      <c r="V12" s="41">
        <f t="shared" si="22"/>
        <v>64.664246114138891</v>
      </c>
      <c r="W12" s="21">
        <v>17.36</v>
      </c>
      <c r="X12" s="40">
        <f t="shared" si="5"/>
        <v>47.304246114138891</v>
      </c>
      <c r="Y12" s="41">
        <f t="shared" si="23"/>
        <v>48.25033103642167</v>
      </c>
      <c r="Z12" s="21"/>
      <c r="AA12" s="40">
        <f t="shared" si="6"/>
        <v>48.25033103642167</v>
      </c>
      <c r="AB12" s="41">
        <f t="shared" si="24"/>
        <v>49.215337657150101</v>
      </c>
      <c r="AC12" s="21"/>
      <c r="AD12" s="40">
        <f t="shared" si="7"/>
        <v>49.215337657150101</v>
      </c>
      <c r="AE12" s="41">
        <f t="shared" si="25"/>
        <v>50.199644410293104</v>
      </c>
      <c r="AF12" s="21"/>
      <c r="AG12" s="40">
        <f t="shared" si="8"/>
        <v>50.199644410293104</v>
      </c>
      <c r="AH12" s="41">
        <f t="shared" si="26"/>
        <v>51.203637298498968</v>
      </c>
      <c r="AI12" s="21"/>
      <c r="AJ12" s="40">
        <f t="shared" si="9"/>
        <v>51.203637298498968</v>
      </c>
      <c r="AK12" s="41">
        <f t="shared" si="27"/>
        <v>52.227710044468949</v>
      </c>
      <c r="AL12" s="21"/>
      <c r="AM12" s="40">
        <f t="shared" si="10"/>
        <v>52.227710044468949</v>
      </c>
      <c r="AN12" s="41">
        <f t="shared" si="28"/>
        <v>53.272264245358329</v>
      </c>
      <c r="AO12" s="21"/>
      <c r="AP12" s="40">
        <f t="shared" si="11"/>
        <v>53.272264245358329</v>
      </c>
      <c r="AQ12" s="41">
        <f t="shared" si="29"/>
        <v>54.337709530265499</v>
      </c>
      <c r="AR12" s="21"/>
      <c r="AS12" s="40">
        <f t="shared" si="12"/>
        <v>54.337709530265499</v>
      </c>
      <c r="AT12" s="41">
        <f t="shared" si="30"/>
        <v>55.424463720870811</v>
      </c>
      <c r="AU12" s="21"/>
      <c r="AV12" s="40">
        <f t="shared" si="13"/>
        <v>55.424463720870811</v>
      </c>
      <c r="AW12" s="41">
        <f t="shared" si="31"/>
        <v>56.532952995288227</v>
      </c>
      <c r="AX12" s="21"/>
      <c r="AY12" s="40">
        <f t="shared" si="14"/>
        <v>56.532952995288227</v>
      </c>
      <c r="AZ12" s="41">
        <f t="shared" si="32"/>
        <v>57.663612055193994</v>
      </c>
      <c r="BA12" s="21"/>
      <c r="BB12" s="40">
        <f t="shared" si="15"/>
        <v>57.663612055193994</v>
      </c>
      <c r="BC12" s="41">
        <f t="shared" si="33"/>
        <v>58.816884296297872</v>
      </c>
    </row>
    <row r="13" spans="1:55" s="22" customFormat="1" ht="17.649999999999999" customHeight="1" x14ac:dyDescent="0.2">
      <c r="A13" s="16" t="s">
        <v>24</v>
      </c>
      <c r="B13" s="94" t="s">
        <v>18</v>
      </c>
      <c r="C13" s="23" t="s">
        <v>19</v>
      </c>
      <c r="D13" s="19">
        <v>525.88</v>
      </c>
      <c r="E13" s="20">
        <v>0.38</v>
      </c>
      <c r="F13" s="40">
        <f t="shared" si="16"/>
        <v>525.5</v>
      </c>
      <c r="G13" s="41">
        <f t="shared" si="17"/>
        <v>536.01</v>
      </c>
      <c r="H13" s="20"/>
      <c r="I13" s="40">
        <f t="shared" si="0"/>
        <v>536.01</v>
      </c>
      <c r="J13" s="41">
        <f t="shared" si="18"/>
        <v>546.73019999999997</v>
      </c>
      <c r="K13" s="21"/>
      <c r="L13" s="40">
        <f t="shared" si="1"/>
        <v>546.73019999999997</v>
      </c>
      <c r="M13" s="41">
        <f t="shared" si="19"/>
        <v>557.664804</v>
      </c>
      <c r="N13" s="21"/>
      <c r="O13" s="40">
        <f t="shared" si="2"/>
        <v>557.664804</v>
      </c>
      <c r="P13" s="41">
        <f t="shared" si="20"/>
        <v>568.81810008000002</v>
      </c>
      <c r="Q13" s="21"/>
      <c r="R13" s="40">
        <f t="shared" si="3"/>
        <v>568.81810008000002</v>
      </c>
      <c r="S13" s="41">
        <f t="shared" si="21"/>
        <v>580.19446208160002</v>
      </c>
      <c r="T13" s="21"/>
      <c r="U13" s="40">
        <f t="shared" si="4"/>
        <v>580.19446208160002</v>
      </c>
      <c r="V13" s="41">
        <f t="shared" si="22"/>
        <v>591.79835132323205</v>
      </c>
      <c r="W13" s="21">
        <v>0.20499999999999999</v>
      </c>
      <c r="X13" s="40">
        <f t="shared" si="5"/>
        <v>591.59335132323201</v>
      </c>
      <c r="Y13" s="41">
        <f t="shared" si="23"/>
        <v>603.42521834969671</v>
      </c>
      <c r="Z13" s="21">
        <v>0.74</v>
      </c>
      <c r="AA13" s="40">
        <f t="shared" si="6"/>
        <v>602.6852183496967</v>
      </c>
      <c r="AB13" s="41">
        <f t="shared" si="24"/>
        <v>614.73892271669069</v>
      </c>
      <c r="AC13" s="21">
        <v>0.24</v>
      </c>
      <c r="AD13" s="40">
        <f t="shared" si="7"/>
        <v>614.49892271669069</v>
      </c>
      <c r="AE13" s="41">
        <f t="shared" si="25"/>
        <v>626.78890117102446</v>
      </c>
      <c r="AF13" s="21">
        <v>4.3899999999999997</v>
      </c>
      <c r="AG13" s="40">
        <f t="shared" si="8"/>
        <v>622.39890117102448</v>
      </c>
      <c r="AH13" s="41">
        <f t="shared" si="26"/>
        <v>634.84687919444502</v>
      </c>
      <c r="AI13" s="21">
        <v>4.12</v>
      </c>
      <c r="AJ13" s="40">
        <f t="shared" si="9"/>
        <v>630.72687919444502</v>
      </c>
      <c r="AK13" s="41">
        <f t="shared" si="27"/>
        <v>643.34141677833395</v>
      </c>
      <c r="AL13" s="21">
        <v>7.38</v>
      </c>
      <c r="AM13" s="40">
        <f t="shared" si="10"/>
        <v>635.96141677833396</v>
      </c>
      <c r="AN13" s="41">
        <f t="shared" si="28"/>
        <v>648.6806451139006</v>
      </c>
      <c r="AO13" s="21">
        <v>1.4850000000000001</v>
      </c>
      <c r="AP13" s="40">
        <f t="shared" si="11"/>
        <v>647.19564511390058</v>
      </c>
      <c r="AQ13" s="41">
        <f t="shared" si="29"/>
        <v>660.13955801617863</v>
      </c>
      <c r="AR13" s="21"/>
      <c r="AS13" s="40">
        <f t="shared" si="12"/>
        <v>660.13955801617863</v>
      </c>
      <c r="AT13" s="41">
        <f t="shared" si="30"/>
        <v>673.34234917650224</v>
      </c>
      <c r="AU13" s="21"/>
      <c r="AV13" s="40">
        <f t="shared" si="13"/>
        <v>673.34234917650224</v>
      </c>
      <c r="AW13" s="41">
        <f t="shared" si="31"/>
        <v>686.80919616003234</v>
      </c>
      <c r="AX13" s="21">
        <v>0.75</v>
      </c>
      <c r="AY13" s="40">
        <f t="shared" si="14"/>
        <v>686.05919616003234</v>
      </c>
      <c r="AZ13" s="41">
        <f t="shared" si="32"/>
        <v>699.78038008323301</v>
      </c>
      <c r="BA13" s="21">
        <v>7.22</v>
      </c>
      <c r="BB13" s="40">
        <f t="shared" si="15"/>
        <v>692.56038008323299</v>
      </c>
      <c r="BC13" s="41">
        <f t="shared" si="33"/>
        <v>706.41158768489765</v>
      </c>
    </row>
    <row r="14" spans="1:55" s="22" customFormat="1" ht="17.649999999999999" customHeight="1" x14ac:dyDescent="0.2">
      <c r="A14" s="16" t="s">
        <v>25</v>
      </c>
      <c r="B14" s="94" t="s">
        <v>18</v>
      </c>
      <c r="C14" s="23" t="s">
        <v>19</v>
      </c>
      <c r="D14" s="19">
        <v>7822.42</v>
      </c>
      <c r="E14" s="20">
        <v>5.3</v>
      </c>
      <c r="F14" s="40">
        <f t="shared" si="16"/>
        <v>7817.12</v>
      </c>
      <c r="G14" s="41">
        <f t="shared" si="17"/>
        <v>7973.4624000000003</v>
      </c>
      <c r="H14" s="20">
        <v>4.29</v>
      </c>
      <c r="I14" s="40">
        <f t="shared" si="0"/>
        <v>7969.1724000000004</v>
      </c>
      <c r="J14" s="41">
        <f t="shared" si="18"/>
        <v>8128.5558480000009</v>
      </c>
      <c r="K14" s="21"/>
      <c r="L14" s="40">
        <f t="shared" si="1"/>
        <v>8128.5558480000009</v>
      </c>
      <c r="M14" s="41">
        <f t="shared" si="19"/>
        <v>8291.1269649600017</v>
      </c>
      <c r="N14" s="21">
        <v>3.3450000000000002</v>
      </c>
      <c r="O14" s="40">
        <f t="shared" si="2"/>
        <v>8287.7819649600024</v>
      </c>
      <c r="P14" s="41">
        <f t="shared" si="20"/>
        <v>8453.5376042592034</v>
      </c>
      <c r="Q14" s="21"/>
      <c r="R14" s="40">
        <f t="shared" si="3"/>
        <v>8453.5376042592034</v>
      </c>
      <c r="S14" s="41">
        <f t="shared" si="21"/>
        <v>8622.6083563443881</v>
      </c>
      <c r="T14" s="21"/>
      <c r="U14" s="40">
        <f t="shared" si="4"/>
        <v>8622.6083563443881</v>
      </c>
      <c r="V14" s="41">
        <f t="shared" si="22"/>
        <v>8795.0605234712766</v>
      </c>
      <c r="W14" s="21">
        <v>2.66</v>
      </c>
      <c r="X14" s="40">
        <f t="shared" si="5"/>
        <v>8792.4005234712768</v>
      </c>
      <c r="Y14" s="41">
        <f t="shared" si="23"/>
        <v>8968.2485339407031</v>
      </c>
      <c r="Z14" s="21">
        <v>9.91</v>
      </c>
      <c r="AA14" s="40">
        <f t="shared" si="6"/>
        <v>8958.3385339407032</v>
      </c>
      <c r="AB14" s="41">
        <f t="shared" si="24"/>
        <v>9137.5053046195171</v>
      </c>
      <c r="AC14" s="21">
        <v>14.574999999999999</v>
      </c>
      <c r="AD14" s="40">
        <f t="shared" si="7"/>
        <v>9122.9303046195164</v>
      </c>
      <c r="AE14" s="41">
        <f t="shared" si="25"/>
        <v>9305.3889107119066</v>
      </c>
      <c r="AF14" s="21">
        <v>70.135000000000005</v>
      </c>
      <c r="AG14" s="40">
        <f t="shared" si="8"/>
        <v>9235.2539107119064</v>
      </c>
      <c r="AH14" s="41">
        <f t="shared" si="26"/>
        <v>9419.9589889261442</v>
      </c>
      <c r="AI14" s="21">
        <v>103</v>
      </c>
      <c r="AJ14" s="40">
        <f t="shared" si="9"/>
        <v>9316.9589889261442</v>
      </c>
      <c r="AK14" s="41">
        <f t="shared" si="27"/>
        <v>9503.2981687046668</v>
      </c>
      <c r="AL14" s="21">
        <v>181.9</v>
      </c>
      <c r="AM14" s="40">
        <f t="shared" si="10"/>
        <v>9321.3981687046671</v>
      </c>
      <c r="AN14" s="41">
        <f t="shared" si="28"/>
        <v>9507.8261320787606</v>
      </c>
      <c r="AO14" s="21">
        <v>93.004999999999995</v>
      </c>
      <c r="AP14" s="40">
        <f t="shared" si="11"/>
        <v>9414.8211320787614</v>
      </c>
      <c r="AQ14" s="41">
        <f t="shared" si="29"/>
        <v>9603.1175547203366</v>
      </c>
      <c r="AR14" s="21">
        <v>25.995000000000001</v>
      </c>
      <c r="AS14" s="40">
        <f t="shared" si="12"/>
        <v>9577.1225547203358</v>
      </c>
      <c r="AT14" s="41">
        <f t="shared" si="30"/>
        <v>9768.6650058147425</v>
      </c>
      <c r="AU14" s="21">
        <v>0.97499999999999998</v>
      </c>
      <c r="AV14" s="40">
        <f t="shared" si="13"/>
        <v>9767.6900058147421</v>
      </c>
      <c r="AW14" s="41">
        <f t="shared" si="31"/>
        <v>9963.0438059310363</v>
      </c>
      <c r="AX14" s="21">
        <v>20.145</v>
      </c>
      <c r="AY14" s="40">
        <f t="shared" si="14"/>
        <v>9942.8988059310359</v>
      </c>
      <c r="AZ14" s="41">
        <f t="shared" si="32"/>
        <v>10141.756782049657</v>
      </c>
      <c r="BA14" s="21">
        <v>9.5850000000000009</v>
      </c>
      <c r="BB14" s="40">
        <f t="shared" si="15"/>
        <v>10132.171782049658</v>
      </c>
      <c r="BC14" s="41">
        <f t="shared" si="33"/>
        <v>10334.815217690651</v>
      </c>
    </row>
    <row r="15" spans="1:55" s="22" customFormat="1" ht="17.649999999999999" customHeight="1" x14ac:dyDescent="0.2">
      <c r="A15" s="16" t="s">
        <v>26</v>
      </c>
      <c r="B15" s="94" t="s">
        <v>18</v>
      </c>
      <c r="C15" s="23" t="s">
        <v>19</v>
      </c>
      <c r="D15" s="19">
        <v>7.93</v>
      </c>
      <c r="E15" s="20"/>
      <c r="F15" s="40">
        <f t="shared" si="16"/>
        <v>7.93</v>
      </c>
      <c r="G15" s="41">
        <f t="shared" si="17"/>
        <v>8.0885999999999996</v>
      </c>
      <c r="H15" s="20"/>
      <c r="I15" s="40">
        <f t="shared" si="0"/>
        <v>8.0885999999999996</v>
      </c>
      <c r="J15" s="41">
        <f t="shared" si="18"/>
        <v>8.2503720000000005</v>
      </c>
      <c r="K15" s="21"/>
      <c r="L15" s="40">
        <f t="shared" si="1"/>
        <v>8.2503720000000005</v>
      </c>
      <c r="M15" s="41">
        <f t="shared" si="19"/>
        <v>8.4153794400000006</v>
      </c>
      <c r="N15" s="21"/>
      <c r="O15" s="40">
        <f t="shared" si="2"/>
        <v>8.4153794400000006</v>
      </c>
      <c r="P15" s="41">
        <f t="shared" si="20"/>
        <v>8.5836870288</v>
      </c>
      <c r="Q15" s="21"/>
      <c r="R15" s="40">
        <f t="shared" si="3"/>
        <v>8.5836870288</v>
      </c>
      <c r="S15" s="41">
        <f t="shared" si="21"/>
        <v>8.7553607693760007</v>
      </c>
      <c r="T15" s="21"/>
      <c r="U15" s="40">
        <f t="shared" si="4"/>
        <v>8.7553607693760007</v>
      </c>
      <c r="V15" s="41">
        <f t="shared" si="22"/>
        <v>8.9304679847635207</v>
      </c>
      <c r="W15" s="21"/>
      <c r="X15" s="40">
        <f t="shared" si="5"/>
        <v>8.9304679847635207</v>
      </c>
      <c r="Y15" s="41">
        <f t="shared" si="23"/>
        <v>9.1090773444587914</v>
      </c>
      <c r="Z15" s="21"/>
      <c r="AA15" s="40">
        <f t="shared" si="6"/>
        <v>9.1090773444587914</v>
      </c>
      <c r="AB15" s="41">
        <f t="shared" si="24"/>
        <v>9.291258891347967</v>
      </c>
      <c r="AC15" s="21"/>
      <c r="AD15" s="40">
        <f t="shared" si="7"/>
        <v>9.291258891347967</v>
      </c>
      <c r="AE15" s="41">
        <f t="shared" si="25"/>
        <v>9.4770840691749267</v>
      </c>
      <c r="AF15" s="21">
        <v>3.5000000000000003E-2</v>
      </c>
      <c r="AG15" s="40">
        <f t="shared" si="8"/>
        <v>9.4420840691749266</v>
      </c>
      <c r="AH15" s="41">
        <f t="shared" si="26"/>
        <v>9.6309257505584256</v>
      </c>
      <c r="AI15" s="21"/>
      <c r="AJ15" s="40">
        <f t="shared" si="9"/>
        <v>9.6309257505584256</v>
      </c>
      <c r="AK15" s="41">
        <f t="shared" si="27"/>
        <v>9.8235442655695948</v>
      </c>
      <c r="AL15" s="21">
        <v>2.0350000000000001</v>
      </c>
      <c r="AM15" s="40">
        <f t="shared" si="10"/>
        <v>7.7885442655695947</v>
      </c>
      <c r="AN15" s="41">
        <f t="shared" si="28"/>
        <v>7.9443151508809864</v>
      </c>
      <c r="AO15" s="21">
        <v>1.1100000000000001</v>
      </c>
      <c r="AP15" s="40">
        <f t="shared" si="11"/>
        <v>6.8343151508809861</v>
      </c>
      <c r="AQ15" s="41">
        <f t="shared" si="29"/>
        <v>6.971001453898606</v>
      </c>
      <c r="AR15" s="21"/>
      <c r="AS15" s="40">
        <f t="shared" si="12"/>
        <v>6.971001453898606</v>
      </c>
      <c r="AT15" s="41">
        <f t="shared" si="30"/>
        <v>7.1104214829765784</v>
      </c>
      <c r="AU15" s="21"/>
      <c r="AV15" s="40">
        <f t="shared" si="13"/>
        <v>7.1104214829765784</v>
      </c>
      <c r="AW15" s="41">
        <f t="shared" si="31"/>
        <v>7.2526299126361105</v>
      </c>
      <c r="AX15" s="21"/>
      <c r="AY15" s="40">
        <f t="shared" si="14"/>
        <v>7.2526299126361105</v>
      </c>
      <c r="AZ15" s="41">
        <f t="shared" si="32"/>
        <v>7.3976825108888331</v>
      </c>
      <c r="BA15" s="21"/>
      <c r="BB15" s="40">
        <f t="shared" si="15"/>
        <v>7.3976825108888331</v>
      </c>
      <c r="BC15" s="41">
        <f t="shared" si="33"/>
        <v>7.5456361611066098</v>
      </c>
    </row>
    <row r="16" spans="1:55" s="22" customFormat="1" ht="17.649999999999999" customHeight="1" x14ac:dyDescent="0.2">
      <c r="A16" s="16" t="s">
        <v>27</v>
      </c>
      <c r="B16" s="94" t="s">
        <v>18</v>
      </c>
      <c r="C16" s="23" t="s">
        <v>19</v>
      </c>
      <c r="D16" s="19">
        <v>407.61</v>
      </c>
      <c r="E16" s="20">
        <v>3.99</v>
      </c>
      <c r="F16" s="40">
        <f t="shared" si="16"/>
        <v>403.62</v>
      </c>
      <c r="G16" s="41">
        <f t="shared" si="17"/>
        <v>411.69240000000002</v>
      </c>
      <c r="H16" s="20">
        <v>10.39</v>
      </c>
      <c r="I16" s="40">
        <f t="shared" si="0"/>
        <v>401.30240000000003</v>
      </c>
      <c r="J16" s="41">
        <f t="shared" si="18"/>
        <v>409.32844800000004</v>
      </c>
      <c r="K16" s="21"/>
      <c r="L16" s="40">
        <f t="shared" si="1"/>
        <v>409.32844800000004</v>
      </c>
      <c r="M16" s="41">
        <f t="shared" si="19"/>
        <v>417.51501696000003</v>
      </c>
      <c r="N16" s="21">
        <v>8.9469999999999992</v>
      </c>
      <c r="O16" s="40">
        <f t="shared" si="2"/>
        <v>408.56801696000002</v>
      </c>
      <c r="P16" s="41">
        <f t="shared" si="20"/>
        <v>416.73937729920004</v>
      </c>
      <c r="Q16" s="21"/>
      <c r="R16" s="40">
        <f t="shared" si="3"/>
        <v>416.73937729920004</v>
      </c>
      <c r="S16" s="41">
        <f t="shared" si="21"/>
        <v>425.07416484518404</v>
      </c>
      <c r="T16" s="21">
        <v>0.03</v>
      </c>
      <c r="U16" s="40">
        <f t="shared" si="4"/>
        <v>425.04416484518407</v>
      </c>
      <c r="V16" s="41">
        <f t="shared" si="22"/>
        <v>433.54504814208775</v>
      </c>
      <c r="W16" s="21">
        <v>23.21</v>
      </c>
      <c r="X16" s="40">
        <f t="shared" si="5"/>
        <v>410.33504814208777</v>
      </c>
      <c r="Y16" s="41">
        <f t="shared" si="23"/>
        <v>418.54174910492952</v>
      </c>
      <c r="Z16" s="21">
        <v>28.721</v>
      </c>
      <c r="AA16" s="40">
        <f t="shared" si="6"/>
        <v>389.82074910492952</v>
      </c>
      <c r="AB16" s="41">
        <f t="shared" si="24"/>
        <v>397.61716408702813</v>
      </c>
      <c r="AC16" s="21">
        <v>60.625999999999998</v>
      </c>
      <c r="AD16" s="40">
        <f t="shared" si="7"/>
        <v>336.99116408702815</v>
      </c>
      <c r="AE16" s="41">
        <f t="shared" si="25"/>
        <v>343.73098736876869</v>
      </c>
      <c r="AF16" s="21">
        <v>81.244</v>
      </c>
      <c r="AG16" s="40">
        <f t="shared" si="8"/>
        <v>262.48698736876872</v>
      </c>
      <c r="AH16" s="41">
        <f t="shared" si="26"/>
        <v>267.7367271161441</v>
      </c>
      <c r="AI16" s="21">
        <v>31.074000000000002</v>
      </c>
      <c r="AJ16" s="40">
        <f t="shared" si="9"/>
        <v>236.66272711614408</v>
      </c>
      <c r="AK16" s="41">
        <f t="shared" si="27"/>
        <v>241.39598165846698</v>
      </c>
      <c r="AL16" s="21">
        <v>1.02</v>
      </c>
      <c r="AM16" s="40">
        <f t="shared" si="10"/>
        <v>240.37598165846697</v>
      </c>
      <c r="AN16" s="41">
        <f t="shared" si="28"/>
        <v>245.1835012916363</v>
      </c>
      <c r="AO16" s="21">
        <v>17.042999999999999</v>
      </c>
      <c r="AP16" s="40">
        <f t="shared" si="11"/>
        <v>228.1405012916363</v>
      </c>
      <c r="AQ16" s="41">
        <f t="shared" si="29"/>
        <v>232.70331131746903</v>
      </c>
      <c r="AR16" s="21">
        <v>0.08</v>
      </c>
      <c r="AS16" s="40">
        <f t="shared" si="12"/>
        <v>232.62331131746902</v>
      </c>
      <c r="AT16" s="41">
        <f t="shared" si="30"/>
        <v>237.27577754381841</v>
      </c>
      <c r="AU16" s="21">
        <v>1.304</v>
      </c>
      <c r="AV16" s="40">
        <f t="shared" si="13"/>
        <v>235.9717775438184</v>
      </c>
      <c r="AW16" s="41">
        <f t="shared" si="31"/>
        <v>240.69121309469477</v>
      </c>
      <c r="AX16" s="21">
        <v>10.468</v>
      </c>
      <c r="AY16" s="40">
        <f t="shared" si="14"/>
        <v>230.22321309469478</v>
      </c>
      <c r="AZ16" s="41">
        <f t="shared" si="32"/>
        <v>234.82767735658868</v>
      </c>
      <c r="BA16" s="21">
        <v>1.6319999999999999</v>
      </c>
      <c r="BB16" s="40">
        <f t="shared" si="15"/>
        <v>233.19567735658867</v>
      </c>
      <c r="BC16" s="41">
        <f t="shared" si="33"/>
        <v>237.85959090372046</v>
      </c>
    </row>
    <row r="17" spans="1:55" s="22" customFormat="1" ht="17.649999999999999" customHeight="1" x14ac:dyDescent="0.2">
      <c r="A17" s="16" t="s">
        <v>28</v>
      </c>
      <c r="B17" s="94" t="s">
        <v>18</v>
      </c>
      <c r="C17" s="23" t="s">
        <v>19</v>
      </c>
      <c r="D17" s="19">
        <v>1790.14</v>
      </c>
      <c r="E17" s="20">
        <v>33.93</v>
      </c>
      <c r="F17" s="40">
        <f t="shared" si="16"/>
        <v>1756.21</v>
      </c>
      <c r="G17" s="41">
        <f t="shared" si="17"/>
        <v>1791.3342</v>
      </c>
      <c r="H17" s="20">
        <v>13.02</v>
      </c>
      <c r="I17" s="40">
        <f t="shared" si="0"/>
        <v>1778.3142</v>
      </c>
      <c r="J17" s="41">
        <f t="shared" si="18"/>
        <v>1813.880484</v>
      </c>
      <c r="K17" s="21"/>
      <c r="L17" s="40">
        <f t="shared" si="1"/>
        <v>1813.880484</v>
      </c>
      <c r="M17" s="41">
        <f t="shared" si="19"/>
        <v>1850.1580936800001</v>
      </c>
      <c r="N17" s="21">
        <v>0.63</v>
      </c>
      <c r="O17" s="40">
        <f t="shared" si="2"/>
        <v>1849.52809368</v>
      </c>
      <c r="P17" s="41">
        <f t="shared" si="20"/>
        <v>1886.5186555536</v>
      </c>
      <c r="Q17" s="21"/>
      <c r="R17" s="40">
        <f t="shared" si="3"/>
        <v>1886.5186555536</v>
      </c>
      <c r="S17" s="41">
        <f t="shared" si="21"/>
        <v>1924.2490286646721</v>
      </c>
      <c r="T17" s="21">
        <v>4.2850000000000001</v>
      </c>
      <c r="U17" s="40">
        <f t="shared" si="4"/>
        <v>1919.964028664672</v>
      </c>
      <c r="V17" s="41">
        <f t="shared" si="22"/>
        <v>1958.3633092379655</v>
      </c>
      <c r="W17" s="21">
        <v>34.375</v>
      </c>
      <c r="X17" s="40">
        <f t="shared" si="5"/>
        <v>1923.9883092379655</v>
      </c>
      <c r="Y17" s="41">
        <f t="shared" si="23"/>
        <v>1962.468075422725</v>
      </c>
      <c r="Z17" s="21">
        <v>34.216000000000001</v>
      </c>
      <c r="AA17" s="40">
        <f t="shared" si="6"/>
        <v>1928.2520754227251</v>
      </c>
      <c r="AB17" s="41">
        <f t="shared" si="24"/>
        <v>1966.8171169311795</v>
      </c>
      <c r="AC17" s="21">
        <v>40.704000000000001</v>
      </c>
      <c r="AD17" s="40">
        <f t="shared" si="7"/>
        <v>1926.1131169311795</v>
      </c>
      <c r="AE17" s="41">
        <f t="shared" si="25"/>
        <v>1964.6353792698033</v>
      </c>
      <c r="AF17" s="21">
        <v>71.174999999999997</v>
      </c>
      <c r="AG17" s="40">
        <f t="shared" si="8"/>
        <v>1893.4603792698033</v>
      </c>
      <c r="AH17" s="41">
        <f t="shared" si="26"/>
        <v>1931.3295868551993</v>
      </c>
      <c r="AI17" s="21">
        <v>64.010000000000005</v>
      </c>
      <c r="AJ17" s="40">
        <f t="shared" si="9"/>
        <v>1867.3195868551993</v>
      </c>
      <c r="AK17" s="41">
        <f t="shared" si="27"/>
        <v>1904.6659785923034</v>
      </c>
      <c r="AL17" s="21">
        <v>201.4</v>
      </c>
      <c r="AM17" s="40">
        <f t="shared" si="10"/>
        <v>1703.2659785923033</v>
      </c>
      <c r="AN17" s="41">
        <f t="shared" si="28"/>
        <v>1737.3312981641495</v>
      </c>
      <c r="AO17" s="21">
        <v>126.98</v>
      </c>
      <c r="AP17" s="40">
        <f t="shared" si="11"/>
        <v>1610.3512981641495</v>
      </c>
      <c r="AQ17" s="41">
        <f t="shared" si="29"/>
        <v>1642.5583241274326</v>
      </c>
      <c r="AR17" s="21">
        <v>14.19</v>
      </c>
      <c r="AS17" s="40">
        <f t="shared" si="12"/>
        <v>1628.3683241274325</v>
      </c>
      <c r="AT17" s="41">
        <f t="shared" si="30"/>
        <v>1660.9356906099813</v>
      </c>
      <c r="AU17" s="21">
        <v>2.2999999999999998</v>
      </c>
      <c r="AV17" s="40">
        <f t="shared" si="13"/>
        <v>1658.6356906099813</v>
      </c>
      <c r="AW17" s="41">
        <f t="shared" si="31"/>
        <v>1691.808404422181</v>
      </c>
      <c r="AX17" s="21">
        <v>22.984999999999999</v>
      </c>
      <c r="AY17" s="40">
        <f t="shared" si="14"/>
        <v>1668.8234044221811</v>
      </c>
      <c r="AZ17" s="41">
        <f t="shared" si="32"/>
        <v>1702.1998725106248</v>
      </c>
      <c r="BA17" s="21">
        <v>17.684999999999999</v>
      </c>
      <c r="BB17" s="40">
        <f t="shared" si="15"/>
        <v>1684.5148725106249</v>
      </c>
      <c r="BC17" s="41">
        <f t="shared" si="33"/>
        <v>1718.2051699608373</v>
      </c>
    </row>
    <row r="18" spans="1:55" s="22" customFormat="1" ht="17.649999999999999" customHeight="1" x14ac:dyDescent="0.2">
      <c r="A18" s="16" t="s">
        <v>29</v>
      </c>
      <c r="B18" s="94" t="s">
        <v>18</v>
      </c>
      <c r="C18" s="23" t="s">
        <v>19</v>
      </c>
      <c r="D18" s="19">
        <v>5852.94</v>
      </c>
      <c r="E18" s="20">
        <v>118.99</v>
      </c>
      <c r="F18" s="40">
        <f t="shared" si="16"/>
        <v>5733.95</v>
      </c>
      <c r="G18" s="41">
        <f t="shared" si="17"/>
        <v>5848.6289999999999</v>
      </c>
      <c r="H18" s="20">
        <v>6</v>
      </c>
      <c r="I18" s="40">
        <f t="shared" si="0"/>
        <v>5842.6289999999999</v>
      </c>
      <c r="J18" s="41">
        <f t="shared" si="18"/>
        <v>5959.4815799999997</v>
      </c>
      <c r="K18" s="21"/>
      <c r="L18" s="40">
        <f t="shared" si="1"/>
        <v>5959.4815799999997</v>
      </c>
      <c r="M18" s="41">
        <f t="shared" si="19"/>
        <v>6078.6712115999999</v>
      </c>
      <c r="N18" s="21">
        <v>2.907</v>
      </c>
      <c r="O18" s="40">
        <f t="shared" si="2"/>
        <v>6075.7642115999997</v>
      </c>
      <c r="P18" s="41">
        <f t="shared" si="20"/>
        <v>6197.2794958320001</v>
      </c>
      <c r="Q18" s="21"/>
      <c r="R18" s="40">
        <f t="shared" si="3"/>
        <v>6197.2794958320001</v>
      </c>
      <c r="S18" s="41">
        <f t="shared" si="21"/>
        <v>6321.2250857486406</v>
      </c>
      <c r="T18" s="21">
        <v>0.38500000000000001</v>
      </c>
      <c r="U18" s="40">
        <f t="shared" si="4"/>
        <v>6320.8400857486404</v>
      </c>
      <c r="V18" s="41">
        <f t="shared" si="22"/>
        <v>6447.2568874636136</v>
      </c>
      <c r="W18" s="21">
        <v>19.48</v>
      </c>
      <c r="X18" s="40">
        <f t="shared" si="5"/>
        <v>6427.776887463614</v>
      </c>
      <c r="Y18" s="41">
        <f t="shared" si="23"/>
        <v>6556.3324252128868</v>
      </c>
      <c r="Z18" s="21">
        <v>84.974999999999994</v>
      </c>
      <c r="AA18" s="40">
        <f t="shared" si="6"/>
        <v>6471.3574252128865</v>
      </c>
      <c r="AB18" s="41">
        <f t="shared" si="24"/>
        <v>6600.7845737171447</v>
      </c>
      <c r="AC18" s="21">
        <v>106.685</v>
      </c>
      <c r="AD18" s="40">
        <f t="shared" si="7"/>
        <v>6494.0995737171443</v>
      </c>
      <c r="AE18" s="41">
        <f t="shared" si="25"/>
        <v>6623.9815651914869</v>
      </c>
      <c r="AF18" s="21">
        <v>91.915000000000006</v>
      </c>
      <c r="AG18" s="40">
        <f t="shared" si="8"/>
        <v>6532.0665651914869</v>
      </c>
      <c r="AH18" s="41">
        <f t="shared" si="26"/>
        <v>6662.7078964953171</v>
      </c>
      <c r="AI18" s="21">
        <v>69.796000000000006</v>
      </c>
      <c r="AJ18" s="40">
        <f t="shared" si="9"/>
        <v>6592.9118964953168</v>
      </c>
      <c r="AK18" s="41">
        <f t="shared" si="27"/>
        <v>6724.7701344252237</v>
      </c>
      <c r="AL18" s="21">
        <v>376.72</v>
      </c>
      <c r="AM18" s="40">
        <f t="shared" si="10"/>
        <v>6348.0501344252234</v>
      </c>
      <c r="AN18" s="41">
        <f t="shared" si="28"/>
        <v>6475.0111371137282</v>
      </c>
      <c r="AO18" s="21">
        <v>196.5273</v>
      </c>
      <c r="AP18" s="40">
        <f t="shared" si="11"/>
        <v>6278.4838371137284</v>
      </c>
      <c r="AQ18" s="41">
        <f t="shared" si="29"/>
        <v>6404.0535138560035</v>
      </c>
      <c r="AR18" s="21">
        <v>18.265000000000001</v>
      </c>
      <c r="AS18" s="40">
        <f t="shared" si="12"/>
        <v>6385.7885138560032</v>
      </c>
      <c r="AT18" s="41">
        <f t="shared" si="30"/>
        <v>6513.5042841331233</v>
      </c>
      <c r="AU18" s="21">
        <v>3.84</v>
      </c>
      <c r="AV18" s="40">
        <f t="shared" si="13"/>
        <v>6509.6642841331231</v>
      </c>
      <c r="AW18" s="41">
        <f t="shared" si="31"/>
        <v>6639.8575698157856</v>
      </c>
      <c r="AX18" s="21">
        <v>77.12</v>
      </c>
      <c r="AY18" s="40">
        <f t="shared" si="14"/>
        <v>6562.7375698157857</v>
      </c>
      <c r="AZ18" s="41">
        <f t="shared" si="32"/>
        <v>6693.9923212121012</v>
      </c>
      <c r="BA18" s="21">
        <v>40.670999999999999</v>
      </c>
      <c r="BB18" s="40">
        <f t="shared" si="15"/>
        <v>6653.3213212121009</v>
      </c>
      <c r="BC18" s="41">
        <f t="shared" si="33"/>
        <v>6786.3877476363432</v>
      </c>
    </row>
    <row r="19" spans="1:55" s="22" customFormat="1" ht="17.649999999999999" customHeight="1" x14ac:dyDescent="0.2">
      <c r="A19" s="16" t="s">
        <v>27</v>
      </c>
      <c r="B19" s="94" t="s">
        <v>30</v>
      </c>
      <c r="C19" s="23" t="s">
        <v>19</v>
      </c>
      <c r="D19" s="19">
        <v>439.35</v>
      </c>
      <c r="E19" s="20"/>
      <c r="F19" s="40">
        <f t="shared" si="16"/>
        <v>439.35</v>
      </c>
      <c r="G19" s="41">
        <f t="shared" si="17"/>
        <v>448.13700000000006</v>
      </c>
      <c r="H19" s="20">
        <v>7.0000000000000007E-2</v>
      </c>
      <c r="I19" s="40">
        <f t="shared" si="0"/>
        <v>448.06700000000006</v>
      </c>
      <c r="J19" s="41">
        <f t="shared" si="18"/>
        <v>457.02834000000007</v>
      </c>
      <c r="K19" s="21"/>
      <c r="L19" s="40">
        <f t="shared" si="1"/>
        <v>457.02834000000007</v>
      </c>
      <c r="M19" s="41">
        <f t="shared" si="19"/>
        <v>466.16890680000006</v>
      </c>
      <c r="N19" s="21"/>
      <c r="O19" s="40">
        <f t="shared" si="2"/>
        <v>466.16890680000006</v>
      </c>
      <c r="P19" s="41">
        <f t="shared" si="20"/>
        <v>475.49228493600009</v>
      </c>
      <c r="Q19" s="21"/>
      <c r="R19" s="40">
        <f t="shared" si="3"/>
        <v>475.49228493600009</v>
      </c>
      <c r="S19" s="41">
        <f t="shared" si="21"/>
        <v>485.00213063472012</v>
      </c>
      <c r="T19" s="21"/>
      <c r="U19" s="40">
        <f t="shared" si="4"/>
        <v>485.00213063472012</v>
      </c>
      <c r="V19" s="41">
        <f t="shared" si="22"/>
        <v>494.70217324741452</v>
      </c>
      <c r="W19" s="21">
        <v>0.03</v>
      </c>
      <c r="X19" s="40">
        <f t="shared" si="5"/>
        <v>494.67217324741455</v>
      </c>
      <c r="Y19" s="41">
        <f t="shared" si="23"/>
        <v>504.56561671236284</v>
      </c>
      <c r="Z19" s="21"/>
      <c r="AA19" s="40">
        <f t="shared" si="6"/>
        <v>504.56561671236284</v>
      </c>
      <c r="AB19" s="41">
        <f t="shared" si="24"/>
        <v>514.65692904661012</v>
      </c>
      <c r="AC19" s="21">
        <v>0.49</v>
      </c>
      <c r="AD19" s="40">
        <f t="shared" si="7"/>
        <v>514.16692904661011</v>
      </c>
      <c r="AE19" s="41">
        <f t="shared" si="25"/>
        <v>524.4502676275423</v>
      </c>
      <c r="AF19" s="21"/>
      <c r="AG19" s="40">
        <f t="shared" si="8"/>
        <v>524.4502676275423</v>
      </c>
      <c r="AH19" s="41">
        <f t="shared" si="26"/>
        <v>534.93927298009316</v>
      </c>
      <c r="AI19" s="21"/>
      <c r="AJ19" s="40">
        <f t="shared" si="9"/>
        <v>534.93927298009316</v>
      </c>
      <c r="AK19" s="41">
        <f t="shared" si="27"/>
        <v>545.63805843969499</v>
      </c>
      <c r="AL19" s="21"/>
      <c r="AM19" s="40">
        <f t="shared" si="10"/>
        <v>545.63805843969499</v>
      </c>
      <c r="AN19" s="41">
        <f t="shared" si="28"/>
        <v>556.55081960848895</v>
      </c>
      <c r="AO19" s="21"/>
      <c r="AP19" s="40">
        <f t="shared" si="11"/>
        <v>556.55081960848895</v>
      </c>
      <c r="AQ19" s="41">
        <f t="shared" si="29"/>
        <v>567.68183600065879</v>
      </c>
      <c r="AR19" s="21"/>
      <c r="AS19" s="40">
        <f t="shared" si="12"/>
        <v>567.68183600065879</v>
      </c>
      <c r="AT19" s="41">
        <f t="shared" si="30"/>
        <v>579.03547272067203</v>
      </c>
      <c r="AU19" s="21"/>
      <c r="AV19" s="40">
        <f t="shared" si="13"/>
        <v>579.03547272067203</v>
      </c>
      <c r="AW19" s="41">
        <f t="shared" si="31"/>
        <v>590.61618217508544</v>
      </c>
      <c r="AX19" s="21"/>
      <c r="AY19" s="40">
        <f t="shared" si="14"/>
        <v>590.61618217508544</v>
      </c>
      <c r="AZ19" s="41">
        <f t="shared" si="32"/>
        <v>602.42850581858715</v>
      </c>
      <c r="BA19" s="21"/>
      <c r="BB19" s="40">
        <f t="shared" si="15"/>
        <v>602.42850581858715</v>
      </c>
      <c r="BC19" s="41">
        <f t="shared" si="33"/>
        <v>614.47707593495886</v>
      </c>
    </row>
    <row r="20" spans="1:55" s="22" customFormat="1" ht="17.649999999999999" customHeight="1" x14ac:dyDescent="0.2">
      <c r="A20" s="16" t="s">
        <v>28</v>
      </c>
      <c r="B20" s="94" t="s">
        <v>30</v>
      </c>
      <c r="C20" s="23" t="s">
        <v>19</v>
      </c>
      <c r="D20" s="19">
        <v>454.07</v>
      </c>
      <c r="E20" s="20"/>
      <c r="F20" s="40">
        <f t="shared" si="16"/>
        <v>454.07</v>
      </c>
      <c r="G20" s="41">
        <f t="shared" si="17"/>
        <v>463.15140000000002</v>
      </c>
      <c r="H20" s="20">
        <v>0.04</v>
      </c>
      <c r="I20" s="40">
        <f t="shared" si="0"/>
        <v>463.1114</v>
      </c>
      <c r="J20" s="41">
        <f t="shared" si="18"/>
        <v>472.373628</v>
      </c>
      <c r="K20" s="21"/>
      <c r="L20" s="40">
        <f t="shared" si="1"/>
        <v>472.373628</v>
      </c>
      <c r="M20" s="41">
        <f t="shared" si="19"/>
        <v>481.82110055999999</v>
      </c>
      <c r="N20" s="21"/>
      <c r="O20" s="40">
        <f t="shared" si="2"/>
        <v>481.82110055999999</v>
      </c>
      <c r="P20" s="41">
        <f t="shared" si="20"/>
        <v>491.4575225712</v>
      </c>
      <c r="Q20" s="21"/>
      <c r="R20" s="40">
        <f t="shared" si="3"/>
        <v>491.4575225712</v>
      </c>
      <c r="S20" s="41">
        <f t="shared" si="21"/>
        <v>501.28667302262403</v>
      </c>
      <c r="T20" s="21"/>
      <c r="U20" s="40">
        <f t="shared" si="4"/>
        <v>501.28667302262403</v>
      </c>
      <c r="V20" s="41">
        <f t="shared" si="22"/>
        <v>511.31240648307653</v>
      </c>
      <c r="W20" s="21">
        <v>2.7E-2</v>
      </c>
      <c r="X20" s="40">
        <f t="shared" si="5"/>
        <v>511.28540648307654</v>
      </c>
      <c r="Y20" s="41">
        <f t="shared" si="23"/>
        <v>521.51111461273808</v>
      </c>
      <c r="Z20" s="21"/>
      <c r="AA20" s="40">
        <f t="shared" si="6"/>
        <v>521.51111461273808</v>
      </c>
      <c r="AB20" s="41">
        <f t="shared" si="24"/>
        <v>531.94133690499291</v>
      </c>
      <c r="AC20" s="21">
        <v>0.11600000000000001</v>
      </c>
      <c r="AD20" s="40">
        <f t="shared" si="7"/>
        <v>531.82533690499292</v>
      </c>
      <c r="AE20" s="41">
        <f t="shared" si="25"/>
        <v>542.46184364309283</v>
      </c>
      <c r="AF20" s="21"/>
      <c r="AG20" s="40">
        <f t="shared" si="8"/>
        <v>542.46184364309283</v>
      </c>
      <c r="AH20" s="41">
        <f t="shared" si="26"/>
        <v>553.3110805159547</v>
      </c>
      <c r="AI20" s="21"/>
      <c r="AJ20" s="40">
        <f t="shared" si="9"/>
        <v>553.3110805159547</v>
      </c>
      <c r="AK20" s="41">
        <f t="shared" si="27"/>
        <v>564.37730212627378</v>
      </c>
      <c r="AL20" s="21"/>
      <c r="AM20" s="40">
        <f t="shared" si="10"/>
        <v>564.37730212627378</v>
      </c>
      <c r="AN20" s="41">
        <f t="shared" si="28"/>
        <v>575.66484816879927</v>
      </c>
      <c r="AO20" s="21"/>
      <c r="AP20" s="40">
        <f t="shared" si="11"/>
        <v>575.66484816879927</v>
      </c>
      <c r="AQ20" s="41">
        <f t="shared" si="29"/>
        <v>587.17814513217525</v>
      </c>
      <c r="AR20" s="21"/>
      <c r="AS20" s="40">
        <f t="shared" si="12"/>
        <v>587.17814513217525</v>
      </c>
      <c r="AT20" s="41">
        <f t="shared" si="30"/>
        <v>598.92170803481872</v>
      </c>
      <c r="AU20" s="21"/>
      <c r="AV20" s="40">
        <f t="shared" si="13"/>
        <v>598.92170803481872</v>
      </c>
      <c r="AW20" s="41">
        <f t="shared" si="31"/>
        <v>610.90014219551506</v>
      </c>
      <c r="AX20" s="21"/>
      <c r="AY20" s="40">
        <f t="shared" si="14"/>
        <v>610.90014219551506</v>
      </c>
      <c r="AZ20" s="41">
        <f t="shared" si="32"/>
        <v>623.11814503942537</v>
      </c>
      <c r="BA20" s="21"/>
      <c r="BB20" s="40">
        <f t="shared" si="15"/>
        <v>623.11814503942537</v>
      </c>
      <c r="BC20" s="41">
        <f t="shared" si="33"/>
        <v>635.58050794021392</v>
      </c>
    </row>
    <row r="21" spans="1:55" s="22" customFormat="1" ht="17.649999999999999" customHeight="1" x14ac:dyDescent="0.2">
      <c r="A21" s="16" t="s">
        <v>31</v>
      </c>
      <c r="B21" s="94" t="s">
        <v>32</v>
      </c>
      <c r="C21" s="23" t="s">
        <v>16</v>
      </c>
      <c r="D21" s="19">
        <v>14144.8</v>
      </c>
      <c r="E21" s="20">
        <v>437.07</v>
      </c>
      <c r="F21" s="40">
        <f t="shared" si="16"/>
        <v>13707.73</v>
      </c>
      <c r="G21" s="41">
        <f t="shared" si="17"/>
        <v>13981.884599999999</v>
      </c>
      <c r="H21" s="20">
        <v>120.93</v>
      </c>
      <c r="I21" s="40">
        <f t="shared" si="0"/>
        <v>13860.954599999999</v>
      </c>
      <c r="J21" s="41">
        <f t="shared" si="18"/>
        <v>14138.173691999998</v>
      </c>
      <c r="K21" s="21">
        <v>139.1</v>
      </c>
      <c r="L21" s="40">
        <f t="shared" si="1"/>
        <v>13999.073691999998</v>
      </c>
      <c r="M21" s="41">
        <f t="shared" si="19"/>
        <v>14279.055165839998</v>
      </c>
      <c r="N21" s="21">
        <v>142.58000000000001</v>
      </c>
      <c r="O21" s="40">
        <f t="shared" si="2"/>
        <v>14136.475165839998</v>
      </c>
      <c r="P21" s="41">
        <f t="shared" si="20"/>
        <v>14419.204669156798</v>
      </c>
      <c r="Q21" s="21"/>
      <c r="R21" s="40">
        <f t="shared" si="3"/>
        <v>14419.204669156798</v>
      </c>
      <c r="S21" s="41">
        <f t="shared" si="21"/>
        <v>14707.588762539934</v>
      </c>
      <c r="T21" s="21">
        <v>29.31</v>
      </c>
      <c r="U21" s="40">
        <f t="shared" si="4"/>
        <v>14678.278762539934</v>
      </c>
      <c r="V21" s="41">
        <f t="shared" si="22"/>
        <v>14971.844337790733</v>
      </c>
      <c r="W21" s="21">
        <v>450.74</v>
      </c>
      <c r="X21" s="40">
        <f t="shared" si="5"/>
        <v>14521.104337790734</v>
      </c>
      <c r="Y21" s="41">
        <f t="shared" si="23"/>
        <v>14811.526424546548</v>
      </c>
      <c r="Z21" s="21">
        <v>967.18</v>
      </c>
      <c r="AA21" s="40">
        <f t="shared" si="6"/>
        <v>13844.346424546547</v>
      </c>
      <c r="AB21" s="41">
        <f t="shared" si="24"/>
        <v>14121.233353037478</v>
      </c>
      <c r="AC21" s="21">
        <v>308.33</v>
      </c>
      <c r="AD21" s="40">
        <f t="shared" si="7"/>
        <v>13812.903353037478</v>
      </c>
      <c r="AE21" s="41">
        <f t="shared" si="25"/>
        <v>14089.161420098228</v>
      </c>
      <c r="AF21" s="21">
        <v>13.04</v>
      </c>
      <c r="AG21" s="40">
        <f t="shared" si="8"/>
        <v>14076.121420098227</v>
      </c>
      <c r="AH21" s="41">
        <f t="shared" si="26"/>
        <v>14357.643848500191</v>
      </c>
      <c r="AI21" s="21"/>
      <c r="AJ21" s="40">
        <f t="shared" si="9"/>
        <v>14357.643848500191</v>
      </c>
      <c r="AK21" s="41">
        <f t="shared" si="27"/>
        <v>14644.796725470194</v>
      </c>
      <c r="AL21" s="21"/>
      <c r="AM21" s="40">
        <f t="shared" si="10"/>
        <v>14644.796725470194</v>
      </c>
      <c r="AN21" s="41">
        <f t="shared" si="28"/>
        <v>14937.692659979599</v>
      </c>
      <c r="AO21" s="21">
        <v>34.204999999999998</v>
      </c>
      <c r="AP21" s="40">
        <f t="shared" si="11"/>
        <v>14903.487659979599</v>
      </c>
      <c r="AQ21" s="41">
        <f t="shared" si="29"/>
        <v>15201.557413179191</v>
      </c>
      <c r="AR21" s="21">
        <v>9.7949999999999999</v>
      </c>
      <c r="AS21" s="40">
        <f t="shared" si="12"/>
        <v>15191.762413179191</v>
      </c>
      <c r="AT21" s="41">
        <f t="shared" si="30"/>
        <v>15495.597661442775</v>
      </c>
      <c r="AU21" s="21"/>
      <c r="AV21" s="40">
        <f t="shared" si="13"/>
        <v>15495.597661442775</v>
      </c>
      <c r="AW21" s="41">
        <f t="shared" si="31"/>
        <v>15805.50961467163</v>
      </c>
      <c r="AX21" s="21">
        <v>365.53</v>
      </c>
      <c r="AY21" s="40">
        <f t="shared" si="14"/>
        <v>15439.979614671629</v>
      </c>
      <c r="AZ21" s="41">
        <f t="shared" si="32"/>
        <v>15748.779206965062</v>
      </c>
      <c r="BA21" s="21">
        <v>246.61</v>
      </c>
      <c r="BB21" s="40">
        <f t="shared" si="15"/>
        <v>15502.169206965062</v>
      </c>
      <c r="BC21" s="41">
        <f t="shared" si="33"/>
        <v>15812.212591104364</v>
      </c>
    </row>
    <row r="22" spans="1:55" s="22" customFormat="1" ht="17.649999999999999" customHeight="1" x14ac:dyDescent="0.2">
      <c r="A22" s="16" t="s">
        <v>33</v>
      </c>
      <c r="B22" s="94" t="s">
        <v>32</v>
      </c>
      <c r="C22" s="23" t="s">
        <v>16</v>
      </c>
      <c r="D22" s="19">
        <v>106959.12</v>
      </c>
      <c r="E22" s="20">
        <v>2170.61</v>
      </c>
      <c r="F22" s="40">
        <f t="shared" si="16"/>
        <v>104788.51</v>
      </c>
      <c r="G22" s="41">
        <f t="shared" si="17"/>
        <v>106884.28019999999</v>
      </c>
      <c r="H22" s="20">
        <v>1031.1099999999999</v>
      </c>
      <c r="I22" s="40">
        <f t="shared" si="0"/>
        <v>105853.17019999999</v>
      </c>
      <c r="J22" s="41">
        <f t="shared" si="18"/>
        <v>107970.23360399999</v>
      </c>
      <c r="K22" s="21">
        <v>252.17</v>
      </c>
      <c r="L22" s="40">
        <f t="shared" si="1"/>
        <v>107718.063604</v>
      </c>
      <c r="M22" s="41">
        <f t="shared" si="19"/>
        <v>109872.42487608</v>
      </c>
      <c r="N22" s="21">
        <v>294.06</v>
      </c>
      <c r="O22" s="40">
        <f t="shared" si="2"/>
        <v>109578.36487608</v>
      </c>
      <c r="P22" s="41">
        <f t="shared" si="20"/>
        <v>111769.9321736016</v>
      </c>
      <c r="Q22" s="21"/>
      <c r="R22" s="40">
        <f t="shared" si="3"/>
        <v>111769.9321736016</v>
      </c>
      <c r="S22" s="41">
        <f t="shared" si="21"/>
        <v>114005.33081707363</v>
      </c>
      <c r="T22" s="21">
        <v>228.67</v>
      </c>
      <c r="U22" s="40">
        <f t="shared" si="4"/>
        <v>113776.66081707363</v>
      </c>
      <c r="V22" s="41">
        <f t="shared" si="22"/>
        <v>116052.1940334151</v>
      </c>
      <c r="W22" s="21">
        <v>1347.13</v>
      </c>
      <c r="X22" s="40">
        <f t="shared" si="5"/>
        <v>114705.0640334151</v>
      </c>
      <c r="Y22" s="41">
        <f t="shared" si="23"/>
        <v>116999.1653140834</v>
      </c>
      <c r="Z22" s="21">
        <v>2119.91</v>
      </c>
      <c r="AA22" s="40">
        <f t="shared" si="6"/>
        <v>114879.25531408339</v>
      </c>
      <c r="AB22" s="41">
        <f t="shared" si="24"/>
        <v>117176.84042036506</v>
      </c>
      <c r="AC22" s="21">
        <v>2197.13</v>
      </c>
      <c r="AD22" s="40">
        <f t="shared" si="7"/>
        <v>114979.71042036505</v>
      </c>
      <c r="AE22" s="41">
        <f t="shared" si="25"/>
        <v>117279.30462877236</v>
      </c>
      <c r="AF22" s="21">
        <v>3896.55</v>
      </c>
      <c r="AG22" s="40">
        <f t="shared" si="8"/>
        <v>113382.75462877235</v>
      </c>
      <c r="AH22" s="41">
        <f t="shared" si="26"/>
        <v>115650.40972134779</v>
      </c>
      <c r="AI22" s="21">
        <v>2795.51</v>
      </c>
      <c r="AJ22" s="40">
        <f t="shared" si="9"/>
        <v>112854.8997213478</v>
      </c>
      <c r="AK22" s="41">
        <f t="shared" si="27"/>
        <v>115111.99771577476</v>
      </c>
      <c r="AL22" s="21">
        <v>7475.36</v>
      </c>
      <c r="AM22" s="40">
        <f t="shared" si="10"/>
        <v>107636.63771577476</v>
      </c>
      <c r="AN22" s="41">
        <f t="shared" si="28"/>
        <v>109789.37047009026</v>
      </c>
      <c r="AO22" s="21">
        <v>3445.6190000000001</v>
      </c>
      <c r="AP22" s="40">
        <f t="shared" si="11"/>
        <v>106343.75147009025</v>
      </c>
      <c r="AQ22" s="41">
        <f t="shared" si="29"/>
        <v>108470.62649949206</v>
      </c>
      <c r="AR22" s="21">
        <v>629.86199999999997</v>
      </c>
      <c r="AS22" s="40">
        <f t="shared" si="12"/>
        <v>107840.76449949207</v>
      </c>
      <c r="AT22" s="41">
        <f t="shared" si="30"/>
        <v>109997.57978948191</v>
      </c>
      <c r="AU22" s="21">
        <v>274.66000000000003</v>
      </c>
      <c r="AV22" s="40">
        <f t="shared" si="13"/>
        <v>109722.91978948191</v>
      </c>
      <c r="AW22" s="41">
        <f t="shared" si="31"/>
        <v>111917.37818527155</v>
      </c>
      <c r="AX22" s="21">
        <v>1649.99</v>
      </c>
      <c r="AY22" s="40">
        <f t="shared" si="14"/>
        <v>110267.38818527154</v>
      </c>
      <c r="AZ22" s="41">
        <f t="shared" si="32"/>
        <v>112472.73594897697</v>
      </c>
      <c r="BA22" s="21">
        <v>953.53</v>
      </c>
      <c r="BB22" s="40">
        <f t="shared" si="15"/>
        <v>111519.20594897697</v>
      </c>
      <c r="BC22" s="41">
        <f t="shared" si="33"/>
        <v>113749.59006795651</v>
      </c>
    </row>
    <row r="23" spans="1:55" s="22" customFormat="1" ht="17.649999999999999" customHeight="1" x14ac:dyDescent="0.2">
      <c r="A23" s="16" t="s">
        <v>23</v>
      </c>
      <c r="B23" s="94" t="s">
        <v>32</v>
      </c>
      <c r="C23" s="23" t="s">
        <v>16</v>
      </c>
      <c r="D23" s="19">
        <v>1280.26</v>
      </c>
      <c r="E23" s="20"/>
      <c r="F23" s="40">
        <f t="shared" si="16"/>
        <v>1280.26</v>
      </c>
      <c r="G23" s="41">
        <f t="shared" si="17"/>
        <v>1305.8652</v>
      </c>
      <c r="H23" s="20"/>
      <c r="I23" s="40">
        <f t="shared" si="0"/>
        <v>1305.8652</v>
      </c>
      <c r="J23" s="41">
        <f t="shared" si="18"/>
        <v>1331.9825040000001</v>
      </c>
      <c r="K23" s="21"/>
      <c r="L23" s="40">
        <f t="shared" si="1"/>
        <v>1331.9825040000001</v>
      </c>
      <c r="M23" s="41">
        <f t="shared" si="19"/>
        <v>1358.6221540800002</v>
      </c>
      <c r="N23" s="21"/>
      <c r="O23" s="40">
        <f t="shared" si="2"/>
        <v>1358.6221540800002</v>
      </c>
      <c r="P23" s="41">
        <f t="shared" si="20"/>
        <v>1385.7945971616002</v>
      </c>
      <c r="Q23" s="21"/>
      <c r="R23" s="40">
        <f t="shared" si="3"/>
        <v>1385.7945971616002</v>
      </c>
      <c r="S23" s="41">
        <f t="shared" si="21"/>
        <v>1413.5104891048322</v>
      </c>
      <c r="T23" s="21"/>
      <c r="U23" s="40">
        <f t="shared" si="4"/>
        <v>1413.5104891048322</v>
      </c>
      <c r="V23" s="41">
        <f t="shared" si="22"/>
        <v>1441.7806988869288</v>
      </c>
      <c r="W23" s="21"/>
      <c r="X23" s="40">
        <f t="shared" si="5"/>
        <v>1441.7806988869288</v>
      </c>
      <c r="Y23" s="41">
        <f t="shared" si="23"/>
        <v>1470.6163128646674</v>
      </c>
      <c r="Z23" s="21"/>
      <c r="AA23" s="40">
        <f t="shared" si="6"/>
        <v>1470.6163128646674</v>
      </c>
      <c r="AB23" s="41">
        <f t="shared" si="24"/>
        <v>1500.0286391219609</v>
      </c>
      <c r="AC23" s="21"/>
      <c r="AD23" s="40">
        <f t="shared" si="7"/>
        <v>1500.0286391219609</v>
      </c>
      <c r="AE23" s="41">
        <f t="shared" si="25"/>
        <v>1530.0292119044002</v>
      </c>
      <c r="AF23" s="21"/>
      <c r="AG23" s="40">
        <f t="shared" si="8"/>
        <v>1530.0292119044002</v>
      </c>
      <c r="AH23" s="41">
        <f t="shared" si="26"/>
        <v>1560.6297961424882</v>
      </c>
      <c r="AI23" s="21"/>
      <c r="AJ23" s="40">
        <f t="shared" si="9"/>
        <v>1560.6297961424882</v>
      </c>
      <c r="AK23" s="41">
        <f t="shared" si="27"/>
        <v>1591.8423920653379</v>
      </c>
      <c r="AL23" s="21"/>
      <c r="AM23" s="40">
        <f t="shared" si="10"/>
        <v>1591.8423920653379</v>
      </c>
      <c r="AN23" s="41">
        <f t="shared" si="28"/>
        <v>1623.6792399066446</v>
      </c>
      <c r="AO23" s="21"/>
      <c r="AP23" s="40">
        <f t="shared" si="11"/>
        <v>1623.6792399066446</v>
      </c>
      <c r="AQ23" s="41">
        <f t="shared" si="29"/>
        <v>1656.1528247047775</v>
      </c>
      <c r="AR23" s="21"/>
      <c r="AS23" s="40">
        <f t="shared" si="12"/>
        <v>1656.1528247047775</v>
      </c>
      <c r="AT23" s="41">
        <f t="shared" si="30"/>
        <v>1689.2758811988731</v>
      </c>
      <c r="AU23" s="21"/>
      <c r="AV23" s="40">
        <f t="shared" si="13"/>
        <v>1689.2758811988731</v>
      </c>
      <c r="AW23" s="41">
        <f t="shared" si="31"/>
        <v>1723.0613988228506</v>
      </c>
      <c r="AX23" s="21"/>
      <c r="AY23" s="40">
        <f t="shared" si="14"/>
        <v>1723.0613988228506</v>
      </c>
      <c r="AZ23" s="41">
        <f t="shared" si="32"/>
        <v>1757.5226267993075</v>
      </c>
      <c r="BA23" s="21"/>
      <c r="BB23" s="40">
        <f t="shared" si="15"/>
        <v>1757.5226267993075</v>
      </c>
      <c r="BC23" s="41">
        <f t="shared" si="33"/>
        <v>1792.6730793352938</v>
      </c>
    </row>
    <row r="24" spans="1:55" s="22" customFormat="1" ht="17.649999999999999" customHeight="1" x14ac:dyDescent="0.2">
      <c r="A24" s="16" t="s">
        <v>34</v>
      </c>
      <c r="B24" s="94" t="s">
        <v>32</v>
      </c>
      <c r="C24" s="23" t="s">
        <v>16</v>
      </c>
      <c r="D24" s="19">
        <v>3.18</v>
      </c>
      <c r="E24" s="20"/>
      <c r="F24" s="40">
        <f t="shared" si="16"/>
        <v>3.18</v>
      </c>
      <c r="G24" s="41">
        <f t="shared" si="17"/>
        <v>3.2436000000000003</v>
      </c>
      <c r="H24" s="20"/>
      <c r="I24" s="40">
        <f>G24-H24</f>
        <v>3.2436000000000003</v>
      </c>
      <c r="J24" s="41">
        <f t="shared" si="18"/>
        <v>3.3084720000000005</v>
      </c>
      <c r="K24" s="21"/>
      <c r="L24" s="40">
        <f>J24-K24</f>
        <v>3.3084720000000005</v>
      </c>
      <c r="M24" s="41">
        <f t="shared" si="19"/>
        <v>3.3746414400000004</v>
      </c>
      <c r="N24" s="21"/>
      <c r="O24" s="40">
        <f>M24-N24</f>
        <v>3.3746414400000004</v>
      </c>
      <c r="P24" s="41">
        <f t="shared" si="20"/>
        <v>3.4421342688000003</v>
      </c>
      <c r="Q24" s="21"/>
      <c r="R24" s="40">
        <f>P24-Q24</f>
        <v>3.4421342688000003</v>
      </c>
      <c r="S24" s="41">
        <f t="shared" si="21"/>
        <v>3.5109769541760003</v>
      </c>
      <c r="T24" s="21"/>
      <c r="U24" s="40">
        <f>S24-T24</f>
        <v>3.5109769541760003</v>
      </c>
      <c r="V24" s="41">
        <f t="shared" si="22"/>
        <v>3.5811964932595202</v>
      </c>
      <c r="W24" s="21"/>
      <c r="X24" s="40">
        <f>V24-W24</f>
        <v>3.5811964932595202</v>
      </c>
      <c r="Y24" s="41">
        <f t="shared" si="23"/>
        <v>3.6528204231247106</v>
      </c>
      <c r="Z24" s="21"/>
      <c r="AA24" s="40">
        <f>Y24-Z24</f>
        <v>3.6528204231247106</v>
      </c>
      <c r="AB24" s="41">
        <f t="shared" si="24"/>
        <v>3.7258768315872048</v>
      </c>
      <c r="AC24" s="21"/>
      <c r="AD24" s="40">
        <f>AB24-AC24</f>
        <v>3.7258768315872048</v>
      </c>
      <c r="AE24" s="41">
        <f t="shared" si="25"/>
        <v>3.8003943682189489</v>
      </c>
      <c r="AF24" s="21"/>
      <c r="AG24" s="40">
        <f>AE24-AF24</f>
        <v>3.8003943682189489</v>
      </c>
      <c r="AH24" s="41">
        <f t="shared" si="26"/>
        <v>3.876402255583328</v>
      </c>
      <c r="AI24" s="21"/>
      <c r="AJ24" s="40">
        <f>AH24-AI24</f>
        <v>3.876402255583328</v>
      </c>
      <c r="AK24" s="41">
        <f t="shared" si="27"/>
        <v>3.9539303006949944</v>
      </c>
      <c r="AL24" s="21"/>
      <c r="AM24" s="40">
        <f>AK24-AL24</f>
        <v>3.9539303006949944</v>
      </c>
      <c r="AN24" s="41">
        <f t="shared" si="28"/>
        <v>4.0330089067088943</v>
      </c>
      <c r="AO24" s="21"/>
      <c r="AP24" s="40">
        <f>AN24-AO24</f>
        <v>4.0330089067088943</v>
      </c>
      <c r="AQ24" s="41">
        <f t="shared" si="29"/>
        <v>4.1136690848430719</v>
      </c>
      <c r="AR24" s="21"/>
      <c r="AS24" s="40">
        <f>AQ24-AR24</f>
        <v>4.1136690848430719</v>
      </c>
      <c r="AT24" s="41">
        <f t="shared" si="30"/>
        <v>4.1959424665399334</v>
      </c>
      <c r="AU24" s="21"/>
      <c r="AV24" s="40">
        <f>AT24-AU24</f>
        <v>4.1959424665399334</v>
      </c>
      <c r="AW24" s="41">
        <f t="shared" si="31"/>
        <v>4.2798613158707326</v>
      </c>
      <c r="AX24" s="21"/>
      <c r="AY24" s="40">
        <f>AW24-AX24</f>
        <v>4.2798613158707326</v>
      </c>
      <c r="AZ24" s="41">
        <f t="shared" si="32"/>
        <v>4.3654585421881471</v>
      </c>
      <c r="BA24" s="21"/>
      <c r="BB24" s="40">
        <f>AZ24-BA24</f>
        <v>4.3654585421881471</v>
      </c>
      <c r="BC24" s="41">
        <f t="shared" si="33"/>
        <v>4.4527677130319105</v>
      </c>
    </row>
    <row r="25" spans="1:55" s="22" customFormat="1" ht="17.649999999999999" customHeight="1" thickBot="1" x14ac:dyDescent="0.25">
      <c r="A25" s="16" t="s">
        <v>35</v>
      </c>
      <c r="B25" s="94" t="s">
        <v>32</v>
      </c>
      <c r="C25" s="23" t="s">
        <v>16</v>
      </c>
      <c r="D25" s="19">
        <v>3355.13</v>
      </c>
      <c r="E25" s="20"/>
      <c r="F25" s="40">
        <f t="shared" si="16"/>
        <v>3355.13</v>
      </c>
      <c r="G25" s="41">
        <f t="shared" si="17"/>
        <v>3422.2326000000003</v>
      </c>
      <c r="H25" s="20"/>
      <c r="I25" s="40">
        <f t="shared" si="0"/>
        <v>3422.2326000000003</v>
      </c>
      <c r="J25" s="41">
        <f t="shared" si="18"/>
        <v>3490.6772520000004</v>
      </c>
      <c r="K25" s="21"/>
      <c r="L25" s="40">
        <f t="shared" si="1"/>
        <v>3490.6772520000004</v>
      </c>
      <c r="M25" s="41">
        <f t="shared" si="19"/>
        <v>3560.4907970400004</v>
      </c>
      <c r="N25" s="21"/>
      <c r="O25" s="40">
        <f>M25-N25</f>
        <v>3560.4907970400004</v>
      </c>
      <c r="P25" s="41">
        <f t="shared" si="20"/>
        <v>3631.7006129808005</v>
      </c>
      <c r="Q25" s="21"/>
      <c r="R25" s="40">
        <f>P25-Q25</f>
        <v>3631.7006129808005</v>
      </c>
      <c r="S25" s="41">
        <f t="shared" si="21"/>
        <v>3704.3346252404167</v>
      </c>
      <c r="T25" s="21"/>
      <c r="U25" s="40">
        <f>S25-T25</f>
        <v>3704.3346252404167</v>
      </c>
      <c r="V25" s="41">
        <f t="shared" si="22"/>
        <v>3778.4213177452252</v>
      </c>
      <c r="W25" s="21"/>
      <c r="X25" s="40">
        <f>V25-W25</f>
        <v>3778.4213177452252</v>
      </c>
      <c r="Y25" s="41">
        <f t="shared" si="23"/>
        <v>3853.9897441001299</v>
      </c>
      <c r="Z25" s="21"/>
      <c r="AA25" s="40">
        <f>Y25-Z25</f>
        <v>3853.9897441001299</v>
      </c>
      <c r="AB25" s="41">
        <f t="shared" si="24"/>
        <v>3931.0695389821326</v>
      </c>
      <c r="AC25" s="21"/>
      <c r="AD25" s="40">
        <f>AB25-AC25</f>
        <v>3931.0695389821326</v>
      </c>
      <c r="AE25" s="41">
        <f t="shared" si="25"/>
        <v>4009.6909297617754</v>
      </c>
      <c r="AF25" s="21"/>
      <c r="AG25" s="40">
        <f>AE25-AF25</f>
        <v>4009.6909297617754</v>
      </c>
      <c r="AH25" s="41">
        <f t="shared" si="26"/>
        <v>4089.8847483570107</v>
      </c>
      <c r="AI25" s="21"/>
      <c r="AJ25" s="40">
        <f>AH25-AI25</f>
        <v>4089.8847483570107</v>
      </c>
      <c r="AK25" s="41">
        <f t="shared" si="27"/>
        <v>4171.6824433241509</v>
      </c>
      <c r="AL25" s="21"/>
      <c r="AM25" s="40">
        <f>AK25-AL25</f>
        <v>4171.6824433241509</v>
      </c>
      <c r="AN25" s="41">
        <f t="shared" si="28"/>
        <v>4255.1160921906339</v>
      </c>
      <c r="AO25" s="21"/>
      <c r="AP25" s="40">
        <f>AN25-AO25</f>
        <v>4255.1160921906339</v>
      </c>
      <c r="AQ25" s="41">
        <f t="shared" si="29"/>
        <v>4340.2184140344471</v>
      </c>
      <c r="AR25" s="21"/>
      <c r="AS25" s="40">
        <f>AQ25-AR25</f>
        <v>4340.2184140344471</v>
      </c>
      <c r="AT25" s="41">
        <f t="shared" si="30"/>
        <v>4427.0227823151363</v>
      </c>
      <c r="AU25" s="21"/>
      <c r="AV25" s="40">
        <f>AT25-AU25</f>
        <v>4427.0227823151363</v>
      </c>
      <c r="AW25" s="41">
        <f t="shared" si="31"/>
        <v>4515.563237961439</v>
      </c>
      <c r="AX25" s="21"/>
      <c r="AY25" s="40">
        <f>AW25-AX25</f>
        <v>4515.563237961439</v>
      </c>
      <c r="AZ25" s="41">
        <f t="shared" si="32"/>
        <v>4605.8745027206678</v>
      </c>
      <c r="BA25" s="21"/>
      <c r="BB25" s="40">
        <f>AZ25-BA25</f>
        <v>4605.8745027206678</v>
      </c>
      <c r="BC25" s="41">
        <f t="shared" si="33"/>
        <v>4697.9919927750816</v>
      </c>
    </row>
    <row r="26" spans="1:55" s="136" customFormat="1" ht="18" customHeight="1" thickBot="1" x14ac:dyDescent="0.25">
      <c r="A26" s="133" t="s">
        <v>36</v>
      </c>
      <c r="B26" s="134"/>
      <c r="C26" s="135" t="s">
        <v>37</v>
      </c>
      <c r="D26" s="28">
        <f>D7+D9+D8*2+SUM(D10:D20)*2+SUM(D21:D25)</f>
        <v>184398.99</v>
      </c>
      <c r="E26" s="29">
        <f t="shared" ref="E26:BC26" si="34">E7+E9+E8*2+SUM(E10:E20)*2+SUM(E21:E25)</f>
        <v>4841.2299999999996</v>
      </c>
      <c r="F26" s="43">
        <f t="shared" si="34"/>
        <v>179557.75999999998</v>
      </c>
      <c r="G26" s="44">
        <f t="shared" si="34"/>
        <v>183148.91519999999</v>
      </c>
      <c r="H26" s="29">
        <f t="shared" si="34"/>
        <v>1514.19</v>
      </c>
      <c r="I26" s="43">
        <f t="shared" si="34"/>
        <v>181634.72519999999</v>
      </c>
      <c r="J26" s="44">
        <f t="shared" si="34"/>
        <v>185267.419704</v>
      </c>
      <c r="K26" s="29">
        <f t="shared" si="34"/>
        <v>721.23</v>
      </c>
      <c r="L26" s="43">
        <f t="shared" si="34"/>
        <v>184546.18970400002</v>
      </c>
      <c r="M26" s="44">
        <f t="shared" si="34"/>
        <v>188237.11349808</v>
      </c>
      <c r="N26" s="29">
        <f t="shared" si="34"/>
        <v>888.07799999999997</v>
      </c>
      <c r="O26" s="43">
        <f t="shared" si="34"/>
        <v>187349.03549807999</v>
      </c>
      <c r="P26" s="44">
        <f t="shared" si="34"/>
        <v>191096.01620804163</v>
      </c>
      <c r="Q26" s="29">
        <f t="shared" si="34"/>
        <v>0</v>
      </c>
      <c r="R26" s="43">
        <f t="shared" si="34"/>
        <v>191096.01620804163</v>
      </c>
      <c r="S26" s="44">
        <f t="shared" si="34"/>
        <v>194917.93653220244</v>
      </c>
      <c r="T26" s="29">
        <f t="shared" si="34"/>
        <v>444.40999999999997</v>
      </c>
      <c r="U26" s="43">
        <f t="shared" si="34"/>
        <v>194473.52653220246</v>
      </c>
      <c r="V26" s="44">
        <f t="shared" si="34"/>
        <v>198362.99706284652</v>
      </c>
      <c r="W26" s="29">
        <f t="shared" si="34"/>
        <v>3154.3140000000003</v>
      </c>
      <c r="X26" s="43">
        <f t="shared" si="34"/>
        <v>195208.68306284651</v>
      </c>
      <c r="Y26" s="44">
        <f t="shared" si="34"/>
        <v>199112.85672410345</v>
      </c>
      <c r="Z26" s="29">
        <f t="shared" si="34"/>
        <v>5338.8439999999991</v>
      </c>
      <c r="AA26" s="43">
        <f t="shared" si="34"/>
        <v>193774.01272410341</v>
      </c>
      <c r="AB26" s="44">
        <f t="shared" si="34"/>
        <v>197649.49297858551</v>
      </c>
      <c r="AC26" s="29">
        <f t="shared" si="34"/>
        <v>4419.1319999999996</v>
      </c>
      <c r="AD26" s="43">
        <f t="shared" si="34"/>
        <v>193230.36097858544</v>
      </c>
      <c r="AE26" s="44">
        <f t="shared" si="34"/>
        <v>197094.96819815715</v>
      </c>
      <c r="AF26" s="29">
        <f t="shared" si="34"/>
        <v>6224.5380000000005</v>
      </c>
      <c r="AG26" s="43">
        <f t="shared" si="34"/>
        <v>190870.43019815718</v>
      </c>
      <c r="AH26" s="44">
        <f t="shared" si="34"/>
        <v>194687.8388021203</v>
      </c>
      <c r="AI26" s="29">
        <f t="shared" si="34"/>
        <v>4721.55</v>
      </c>
      <c r="AJ26" s="43">
        <f t="shared" si="34"/>
        <v>189966.28880212031</v>
      </c>
      <c r="AK26" s="44">
        <f t="shared" si="34"/>
        <v>193765.61457816273</v>
      </c>
      <c r="AL26" s="29">
        <f t="shared" si="34"/>
        <v>11935.92</v>
      </c>
      <c r="AM26" s="43">
        <f t="shared" si="34"/>
        <v>181829.69457816274</v>
      </c>
      <c r="AN26" s="44">
        <f t="shared" si="34"/>
        <v>185466.28846972599</v>
      </c>
      <c r="AO26" s="29">
        <f t="shared" si="34"/>
        <v>5972.1666000000005</v>
      </c>
      <c r="AP26" s="43">
        <f t="shared" si="34"/>
        <v>179494.12186972599</v>
      </c>
      <c r="AQ26" s="44">
        <f t="shared" si="34"/>
        <v>183084.00430712051</v>
      </c>
      <c r="AR26" s="29">
        <f t="shared" si="34"/>
        <v>969.39099999999996</v>
      </c>
      <c r="AS26" s="43">
        <f t="shared" si="34"/>
        <v>182114.61330712054</v>
      </c>
      <c r="AT26" s="44">
        <f t="shared" si="34"/>
        <v>185756.90557326295</v>
      </c>
      <c r="AU26" s="29">
        <f t="shared" si="34"/>
        <v>677.279</v>
      </c>
      <c r="AV26" s="43">
        <f t="shared" si="34"/>
        <v>185079.62657326297</v>
      </c>
      <c r="AW26" s="44">
        <f t="shared" si="34"/>
        <v>188781.2191047282</v>
      </c>
      <c r="AX26" s="29">
        <f t="shared" si="34"/>
        <v>3641.7649999999999</v>
      </c>
      <c r="AY26" s="43">
        <f t="shared" si="34"/>
        <v>185139.45410472815</v>
      </c>
      <c r="AZ26" s="44">
        <f t="shared" si="34"/>
        <v>188842.24318682277</v>
      </c>
      <c r="BA26" s="29">
        <f t="shared" si="34"/>
        <v>2894.9659999999999</v>
      </c>
      <c r="BB26" s="43">
        <f t="shared" si="34"/>
        <v>185947.27718682276</v>
      </c>
      <c r="BC26" s="44">
        <f t="shared" si="34"/>
        <v>189666.22273055921</v>
      </c>
    </row>
    <row r="27" spans="1:55" s="48" customFormat="1" ht="18" customHeight="1" thickBot="1" x14ac:dyDescent="0.25">
      <c r="A27" s="137"/>
      <c r="B27" s="138"/>
      <c r="C27" s="51" t="s">
        <v>38</v>
      </c>
      <c r="D27" s="52">
        <f>D26/D29</f>
        <v>14.496775943396226</v>
      </c>
      <c r="E27" s="53"/>
      <c r="F27" s="51"/>
      <c r="G27" s="50">
        <f>G26/$D$29</f>
        <v>14.398499622641509</v>
      </c>
      <c r="H27" s="53"/>
      <c r="I27" s="51"/>
      <c r="J27" s="52">
        <f>J26/$D$29</f>
        <v>14.565048718867924</v>
      </c>
      <c r="K27" s="51"/>
      <c r="L27" s="51"/>
      <c r="M27" s="52">
        <f>M26/$D$29</f>
        <v>14.798515212113207</v>
      </c>
      <c r="N27" s="51"/>
      <c r="O27" s="51"/>
      <c r="P27" s="52">
        <f>P26/$D$29</f>
        <v>15.023271714468683</v>
      </c>
      <c r="Q27" s="51"/>
      <c r="R27" s="51"/>
      <c r="S27" s="52">
        <f>S26/$D$29</f>
        <v>15.323737148758052</v>
      </c>
      <c r="T27" s="51"/>
      <c r="U27" s="51"/>
      <c r="V27" s="52">
        <f>V26/$D$29</f>
        <v>15.594575240789821</v>
      </c>
      <c r="W27" s="51"/>
      <c r="X27" s="51"/>
      <c r="Y27" s="52">
        <f>Y26/$D$29</f>
        <v>15.653526472020712</v>
      </c>
      <c r="Z27" s="51"/>
      <c r="AA27" s="51"/>
      <c r="AB27" s="52">
        <f>AB26/$D$29</f>
        <v>15.538482152404521</v>
      </c>
      <c r="AC27" s="51"/>
      <c r="AD27" s="51"/>
      <c r="AE27" s="52">
        <f>AE26/$D$29</f>
        <v>15.49488743696204</v>
      </c>
      <c r="AF27" s="51"/>
      <c r="AG27" s="51"/>
      <c r="AH27" s="52">
        <f>AH26/$D$29</f>
        <v>15.305647704569205</v>
      </c>
      <c r="AI27" s="51"/>
      <c r="AJ27" s="51"/>
      <c r="AK27" s="52">
        <f>AK26/$D$29</f>
        <v>15.233145800170027</v>
      </c>
      <c r="AL27" s="51"/>
      <c r="AM27" s="51"/>
      <c r="AN27" s="52">
        <f>AN26/$D$29</f>
        <v>14.580683055796069</v>
      </c>
      <c r="AO27" s="51"/>
      <c r="AP27" s="51"/>
      <c r="AQ27" s="52">
        <f>AQ26/$D$29</f>
        <v>14.393396565025197</v>
      </c>
      <c r="AR27" s="51"/>
      <c r="AS27" s="51"/>
      <c r="AT27" s="52">
        <f>AT26/$D$29</f>
        <v>14.603530312363439</v>
      </c>
      <c r="AU27" s="51"/>
      <c r="AV27" s="51"/>
      <c r="AW27" s="52">
        <f>AW26/$D$29</f>
        <v>14.841290810120141</v>
      </c>
      <c r="AX27" s="51"/>
      <c r="AY27" s="51"/>
      <c r="AZ27" s="52">
        <f>AZ26/$D$29</f>
        <v>14.846088300850846</v>
      </c>
      <c r="BA27" s="51"/>
      <c r="BB27" s="51"/>
      <c r="BC27" s="52">
        <f>BC26/$D$29</f>
        <v>14.910866566867863</v>
      </c>
    </row>
    <row r="28" spans="1:55" s="22" customFormat="1" ht="16.149999999999999" customHeight="1" x14ac:dyDescent="0.2">
      <c r="A28" s="55"/>
      <c r="B28" s="56"/>
      <c r="C28" s="57" t="s">
        <v>40</v>
      </c>
      <c r="D28" s="35">
        <v>0.02</v>
      </c>
      <c r="E28" s="4"/>
      <c r="F28" s="31"/>
      <c r="H28" s="4"/>
      <c r="I28" s="31"/>
      <c r="K28" s="4"/>
      <c r="L28" s="31"/>
      <c r="N28" s="4"/>
      <c r="O28" s="31"/>
      <c r="Q28" s="4"/>
      <c r="R28" s="31"/>
      <c r="T28" s="4"/>
      <c r="U28" s="31"/>
      <c r="W28" s="4"/>
      <c r="X28" s="31"/>
      <c r="Z28" s="4"/>
      <c r="AA28" s="31"/>
      <c r="AC28" s="4"/>
      <c r="AD28" s="31"/>
      <c r="AF28" s="4"/>
      <c r="AG28" s="31"/>
      <c r="AI28" s="4"/>
      <c r="AJ28" s="31"/>
      <c r="AL28" s="4"/>
      <c r="AM28" s="31"/>
      <c r="AO28" s="4"/>
      <c r="AP28" s="31"/>
      <c r="AR28" s="4"/>
      <c r="AS28" s="31"/>
      <c r="AU28" s="4"/>
      <c r="AV28" s="31"/>
      <c r="AX28" s="4"/>
      <c r="AY28" s="31"/>
      <c r="BA28" s="4"/>
      <c r="BB28" s="31"/>
    </row>
    <row r="29" spans="1:55" s="22" customFormat="1" ht="16.149999999999999" customHeight="1" x14ac:dyDescent="0.2">
      <c r="A29" s="55"/>
      <c r="B29" s="56"/>
      <c r="C29" s="31" t="s">
        <v>41</v>
      </c>
      <c r="D29" s="36">
        <v>12720</v>
      </c>
      <c r="E29" s="4"/>
      <c r="F29" s="31"/>
      <c r="G29" s="31"/>
      <c r="H29" s="4"/>
      <c r="I29" s="31"/>
      <c r="J29" s="31"/>
      <c r="K29" s="4"/>
      <c r="L29" s="31"/>
      <c r="M29" s="31"/>
      <c r="N29" s="4"/>
      <c r="O29" s="31"/>
      <c r="P29" s="31"/>
      <c r="Q29" s="4"/>
      <c r="R29" s="31"/>
      <c r="S29" s="31"/>
      <c r="T29" s="4"/>
      <c r="U29" s="31"/>
      <c r="V29" s="31"/>
      <c r="W29" s="4"/>
      <c r="X29" s="31"/>
      <c r="Y29" s="31"/>
      <c r="Z29" s="4"/>
      <c r="AA29" s="31"/>
      <c r="AB29" s="31"/>
      <c r="AC29" s="4"/>
      <c r="AD29" s="31"/>
      <c r="AE29" s="31"/>
      <c r="AF29" s="4"/>
      <c r="AG29" s="31"/>
      <c r="AH29" s="31"/>
      <c r="AI29" s="4"/>
      <c r="AJ29" s="31"/>
      <c r="AK29" s="31"/>
      <c r="AL29" s="4"/>
      <c r="AM29" s="31"/>
      <c r="AN29" s="31"/>
      <c r="AO29" s="4"/>
      <c r="AP29" s="31"/>
      <c r="AQ29" s="31"/>
      <c r="AR29" s="4"/>
      <c r="AS29" s="31"/>
      <c r="AT29" s="31"/>
      <c r="AU29" s="4"/>
      <c r="AV29" s="31"/>
      <c r="AW29" s="31"/>
      <c r="AX29" s="4"/>
      <c r="AY29" s="31"/>
      <c r="AZ29" s="31"/>
      <c r="BA29" s="4"/>
      <c r="BB29" s="31"/>
      <c r="BC29" s="31"/>
    </row>
    <row r="30" spans="1:55" s="22" customFormat="1" ht="16.149999999999999" customHeight="1" thickBot="1" x14ac:dyDescent="0.25">
      <c r="A30" s="58"/>
      <c r="B30" s="59"/>
      <c r="C30" s="37" t="s">
        <v>42</v>
      </c>
      <c r="D30" s="38">
        <v>15458</v>
      </c>
      <c r="E30" s="4"/>
      <c r="F30" s="31"/>
      <c r="G30" s="31"/>
      <c r="H30" s="4"/>
      <c r="I30" s="31"/>
      <c r="J30" s="31"/>
      <c r="K30" s="4"/>
      <c r="L30" s="31"/>
      <c r="M30" s="31"/>
      <c r="N30" s="4"/>
      <c r="O30" s="31"/>
      <c r="P30" s="31"/>
      <c r="Q30" s="4"/>
      <c r="R30" s="31"/>
      <c r="S30" s="31"/>
      <c r="T30" s="4"/>
      <c r="U30" s="31"/>
      <c r="V30" s="31"/>
      <c r="W30" s="4"/>
      <c r="X30" s="31"/>
      <c r="Y30" s="31"/>
      <c r="Z30" s="4"/>
      <c r="AA30" s="31"/>
      <c r="AB30" s="31"/>
      <c r="AC30" s="4"/>
      <c r="AD30" s="31"/>
      <c r="AE30" s="31"/>
      <c r="AF30" s="4"/>
      <c r="AG30" s="31"/>
      <c r="AH30" s="31"/>
      <c r="AI30" s="4"/>
      <c r="AJ30" s="31"/>
      <c r="AK30" s="31"/>
      <c r="AL30" s="4"/>
      <c r="AM30" s="31"/>
      <c r="AN30" s="31"/>
      <c r="AO30" s="4"/>
      <c r="AP30" s="31"/>
      <c r="AQ30" s="31"/>
      <c r="AR30" s="4"/>
      <c r="AS30" s="31"/>
      <c r="AT30" s="31"/>
      <c r="AU30" s="4"/>
      <c r="AV30" s="31"/>
      <c r="AW30" s="31"/>
      <c r="AX30" s="4"/>
      <c r="AY30" s="31"/>
      <c r="AZ30" s="31"/>
      <c r="BA30" s="4"/>
      <c r="BB30" s="31"/>
      <c r="BC30" s="31"/>
    </row>
    <row r="31" spans="1:55" ht="18" customHeight="1" x14ac:dyDescent="0.2">
      <c r="B31" s="124"/>
      <c r="D31" s="4"/>
      <c r="F31" s="31"/>
      <c r="I31" s="31"/>
      <c r="L31" s="31"/>
      <c r="O31" s="31"/>
      <c r="R31" s="31"/>
      <c r="U31" s="31"/>
      <c r="X31" s="31"/>
      <c r="AA31" s="31"/>
      <c r="AD31" s="31"/>
      <c r="AG31" s="31"/>
      <c r="AJ31" s="31"/>
      <c r="AM31" s="31"/>
      <c r="AP31" s="31"/>
      <c r="AS31" s="31"/>
      <c r="AV31" s="31"/>
      <c r="AY31" s="31"/>
      <c r="BB31" s="31"/>
    </row>
    <row r="32" spans="1:55" ht="18" customHeight="1" x14ac:dyDescent="0.2">
      <c r="B32" s="124"/>
      <c r="D32" s="4"/>
      <c r="F32" s="31"/>
      <c r="I32" s="31"/>
      <c r="L32" s="31"/>
      <c r="O32" s="31"/>
      <c r="R32" s="31"/>
      <c r="U32" s="31"/>
      <c r="X32" s="31"/>
      <c r="AA32" s="31"/>
      <c r="AD32" s="31"/>
      <c r="AG32" s="31"/>
      <c r="AJ32" s="31"/>
      <c r="AM32" s="31"/>
      <c r="AP32" s="31"/>
      <c r="AS32" s="31"/>
      <c r="AV32" s="31"/>
      <c r="AY32" s="31"/>
      <c r="BB32" s="31"/>
    </row>
    <row r="33" spans="2:54" ht="18" customHeight="1" x14ac:dyDescent="0.2">
      <c r="B33" s="124"/>
      <c r="D33" s="4"/>
      <c r="F33" s="31"/>
      <c r="I33" s="31"/>
      <c r="L33" s="31"/>
      <c r="O33" s="31"/>
      <c r="R33" s="31"/>
      <c r="U33" s="31"/>
      <c r="X33" s="31"/>
      <c r="AA33" s="31"/>
      <c r="AD33" s="31"/>
      <c r="AG33" s="31"/>
      <c r="AJ33" s="31"/>
      <c r="AM33" s="31"/>
      <c r="AP33" s="31"/>
      <c r="AS33" s="31"/>
      <c r="AV33" s="31"/>
      <c r="AY33" s="31"/>
      <c r="BB33" s="31"/>
    </row>
    <row r="34" spans="2:54" ht="18" customHeight="1" x14ac:dyDescent="0.2">
      <c r="B34" s="124"/>
      <c r="D34" s="4"/>
      <c r="F34" s="31"/>
      <c r="I34" s="31"/>
      <c r="L34" s="31"/>
      <c r="O34" s="31"/>
      <c r="R34" s="31"/>
      <c r="U34" s="31"/>
      <c r="X34" s="31"/>
      <c r="AA34" s="31"/>
      <c r="AD34" s="31"/>
      <c r="AG34" s="31"/>
      <c r="AJ34" s="31"/>
      <c r="AM34" s="31"/>
      <c r="AP34" s="31"/>
      <c r="AS34" s="31"/>
      <c r="AV34" s="31"/>
      <c r="AY34" s="31"/>
      <c r="BB34" s="31"/>
    </row>
    <row r="35" spans="2:54" ht="18" customHeight="1" x14ac:dyDescent="0.2">
      <c r="B35" s="124"/>
      <c r="D35" s="4"/>
      <c r="F35" s="31"/>
      <c r="I35" s="31"/>
      <c r="L35" s="31"/>
      <c r="O35" s="31"/>
      <c r="R35" s="31"/>
      <c r="U35" s="31"/>
      <c r="X35" s="31"/>
      <c r="AA35" s="31"/>
      <c r="AD35" s="31"/>
      <c r="AG35" s="31"/>
      <c r="AJ35" s="31"/>
      <c r="AM35" s="31"/>
      <c r="AP35" s="31"/>
      <c r="AS35" s="31"/>
      <c r="AV35" s="31"/>
      <c r="AY35" s="31"/>
      <c r="BB35" s="31"/>
    </row>
    <row r="36" spans="2:54" ht="18" customHeight="1" x14ac:dyDescent="0.2">
      <c r="B36" s="124"/>
      <c r="D36" s="4"/>
      <c r="F36" s="31"/>
      <c r="I36" s="31"/>
      <c r="L36" s="31"/>
      <c r="O36" s="31"/>
      <c r="R36" s="31"/>
      <c r="U36" s="31"/>
      <c r="X36" s="31"/>
      <c r="AA36" s="31"/>
      <c r="AD36" s="31"/>
      <c r="AG36" s="31"/>
      <c r="AJ36" s="31"/>
      <c r="AM36" s="31"/>
      <c r="AP36" s="31"/>
      <c r="AS36" s="31"/>
      <c r="AV36" s="31"/>
      <c r="AY36" s="31"/>
      <c r="BB36" s="31"/>
    </row>
    <row r="37" spans="2:54" ht="18" customHeight="1" x14ac:dyDescent="0.2">
      <c r="B37" s="124"/>
      <c r="D37" s="4"/>
      <c r="F37" s="31"/>
      <c r="I37" s="31"/>
      <c r="L37" s="31"/>
      <c r="O37" s="31"/>
      <c r="R37" s="31"/>
      <c r="U37" s="31"/>
      <c r="X37" s="31"/>
      <c r="AA37" s="31"/>
      <c r="AD37" s="31"/>
      <c r="AG37" s="31"/>
      <c r="AJ37" s="31"/>
      <c r="AM37" s="31"/>
      <c r="AP37" s="31"/>
      <c r="AS37" s="31"/>
      <c r="AV37" s="31"/>
      <c r="AY37" s="31"/>
      <c r="BB37" s="31"/>
    </row>
    <row r="38" spans="2:54" ht="18" customHeight="1" x14ac:dyDescent="0.2">
      <c r="B38" s="124"/>
      <c r="D38" s="4"/>
      <c r="F38" s="31"/>
      <c r="I38" s="31"/>
      <c r="L38" s="31"/>
      <c r="O38" s="31"/>
      <c r="R38" s="31"/>
      <c r="U38" s="31"/>
      <c r="X38" s="31"/>
      <c r="AA38" s="31"/>
      <c r="AD38" s="31"/>
      <c r="AG38" s="31"/>
      <c r="AJ38" s="31"/>
      <c r="AM38" s="31"/>
      <c r="AP38" s="31"/>
      <c r="AS38" s="31"/>
      <c r="AV38" s="31"/>
      <c r="AY38" s="31"/>
      <c r="BB38" s="31"/>
    </row>
    <row r="39" spans="2:54" ht="18" customHeight="1" x14ac:dyDescent="0.2">
      <c r="B39" s="124"/>
      <c r="D39" s="4"/>
      <c r="F39" s="31"/>
      <c r="I39" s="31"/>
      <c r="L39" s="31"/>
      <c r="O39" s="31"/>
      <c r="R39" s="31"/>
      <c r="U39" s="31"/>
      <c r="X39" s="31"/>
      <c r="AA39" s="31"/>
      <c r="AD39" s="31"/>
      <c r="AG39" s="31"/>
      <c r="AJ39" s="31"/>
      <c r="AM39" s="31"/>
      <c r="AP39" s="31"/>
      <c r="AS39" s="31"/>
      <c r="AV39" s="31"/>
      <c r="AY39" s="31"/>
      <c r="BB39" s="31"/>
    </row>
    <row r="40" spans="2:54" ht="18" customHeight="1" x14ac:dyDescent="0.2">
      <c r="B40" s="124"/>
      <c r="D40" s="4"/>
      <c r="F40" s="31"/>
      <c r="I40" s="31"/>
      <c r="L40" s="31"/>
      <c r="O40" s="31"/>
      <c r="R40" s="31"/>
      <c r="U40" s="31"/>
      <c r="X40" s="31"/>
      <c r="AA40" s="31"/>
      <c r="AD40" s="31"/>
      <c r="AG40" s="31"/>
      <c r="AJ40" s="31"/>
      <c r="AM40" s="31"/>
      <c r="AP40" s="31"/>
      <c r="AS40" s="31"/>
      <c r="AV40" s="31"/>
      <c r="AY40" s="31"/>
      <c r="BB40" s="31"/>
    </row>
    <row r="41" spans="2:54" ht="18" customHeight="1" x14ac:dyDescent="0.2">
      <c r="B41" s="124"/>
      <c r="D41" s="4"/>
      <c r="F41" s="31"/>
      <c r="I41" s="31"/>
      <c r="L41" s="31"/>
      <c r="O41" s="31"/>
      <c r="R41" s="31"/>
      <c r="U41" s="31"/>
      <c r="X41" s="31"/>
      <c r="AA41" s="31"/>
      <c r="AD41" s="31"/>
      <c r="AG41" s="31"/>
      <c r="AJ41" s="31"/>
      <c r="AM41" s="31"/>
      <c r="AP41" s="31"/>
      <c r="AS41" s="31"/>
      <c r="AV41" s="31"/>
      <c r="AY41" s="31"/>
      <c r="BB41" s="31"/>
    </row>
    <row r="42" spans="2:54" ht="18" customHeight="1" x14ac:dyDescent="0.2">
      <c r="B42" s="124"/>
      <c r="D42" s="4"/>
      <c r="F42" s="31"/>
      <c r="I42" s="31"/>
      <c r="L42" s="31"/>
      <c r="O42" s="31"/>
      <c r="R42" s="31"/>
      <c r="U42" s="31"/>
      <c r="X42" s="31"/>
      <c r="AA42" s="31"/>
      <c r="AD42" s="31"/>
      <c r="AG42" s="31"/>
      <c r="AJ42" s="31"/>
      <c r="AM42" s="31"/>
      <c r="AP42" s="31"/>
      <c r="AS42" s="31"/>
      <c r="AV42" s="31"/>
      <c r="AY42" s="31"/>
      <c r="BB42" s="31"/>
    </row>
    <row r="43" spans="2:54" ht="18" customHeight="1" x14ac:dyDescent="0.2">
      <c r="B43" s="124"/>
      <c r="D43" s="4"/>
      <c r="F43" s="31"/>
      <c r="I43" s="31"/>
      <c r="L43" s="31"/>
      <c r="O43" s="31"/>
      <c r="R43" s="31"/>
      <c r="U43" s="31"/>
      <c r="X43" s="31"/>
      <c r="AA43" s="31"/>
      <c r="AD43" s="31"/>
      <c r="AG43" s="31"/>
      <c r="AJ43" s="31"/>
      <c r="AM43" s="31"/>
      <c r="AP43" s="31"/>
      <c r="AS43" s="31"/>
      <c r="AV43" s="31"/>
      <c r="AY43" s="31"/>
      <c r="BB43" s="31"/>
    </row>
    <row r="44" spans="2:54" ht="18" customHeight="1" x14ac:dyDescent="0.2">
      <c r="B44" s="124"/>
      <c r="D44" s="4"/>
      <c r="F44" s="31"/>
      <c r="I44" s="31"/>
      <c r="L44" s="31"/>
      <c r="O44" s="31"/>
      <c r="R44" s="31"/>
      <c r="U44" s="31"/>
      <c r="X44" s="31"/>
      <c r="AA44" s="31"/>
      <c r="AD44" s="31"/>
      <c r="AG44" s="31"/>
      <c r="AJ44" s="31"/>
      <c r="AM44" s="31"/>
      <c r="AP44" s="31"/>
      <c r="AS44" s="31"/>
      <c r="AV44" s="31"/>
      <c r="AY44" s="31"/>
      <c r="BB44" s="31"/>
    </row>
    <row r="45" spans="2:54" ht="18" customHeight="1" x14ac:dyDescent="0.2">
      <c r="B45" s="124"/>
      <c r="D45" s="4"/>
      <c r="F45" s="31"/>
      <c r="I45" s="31"/>
      <c r="L45" s="31"/>
      <c r="O45" s="31"/>
      <c r="R45" s="31"/>
      <c r="U45" s="31"/>
      <c r="X45" s="31"/>
      <c r="AA45" s="31"/>
      <c r="AD45" s="31"/>
      <c r="AG45" s="31"/>
      <c r="AJ45" s="31"/>
      <c r="AM45" s="31"/>
      <c r="AP45" s="31"/>
      <c r="AS45" s="31"/>
      <c r="AV45" s="31"/>
      <c r="AY45" s="31"/>
      <c r="BB45" s="31"/>
    </row>
    <row r="46" spans="2:54" ht="18" customHeight="1" x14ac:dyDescent="0.2">
      <c r="B46" s="124"/>
      <c r="D46" s="4"/>
      <c r="F46" s="31"/>
      <c r="I46" s="31"/>
      <c r="L46" s="31"/>
      <c r="O46" s="31"/>
      <c r="R46" s="31"/>
      <c r="U46" s="31"/>
      <c r="X46" s="31"/>
      <c r="AA46" s="31"/>
      <c r="AD46" s="31"/>
      <c r="AG46" s="31"/>
      <c r="AJ46" s="31"/>
      <c r="AM46" s="31"/>
      <c r="AP46" s="31"/>
      <c r="AS46" s="31"/>
      <c r="AV46" s="31"/>
      <c r="AY46" s="31"/>
      <c r="BB46" s="31"/>
    </row>
    <row r="47" spans="2:54" ht="18" customHeight="1" x14ac:dyDescent="0.2">
      <c r="B47" s="124"/>
      <c r="D47" s="4"/>
      <c r="F47" s="31"/>
      <c r="I47" s="31"/>
      <c r="L47" s="31"/>
      <c r="O47" s="31"/>
      <c r="R47" s="31"/>
      <c r="U47" s="31"/>
      <c r="X47" s="31"/>
      <c r="AA47" s="31"/>
      <c r="AD47" s="31"/>
      <c r="AG47" s="31"/>
      <c r="AJ47" s="31"/>
      <c r="AM47" s="31"/>
      <c r="AP47" s="31"/>
      <c r="AS47" s="31"/>
      <c r="AV47" s="31"/>
      <c r="AY47" s="31"/>
      <c r="BB47" s="31"/>
    </row>
    <row r="48" spans="2:54" ht="18" customHeight="1" x14ac:dyDescent="0.2">
      <c r="B48" s="124"/>
      <c r="D48" s="4"/>
      <c r="F48" s="31"/>
      <c r="I48" s="31"/>
      <c r="L48" s="31"/>
      <c r="O48" s="31"/>
      <c r="R48" s="31"/>
      <c r="U48" s="31"/>
      <c r="X48" s="31"/>
      <c r="AA48" s="31"/>
      <c r="AD48" s="31"/>
      <c r="AG48" s="31"/>
      <c r="AJ48" s="31"/>
      <c r="AM48" s="31"/>
      <c r="AP48" s="31"/>
      <c r="AS48" s="31"/>
      <c r="AV48" s="31"/>
      <c r="AY48" s="31"/>
      <c r="BB48" s="31"/>
    </row>
    <row r="49" spans="2:54" ht="18" customHeight="1" x14ac:dyDescent="0.2">
      <c r="B49" s="124"/>
      <c r="D49" s="4"/>
      <c r="F49" s="31"/>
      <c r="I49" s="31"/>
      <c r="L49" s="31"/>
      <c r="O49" s="31"/>
      <c r="R49" s="31"/>
      <c r="U49" s="31"/>
      <c r="X49" s="31"/>
      <c r="AA49" s="31"/>
      <c r="AD49" s="31"/>
      <c r="AG49" s="31"/>
      <c r="AJ49" s="31"/>
      <c r="AM49" s="31"/>
      <c r="AP49" s="31"/>
      <c r="AS49" s="31"/>
      <c r="AV49" s="31"/>
      <c r="AY49" s="31"/>
      <c r="BB49" s="31"/>
    </row>
    <row r="50" spans="2:54" ht="18" customHeight="1" x14ac:dyDescent="0.2">
      <c r="B50" s="124"/>
      <c r="D50" s="4"/>
      <c r="F50" s="31"/>
      <c r="I50" s="31"/>
      <c r="L50" s="31"/>
      <c r="O50" s="31"/>
      <c r="R50" s="31"/>
      <c r="U50" s="31"/>
      <c r="X50" s="31"/>
      <c r="AA50" s="31"/>
      <c r="AD50" s="31"/>
      <c r="AG50" s="31"/>
      <c r="AJ50" s="31"/>
      <c r="AM50" s="31"/>
      <c r="AP50" s="31"/>
      <c r="AS50" s="31"/>
      <c r="AV50" s="31"/>
      <c r="AY50" s="31"/>
      <c r="BB50" s="31"/>
    </row>
    <row r="51" spans="2:54" ht="18" customHeight="1" x14ac:dyDescent="0.2">
      <c r="B51" s="124"/>
      <c r="D51" s="4"/>
      <c r="F51" s="31"/>
      <c r="I51" s="31"/>
      <c r="L51" s="31"/>
      <c r="O51" s="31"/>
      <c r="R51" s="31"/>
      <c r="U51" s="31"/>
      <c r="X51" s="31"/>
      <c r="AA51" s="31"/>
      <c r="AD51" s="31"/>
      <c r="AG51" s="31"/>
      <c r="AJ51" s="31"/>
      <c r="AM51" s="31"/>
      <c r="AP51" s="31"/>
      <c r="AS51" s="31"/>
      <c r="AV51" s="31"/>
      <c r="AY51" s="31"/>
      <c r="BB51" s="31"/>
    </row>
    <row r="52" spans="2:54" ht="18" customHeight="1" x14ac:dyDescent="0.2">
      <c r="B52" s="124"/>
      <c r="D52" s="4"/>
      <c r="F52" s="31"/>
      <c r="I52" s="31"/>
      <c r="L52" s="31"/>
      <c r="O52" s="31"/>
      <c r="R52" s="31"/>
      <c r="U52" s="31"/>
      <c r="X52" s="31"/>
      <c r="AA52" s="31"/>
      <c r="AD52" s="31"/>
      <c r="AG52" s="31"/>
      <c r="AJ52" s="31"/>
      <c r="AM52" s="31"/>
      <c r="AP52" s="31"/>
      <c r="AS52" s="31"/>
      <c r="AV52" s="31"/>
      <c r="AY52" s="31"/>
      <c r="BB52" s="31"/>
    </row>
    <row r="53" spans="2:54" ht="18" customHeight="1" x14ac:dyDescent="0.2">
      <c r="B53" s="124"/>
      <c r="D53" s="4"/>
      <c r="F53" s="31"/>
      <c r="I53" s="31"/>
      <c r="L53" s="31"/>
      <c r="O53" s="31"/>
      <c r="R53" s="31"/>
      <c r="U53" s="31"/>
      <c r="X53" s="31"/>
      <c r="AA53" s="31"/>
      <c r="AD53" s="31"/>
      <c r="AG53" s="31"/>
      <c r="AJ53" s="31"/>
      <c r="AM53" s="31"/>
      <c r="AP53" s="31"/>
      <c r="AS53" s="31"/>
      <c r="AV53" s="31"/>
      <c r="AY53" s="31"/>
      <c r="BB53" s="31"/>
    </row>
    <row r="54" spans="2:54" ht="18" customHeight="1" x14ac:dyDescent="0.2">
      <c r="B54" s="124"/>
      <c r="D54" s="4"/>
      <c r="F54" s="31"/>
      <c r="I54" s="31"/>
      <c r="L54" s="31"/>
      <c r="O54" s="31"/>
      <c r="R54" s="31"/>
      <c r="U54" s="31"/>
      <c r="X54" s="31"/>
      <c r="AA54" s="31"/>
      <c r="AD54" s="31"/>
      <c r="AG54" s="31"/>
      <c r="AJ54" s="31"/>
      <c r="AM54" s="31"/>
      <c r="AP54" s="31"/>
      <c r="AS54" s="31"/>
      <c r="AV54" s="31"/>
      <c r="AY54" s="31"/>
      <c r="BB54" s="31"/>
    </row>
    <row r="55" spans="2:54" ht="18" customHeight="1" x14ac:dyDescent="0.2">
      <c r="B55" s="124"/>
      <c r="D55" s="4"/>
      <c r="F55" s="31"/>
      <c r="I55" s="31"/>
      <c r="L55" s="31"/>
      <c r="O55" s="31"/>
      <c r="R55" s="31"/>
      <c r="U55" s="31"/>
      <c r="X55" s="31"/>
      <c r="AA55" s="31"/>
      <c r="AD55" s="31"/>
      <c r="AG55" s="31"/>
      <c r="AJ55" s="31"/>
      <c r="AM55" s="31"/>
      <c r="AP55" s="31"/>
      <c r="AS55" s="31"/>
      <c r="AV55" s="31"/>
      <c r="AY55" s="31"/>
      <c r="BB55" s="31"/>
    </row>
    <row r="56" spans="2:54" ht="18" customHeight="1" x14ac:dyDescent="0.2">
      <c r="B56" s="124"/>
      <c r="D56" s="4"/>
      <c r="F56" s="31"/>
      <c r="I56" s="31"/>
      <c r="L56" s="31"/>
      <c r="O56" s="31"/>
      <c r="R56" s="31"/>
      <c r="U56" s="31"/>
      <c r="X56" s="31"/>
      <c r="AA56" s="31"/>
      <c r="AD56" s="31"/>
      <c r="AG56" s="31"/>
      <c r="AJ56" s="31"/>
      <c r="AM56" s="31"/>
      <c r="AP56" s="31"/>
      <c r="AS56" s="31"/>
      <c r="AV56" s="31"/>
      <c r="AY56" s="31"/>
      <c r="BB56" s="31"/>
    </row>
    <row r="57" spans="2:54" ht="18" customHeight="1" x14ac:dyDescent="0.2">
      <c r="B57" s="124"/>
      <c r="D57" s="4"/>
      <c r="F57" s="31"/>
      <c r="I57" s="31"/>
      <c r="L57" s="31"/>
      <c r="O57" s="31"/>
      <c r="R57" s="31"/>
      <c r="U57" s="31"/>
      <c r="X57" s="31"/>
      <c r="AA57" s="31"/>
      <c r="AD57" s="31"/>
      <c r="AG57" s="31"/>
      <c r="AJ57" s="31"/>
      <c r="AM57" s="31"/>
      <c r="AP57" s="31"/>
      <c r="AS57" s="31"/>
      <c r="AV57" s="31"/>
      <c r="AY57" s="31"/>
      <c r="BB57" s="31"/>
    </row>
    <row r="58" spans="2:54" ht="18" customHeight="1" x14ac:dyDescent="0.2">
      <c r="B58" s="124"/>
      <c r="D58" s="4"/>
      <c r="F58" s="31"/>
      <c r="I58" s="31"/>
      <c r="L58" s="31"/>
      <c r="O58" s="31"/>
      <c r="R58" s="31"/>
      <c r="U58" s="31"/>
      <c r="X58" s="31"/>
      <c r="AA58" s="31"/>
      <c r="AD58" s="31"/>
      <c r="AG58" s="31"/>
      <c r="AJ58" s="31"/>
      <c r="AM58" s="31"/>
      <c r="AP58" s="31"/>
      <c r="AS58" s="31"/>
      <c r="AV58" s="31"/>
      <c r="AY58" s="31"/>
      <c r="BB58" s="31"/>
    </row>
    <row r="59" spans="2:54" ht="18" customHeight="1" x14ac:dyDescent="0.2">
      <c r="B59" s="124"/>
      <c r="D59" s="4"/>
      <c r="F59" s="31"/>
      <c r="I59" s="31"/>
      <c r="L59" s="31"/>
      <c r="O59" s="31"/>
      <c r="R59" s="31"/>
      <c r="U59" s="31"/>
      <c r="X59" s="31"/>
      <c r="AA59" s="31"/>
      <c r="AD59" s="31"/>
      <c r="AG59" s="31"/>
      <c r="AJ59" s="31"/>
      <c r="AM59" s="31"/>
      <c r="AP59" s="31"/>
      <c r="AS59" s="31"/>
      <c r="AV59" s="31"/>
      <c r="AY59" s="31"/>
      <c r="BB59" s="31"/>
    </row>
    <row r="60" spans="2:54" ht="18" customHeight="1" x14ac:dyDescent="0.2">
      <c r="B60" s="124"/>
      <c r="D60" s="4"/>
      <c r="F60" s="31"/>
      <c r="I60" s="31"/>
      <c r="L60" s="31"/>
      <c r="O60" s="31"/>
      <c r="R60" s="31"/>
      <c r="U60" s="31"/>
      <c r="X60" s="31"/>
      <c r="AA60" s="31"/>
      <c r="AD60" s="31"/>
      <c r="AG60" s="31"/>
      <c r="AJ60" s="31"/>
      <c r="AM60" s="31"/>
      <c r="AP60" s="31"/>
      <c r="AS60" s="31"/>
      <c r="AV60" s="31"/>
      <c r="AY60" s="31"/>
      <c r="BB60" s="31"/>
    </row>
    <row r="61" spans="2:54" ht="18" customHeight="1" x14ac:dyDescent="0.2">
      <c r="B61" s="124"/>
      <c r="D61" s="4"/>
      <c r="F61" s="31"/>
      <c r="I61" s="31"/>
      <c r="L61" s="31"/>
      <c r="O61" s="31"/>
      <c r="R61" s="31"/>
      <c r="U61" s="31"/>
      <c r="X61" s="31"/>
      <c r="AA61" s="31"/>
      <c r="AD61" s="31"/>
      <c r="AG61" s="31"/>
      <c r="AJ61" s="31"/>
      <c r="AM61" s="31"/>
      <c r="AP61" s="31"/>
      <c r="AS61" s="31"/>
      <c r="AV61" s="31"/>
      <c r="AY61" s="31"/>
      <c r="BB61" s="31"/>
    </row>
    <row r="62" spans="2:54" ht="18" customHeight="1" x14ac:dyDescent="0.2">
      <c r="B62" s="124"/>
      <c r="D62" s="4"/>
      <c r="F62" s="31"/>
      <c r="I62" s="31"/>
      <c r="L62" s="31"/>
      <c r="O62" s="31"/>
      <c r="R62" s="31"/>
      <c r="U62" s="31"/>
      <c r="X62" s="31"/>
      <c r="AA62" s="31"/>
      <c r="AD62" s="31"/>
      <c r="AG62" s="31"/>
      <c r="AJ62" s="31"/>
      <c r="AM62" s="31"/>
      <c r="AP62" s="31"/>
      <c r="AS62" s="31"/>
      <c r="AV62" s="31"/>
      <c r="AY62" s="31"/>
      <c r="BB62" s="31"/>
    </row>
    <row r="63" spans="2:54" ht="18" customHeight="1" x14ac:dyDescent="0.2">
      <c r="B63" s="124"/>
      <c r="D63" s="4"/>
      <c r="F63" s="31"/>
      <c r="I63" s="31"/>
      <c r="L63" s="31"/>
      <c r="O63" s="31"/>
      <c r="R63" s="31"/>
      <c r="U63" s="31"/>
      <c r="X63" s="31"/>
      <c r="AA63" s="31"/>
      <c r="AD63" s="31"/>
      <c r="AG63" s="31"/>
      <c r="AJ63" s="31"/>
      <c r="AM63" s="31"/>
      <c r="AP63" s="31"/>
      <c r="AS63" s="31"/>
      <c r="AV63" s="31"/>
      <c r="AY63" s="31"/>
      <c r="BB63" s="31"/>
    </row>
    <row r="64" spans="2:54" ht="18" customHeight="1" x14ac:dyDescent="0.2">
      <c r="B64" s="124"/>
      <c r="D64" s="4"/>
      <c r="F64" s="31"/>
      <c r="I64" s="31"/>
      <c r="L64" s="31"/>
      <c r="O64" s="31"/>
      <c r="R64" s="31"/>
      <c r="U64" s="31"/>
      <c r="X64" s="31"/>
      <c r="AA64" s="31"/>
      <c r="AD64" s="31"/>
      <c r="AG64" s="31"/>
      <c r="AJ64" s="31"/>
      <c r="AM64" s="31"/>
      <c r="AP64" s="31"/>
      <c r="AS64" s="31"/>
      <c r="AV64" s="31"/>
      <c r="AY64" s="31"/>
      <c r="BB64" s="31"/>
    </row>
    <row r="65" spans="2:54" ht="18" customHeight="1" x14ac:dyDescent="0.2">
      <c r="B65" s="124"/>
      <c r="D65" s="4"/>
      <c r="F65" s="31"/>
      <c r="I65" s="31"/>
      <c r="L65" s="31"/>
      <c r="O65" s="31"/>
      <c r="R65" s="31"/>
      <c r="U65" s="31"/>
      <c r="X65" s="31"/>
      <c r="AA65" s="31"/>
      <c r="AD65" s="31"/>
      <c r="AG65" s="31"/>
      <c r="AJ65" s="31"/>
      <c r="AM65" s="31"/>
      <c r="AP65" s="31"/>
      <c r="AS65" s="31"/>
      <c r="AV65" s="31"/>
      <c r="AY65" s="31"/>
      <c r="BB65" s="31"/>
    </row>
    <row r="66" spans="2:54" ht="18" customHeight="1" x14ac:dyDescent="0.2">
      <c r="B66" s="124"/>
      <c r="D66" s="4"/>
      <c r="F66" s="31"/>
      <c r="I66" s="31"/>
      <c r="L66" s="31"/>
      <c r="O66" s="31"/>
      <c r="R66" s="31"/>
      <c r="U66" s="31"/>
      <c r="X66" s="31"/>
      <c r="AA66" s="31"/>
      <c r="AD66" s="31"/>
      <c r="AG66" s="31"/>
      <c r="AJ66" s="31"/>
      <c r="AM66" s="31"/>
      <c r="AP66" s="31"/>
      <c r="AS66" s="31"/>
      <c r="AV66" s="31"/>
      <c r="AY66" s="31"/>
      <c r="BB66" s="31"/>
    </row>
    <row r="67" spans="2:54" ht="18" customHeight="1" x14ac:dyDescent="0.2">
      <c r="B67" s="124"/>
      <c r="D67" s="4"/>
      <c r="F67" s="31"/>
      <c r="I67" s="31"/>
      <c r="L67" s="31"/>
      <c r="O67" s="31"/>
      <c r="R67" s="31"/>
      <c r="U67" s="31"/>
      <c r="X67" s="31"/>
      <c r="AA67" s="31"/>
      <c r="AD67" s="31"/>
      <c r="AG67" s="31"/>
      <c r="AJ67" s="31"/>
      <c r="AM67" s="31"/>
      <c r="AP67" s="31"/>
      <c r="AS67" s="31"/>
      <c r="AV67" s="31"/>
      <c r="AY67" s="31"/>
      <c r="BB67" s="31"/>
    </row>
    <row r="68" spans="2:54" ht="18" customHeight="1" x14ac:dyDescent="0.2">
      <c r="B68" s="124"/>
      <c r="D68" s="4"/>
      <c r="F68" s="31"/>
      <c r="I68" s="31"/>
      <c r="L68" s="31"/>
      <c r="O68" s="31"/>
      <c r="R68" s="31"/>
      <c r="U68" s="31"/>
      <c r="X68" s="31"/>
      <c r="AA68" s="31"/>
      <c r="AD68" s="31"/>
      <c r="AG68" s="31"/>
      <c r="AJ68" s="31"/>
      <c r="AM68" s="31"/>
      <c r="AP68" s="31"/>
      <c r="AS68" s="31"/>
      <c r="AV68" s="31"/>
      <c r="AY68" s="31"/>
      <c r="BB68" s="31"/>
    </row>
    <row r="69" spans="2:54" ht="18" customHeight="1" x14ac:dyDescent="0.2">
      <c r="B69" s="124"/>
      <c r="D69" s="4"/>
      <c r="F69" s="31"/>
      <c r="I69" s="31"/>
      <c r="L69" s="31"/>
      <c r="O69" s="31"/>
      <c r="R69" s="31"/>
      <c r="U69" s="31"/>
      <c r="X69" s="31"/>
      <c r="AA69" s="31"/>
      <c r="AD69" s="31"/>
      <c r="AG69" s="31"/>
      <c r="AJ69" s="31"/>
      <c r="AM69" s="31"/>
      <c r="AP69" s="31"/>
      <c r="AS69" s="31"/>
      <c r="AV69" s="31"/>
      <c r="AY69" s="31"/>
      <c r="BB69" s="31"/>
    </row>
    <row r="70" spans="2:54" ht="18" customHeight="1" x14ac:dyDescent="0.2">
      <c r="B70" s="124"/>
      <c r="D70" s="4"/>
      <c r="F70" s="31"/>
      <c r="I70" s="31"/>
      <c r="L70" s="31"/>
      <c r="O70" s="31"/>
      <c r="R70" s="31"/>
      <c r="U70" s="31"/>
      <c r="X70" s="31"/>
      <c r="AA70" s="31"/>
      <c r="AD70" s="31"/>
      <c r="AG70" s="31"/>
      <c r="AJ70" s="31"/>
      <c r="AM70" s="31"/>
      <c r="AP70" s="31"/>
      <c r="AS70" s="31"/>
      <c r="AV70" s="31"/>
      <c r="AY70" s="31"/>
      <c r="BB70" s="31"/>
    </row>
    <row r="71" spans="2:54" ht="18" customHeight="1" x14ac:dyDescent="0.2">
      <c r="B71" s="124"/>
      <c r="D71" s="4"/>
      <c r="F71" s="31"/>
      <c r="I71" s="31"/>
      <c r="L71" s="31"/>
      <c r="O71" s="31"/>
      <c r="R71" s="31"/>
      <c r="U71" s="31"/>
      <c r="X71" s="31"/>
      <c r="AA71" s="31"/>
      <c r="AD71" s="31"/>
      <c r="AG71" s="31"/>
      <c r="AJ71" s="31"/>
      <c r="AM71" s="31"/>
      <c r="AP71" s="31"/>
      <c r="AS71" s="31"/>
      <c r="AV71" s="31"/>
      <c r="AY71" s="31"/>
      <c r="BB71" s="31"/>
    </row>
    <row r="72" spans="2:54" ht="18" customHeight="1" x14ac:dyDescent="0.2">
      <c r="B72" s="124"/>
      <c r="D72" s="4"/>
      <c r="F72" s="31"/>
      <c r="I72" s="31"/>
      <c r="L72" s="31"/>
      <c r="O72" s="31"/>
      <c r="R72" s="31"/>
      <c r="U72" s="31"/>
      <c r="X72" s="31"/>
      <c r="AA72" s="31"/>
      <c r="AD72" s="31"/>
      <c r="AG72" s="31"/>
      <c r="AJ72" s="31"/>
      <c r="AM72" s="31"/>
      <c r="AP72" s="31"/>
      <c r="AS72" s="31"/>
      <c r="AV72" s="31"/>
      <c r="AY72" s="31"/>
      <c r="BB72" s="31"/>
    </row>
    <row r="73" spans="2:54" ht="18" customHeight="1" x14ac:dyDescent="0.2">
      <c r="B73" s="124"/>
      <c r="D73" s="4"/>
      <c r="F73" s="31"/>
      <c r="I73" s="31"/>
      <c r="L73" s="31"/>
      <c r="O73" s="31"/>
      <c r="R73" s="31"/>
      <c r="U73" s="31"/>
      <c r="X73" s="31"/>
      <c r="AA73" s="31"/>
      <c r="AD73" s="31"/>
      <c r="AG73" s="31"/>
      <c r="AJ73" s="31"/>
      <c r="AM73" s="31"/>
      <c r="AP73" s="31"/>
      <c r="AS73" s="31"/>
      <c r="AV73" s="31"/>
      <c r="AY73" s="31"/>
      <c r="BB73" s="31"/>
    </row>
    <row r="74" spans="2:54" ht="18" customHeight="1" x14ac:dyDescent="0.2">
      <c r="B74" s="124"/>
      <c r="D74" s="4"/>
      <c r="F74" s="31"/>
      <c r="I74" s="31"/>
      <c r="L74" s="31"/>
      <c r="O74" s="31"/>
      <c r="R74" s="31"/>
      <c r="U74" s="31"/>
      <c r="X74" s="31"/>
      <c r="AA74" s="31"/>
      <c r="AD74" s="31"/>
      <c r="AG74" s="31"/>
      <c r="AJ74" s="31"/>
      <c r="AM74" s="31"/>
      <c r="AP74" s="31"/>
      <c r="AS74" s="31"/>
      <c r="AV74" s="31"/>
      <c r="AY74" s="31"/>
      <c r="BB74" s="31"/>
    </row>
    <row r="75" spans="2:54" ht="18" customHeight="1" x14ac:dyDescent="0.2">
      <c r="B75" s="124"/>
      <c r="D75" s="4"/>
      <c r="F75" s="31"/>
      <c r="I75" s="31"/>
      <c r="L75" s="31"/>
      <c r="O75" s="31"/>
      <c r="R75" s="31"/>
      <c r="U75" s="31"/>
      <c r="X75" s="31"/>
      <c r="AA75" s="31"/>
      <c r="AD75" s="31"/>
      <c r="AG75" s="31"/>
      <c r="AJ75" s="31"/>
      <c r="AM75" s="31"/>
      <c r="AP75" s="31"/>
      <c r="AS75" s="31"/>
      <c r="AV75" s="31"/>
      <c r="AY75" s="31"/>
      <c r="BB75" s="31"/>
    </row>
    <row r="76" spans="2:54" ht="18" customHeight="1" x14ac:dyDescent="0.2">
      <c r="B76" s="124"/>
      <c r="D76" s="4"/>
      <c r="F76" s="31"/>
      <c r="I76" s="31"/>
      <c r="L76" s="31"/>
      <c r="O76" s="31"/>
      <c r="R76" s="31"/>
      <c r="U76" s="31"/>
      <c r="X76" s="31"/>
      <c r="AA76" s="31"/>
      <c r="AD76" s="31"/>
      <c r="AG76" s="31"/>
      <c r="AJ76" s="31"/>
      <c r="AM76" s="31"/>
      <c r="AP76" s="31"/>
      <c r="AS76" s="31"/>
      <c r="AV76" s="31"/>
      <c r="AY76" s="31"/>
      <c r="BB76" s="31"/>
    </row>
    <row r="77" spans="2:54" ht="18" customHeight="1" x14ac:dyDescent="0.2">
      <c r="B77" s="124"/>
      <c r="D77" s="4"/>
      <c r="F77" s="31"/>
      <c r="I77" s="31"/>
      <c r="L77" s="31"/>
      <c r="O77" s="31"/>
      <c r="R77" s="31"/>
      <c r="U77" s="31"/>
      <c r="X77" s="31"/>
      <c r="AA77" s="31"/>
      <c r="AD77" s="31"/>
      <c r="AG77" s="31"/>
      <c r="AJ77" s="31"/>
      <c r="AM77" s="31"/>
      <c r="AP77" s="31"/>
      <c r="AS77" s="31"/>
      <c r="AV77" s="31"/>
      <c r="AY77" s="31"/>
      <c r="BB77" s="31"/>
    </row>
    <row r="78" spans="2:54" ht="18" customHeight="1" x14ac:dyDescent="0.2">
      <c r="B78" s="124"/>
      <c r="D78" s="4"/>
      <c r="F78" s="31"/>
      <c r="I78" s="31"/>
      <c r="L78" s="31"/>
      <c r="O78" s="31"/>
      <c r="R78" s="31"/>
      <c r="U78" s="31"/>
      <c r="X78" s="31"/>
      <c r="AA78" s="31"/>
      <c r="AD78" s="31"/>
      <c r="AG78" s="31"/>
      <c r="AJ78" s="31"/>
      <c r="AM78" s="31"/>
      <c r="AP78" s="31"/>
      <c r="AS78" s="31"/>
      <c r="AV78" s="31"/>
      <c r="AY78" s="31"/>
      <c r="BB78" s="31"/>
    </row>
    <row r="79" spans="2:54" ht="18" customHeight="1" x14ac:dyDescent="0.2">
      <c r="B79" s="124"/>
      <c r="D79" s="4"/>
      <c r="F79" s="31"/>
      <c r="I79" s="31"/>
      <c r="L79" s="31"/>
      <c r="O79" s="31"/>
      <c r="R79" s="31"/>
      <c r="U79" s="31"/>
      <c r="X79" s="31"/>
      <c r="AA79" s="31"/>
      <c r="AD79" s="31"/>
      <c r="AG79" s="31"/>
      <c r="AJ79" s="31"/>
      <c r="AM79" s="31"/>
      <c r="AP79" s="31"/>
      <c r="AS79" s="31"/>
      <c r="AV79" s="31"/>
      <c r="AY79" s="31"/>
      <c r="BB79" s="31"/>
    </row>
    <row r="80" spans="2:54" ht="18" customHeight="1" x14ac:dyDescent="0.2">
      <c r="B80" s="124"/>
      <c r="D80" s="4"/>
      <c r="F80" s="31"/>
      <c r="I80" s="31"/>
      <c r="L80" s="31"/>
      <c r="O80" s="31"/>
      <c r="R80" s="31"/>
      <c r="U80" s="31"/>
      <c r="X80" s="31"/>
      <c r="AA80" s="31"/>
      <c r="AD80" s="31"/>
      <c r="AG80" s="31"/>
      <c r="AJ80" s="31"/>
      <c r="AM80" s="31"/>
      <c r="AP80" s="31"/>
      <c r="AS80" s="31"/>
      <c r="AV80" s="31"/>
      <c r="AY80" s="31"/>
      <c r="BB80" s="31"/>
    </row>
    <row r="81" spans="2:54" ht="18" customHeight="1" x14ac:dyDescent="0.2">
      <c r="B81" s="124"/>
      <c r="D81" s="4"/>
      <c r="F81" s="31"/>
      <c r="I81" s="31"/>
      <c r="L81" s="31"/>
      <c r="O81" s="31"/>
      <c r="R81" s="31"/>
      <c r="U81" s="31"/>
      <c r="X81" s="31"/>
      <c r="AA81" s="31"/>
      <c r="AD81" s="31"/>
      <c r="AG81" s="31"/>
      <c r="AJ81" s="31"/>
      <c r="AM81" s="31"/>
      <c r="AP81" s="31"/>
      <c r="AS81" s="31"/>
      <c r="AV81" s="31"/>
      <c r="AY81" s="31"/>
      <c r="BB81" s="31"/>
    </row>
    <row r="82" spans="2:54" ht="18" customHeight="1" x14ac:dyDescent="0.2"/>
    <row r="83" spans="2:54" ht="18" customHeight="1" x14ac:dyDescent="0.2"/>
    <row r="84" spans="2:54" ht="18" customHeight="1" x14ac:dyDescent="0.2"/>
    <row r="85" spans="2:54" ht="18" customHeight="1" x14ac:dyDescent="0.2"/>
    <row r="86" spans="2:54" ht="18" customHeight="1" x14ac:dyDescent="0.2"/>
    <row r="87" spans="2:54" ht="18" customHeight="1" x14ac:dyDescent="0.2"/>
  </sheetData>
  <mergeCells count="17">
    <mergeCell ref="AL5:AN5"/>
    <mergeCell ref="E5:G5"/>
    <mergeCell ref="H5:J5"/>
    <mergeCell ref="K5:M5"/>
    <mergeCell ref="N5:P5"/>
    <mergeCell ref="Q5:S5"/>
    <mergeCell ref="T5:V5"/>
    <mergeCell ref="W5:Y5"/>
    <mergeCell ref="Z5:AB5"/>
    <mergeCell ref="AC5:AE5"/>
    <mergeCell ref="AF5:AH5"/>
    <mergeCell ref="AI5:AK5"/>
    <mergeCell ref="AO5:AQ5"/>
    <mergeCell ref="AR5:AT5"/>
    <mergeCell ref="AU5:AW5"/>
    <mergeCell ref="AX5:AZ5"/>
    <mergeCell ref="BA5:BC5"/>
  </mergeCells>
  <printOptions horizontalCentered="1"/>
  <pageMargins left="0.5" right="0.5" top="0.55000000000000004" bottom="0.5" header="0.5" footer="0.5"/>
  <pageSetup paperSize="5" orientation="landscape" r:id="rId1"/>
  <headerFooter alignWithMargins="0">
    <oddFooter>&amp;C&amp;"Tahoma,Regular"&amp;F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69DA8-1BF7-4401-B1E1-D60BEEE4C7DF}">
  <dimension ref="A1:Y48"/>
  <sheetViews>
    <sheetView zoomScaleNormal="100" workbookViewId="0"/>
  </sheetViews>
  <sheetFormatPr defaultColWidth="7.7109375" defaultRowHeight="15.95" customHeight="1" x14ac:dyDescent="0.2"/>
  <cols>
    <col min="1" max="1" width="14.7109375" style="32" customWidth="1"/>
    <col min="2" max="2" width="9.28515625" style="125" customWidth="1"/>
    <col min="3" max="3" width="5.7109375" style="5" customWidth="1"/>
    <col min="4" max="4" width="8.7109375" style="126" customWidth="1"/>
    <col min="5" max="5" width="7.7109375" style="4" customWidth="1"/>
    <col min="6" max="6" width="7.7109375" style="127" customWidth="1"/>
    <col min="7" max="22" width="7.7109375" style="31" customWidth="1"/>
    <col min="23" max="23" width="8.28515625" style="4" customWidth="1"/>
    <col min="24" max="24" width="7.7109375" style="45" customWidth="1"/>
    <col min="25" max="25" width="7.7109375" style="31" customWidth="1"/>
    <col min="26" max="16384" width="7.7109375" style="5"/>
  </cols>
  <sheetData>
    <row r="1" spans="1:25" ht="18" customHeight="1" x14ac:dyDescent="0.2">
      <c r="A1" s="67" t="s">
        <v>0</v>
      </c>
      <c r="B1" s="68"/>
      <c r="C1" s="69"/>
      <c r="D1" s="70"/>
      <c r="E1" s="71"/>
      <c r="F1" s="71"/>
      <c r="G1" s="72"/>
      <c r="H1" s="70"/>
      <c r="I1" s="70"/>
      <c r="J1" s="70"/>
      <c r="K1" s="70"/>
      <c r="L1" s="70"/>
      <c r="M1" s="70"/>
      <c r="N1" s="70"/>
      <c r="O1" s="70"/>
      <c r="P1" s="70"/>
      <c r="Q1" s="70"/>
      <c r="R1" s="70"/>
      <c r="S1" s="70"/>
      <c r="T1" s="70"/>
      <c r="U1" s="70"/>
      <c r="V1" s="70"/>
      <c r="W1" s="71"/>
      <c r="X1" s="70"/>
      <c r="Y1" s="73"/>
    </row>
    <row r="2" spans="1:25" ht="18" customHeight="1" x14ac:dyDescent="0.2">
      <c r="A2" s="74" t="s">
        <v>46</v>
      </c>
      <c r="B2" s="75"/>
      <c r="C2" s="3"/>
      <c r="D2" s="31"/>
      <c r="F2" s="4"/>
      <c r="G2" s="47"/>
      <c r="X2" s="31"/>
      <c r="Y2" s="76"/>
    </row>
    <row r="3" spans="1:25" ht="18" customHeight="1" x14ac:dyDescent="0.2">
      <c r="A3" s="74" t="s">
        <v>2</v>
      </c>
      <c r="B3" s="75"/>
      <c r="C3" s="3"/>
      <c r="D3" s="31"/>
      <c r="F3" s="4"/>
      <c r="O3" s="77"/>
      <c r="P3" s="77"/>
      <c r="Q3" s="77"/>
      <c r="R3" s="77"/>
      <c r="S3" s="77"/>
      <c r="T3" s="77"/>
      <c r="U3" s="77"/>
      <c r="V3" s="77"/>
      <c r="X3" s="31"/>
      <c r="Y3" s="78"/>
    </row>
    <row r="4" spans="1:25" ht="6" customHeight="1" thickBot="1" x14ac:dyDescent="0.25">
      <c r="A4" s="79"/>
      <c r="B4" s="80"/>
      <c r="C4" s="7"/>
      <c r="D4" s="31"/>
      <c r="E4" s="8"/>
      <c r="F4" s="4"/>
      <c r="G4" s="39"/>
      <c r="H4" s="39"/>
      <c r="I4" s="39"/>
      <c r="J4" s="39"/>
      <c r="K4" s="39"/>
      <c r="L4" s="39"/>
      <c r="M4" s="39"/>
      <c r="N4" s="39"/>
      <c r="O4" s="39"/>
      <c r="P4" s="39"/>
      <c r="Q4" s="39"/>
      <c r="R4" s="39"/>
      <c r="S4" s="39"/>
      <c r="T4" s="39"/>
      <c r="U4" s="39"/>
      <c r="V4" s="39"/>
      <c r="W4" s="8"/>
      <c r="X4" s="31"/>
      <c r="Y4" s="38"/>
    </row>
    <row r="5" spans="1:25" s="12" customFormat="1" ht="18" customHeight="1" x14ac:dyDescent="0.2">
      <c r="A5" s="9" t="s">
        <v>4</v>
      </c>
      <c r="B5" s="81"/>
      <c r="C5" s="11"/>
      <c r="D5" s="65">
        <v>39082</v>
      </c>
      <c r="E5" s="266">
        <v>2007</v>
      </c>
      <c r="F5" s="269"/>
      <c r="G5" s="271"/>
      <c r="H5" s="82">
        <v>2008</v>
      </c>
      <c r="I5" s="82">
        <v>2009</v>
      </c>
      <c r="J5" s="82">
        <v>2010</v>
      </c>
      <c r="K5" s="82">
        <v>2011</v>
      </c>
      <c r="L5" s="82">
        <v>2012</v>
      </c>
      <c r="M5" s="82">
        <v>2013</v>
      </c>
      <c r="N5" s="82">
        <v>2014</v>
      </c>
      <c r="O5" s="82">
        <v>2015</v>
      </c>
      <c r="P5" s="82">
        <v>2016</v>
      </c>
      <c r="Q5" s="82">
        <v>2017</v>
      </c>
      <c r="R5" s="82">
        <v>2018</v>
      </c>
      <c r="S5" s="82">
        <v>2019</v>
      </c>
      <c r="T5" s="82">
        <v>2020</v>
      </c>
      <c r="U5" s="82">
        <v>2021</v>
      </c>
      <c r="V5" s="83">
        <v>2022</v>
      </c>
      <c r="W5" s="272">
        <v>2023</v>
      </c>
      <c r="X5" s="273"/>
      <c r="Y5" s="274"/>
    </row>
    <row r="6" spans="1:25" s="93" customFormat="1" ht="30" customHeight="1" x14ac:dyDescent="0.2">
      <c r="A6" s="84" t="s">
        <v>7</v>
      </c>
      <c r="B6" s="85" t="s">
        <v>8</v>
      </c>
      <c r="C6" s="86" t="s">
        <v>9</v>
      </c>
      <c r="D6" s="87" t="s">
        <v>10</v>
      </c>
      <c r="E6" s="61" t="s">
        <v>11</v>
      </c>
      <c r="F6" s="88" t="s">
        <v>12</v>
      </c>
      <c r="G6" s="89" t="s">
        <v>13</v>
      </c>
      <c r="H6" s="90" t="s">
        <v>13</v>
      </c>
      <c r="I6" s="90" t="s">
        <v>13</v>
      </c>
      <c r="J6" s="90" t="s">
        <v>13</v>
      </c>
      <c r="K6" s="90" t="s">
        <v>13</v>
      </c>
      <c r="L6" s="90" t="s">
        <v>13</v>
      </c>
      <c r="M6" s="90" t="s">
        <v>13</v>
      </c>
      <c r="N6" s="90" t="s">
        <v>13</v>
      </c>
      <c r="O6" s="90" t="s">
        <v>13</v>
      </c>
      <c r="P6" s="90" t="s">
        <v>13</v>
      </c>
      <c r="Q6" s="90" t="s">
        <v>13</v>
      </c>
      <c r="R6" s="90" t="s">
        <v>13</v>
      </c>
      <c r="S6" s="90" t="s">
        <v>13</v>
      </c>
      <c r="T6" s="90" t="s">
        <v>13</v>
      </c>
      <c r="U6" s="90" t="s">
        <v>13</v>
      </c>
      <c r="V6" s="91" t="s">
        <v>13</v>
      </c>
      <c r="W6" s="92" t="s">
        <v>11</v>
      </c>
      <c r="X6" s="62" t="s">
        <v>12</v>
      </c>
      <c r="Y6" s="63" t="s">
        <v>13</v>
      </c>
    </row>
    <row r="7" spans="1:25" s="22" customFormat="1" ht="16.899999999999999" customHeight="1" x14ac:dyDescent="0.2">
      <c r="A7" s="16" t="s">
        <v>14</v>
      </c>
      <c r="B7" s="94" t="s">
        <v>15</v>
      </c>
      <c r="C7" s="18" t="s">
        <v>16</v>
      </c>
      <c r="D7" s="95">
        <v>2991</v>
      </c>
      <c r="E7" s="20">
        <v>215.53</v>
      </c>
      <c r="F7" s="40">
        <f>D7-E7</f>
        <v>2775.47</v>
      </c>
      <c r="G7" s="96">
        <f t="shared" ref="G7:V22" si="0">F7*(1+$D$28)</f>
        <v>2830.9793999999997</v>
      </c>
      <c r="H7" s="97">
        <f t="shared" si="0"/>
        <v>2887.5989879999997</v>
      </c>
      <c r="I7" s="97">
        <f t="shared" si="0"/>
        <v>2945.35096776</v>
      </c>
      <c r="J7" s="97">
        <f t="shared" si="0"/>
        <v>3004.2579871152002</v>
      </c>
      <c r="K7" s="97">
        <f t="shared" si="0"/>
        <v>3064.3431468575041</v>
      </c>
      <c r="L7" s="97">
        <f t="shared" si="0"/>
        <v>3125.6300097946541</v>
      </c>
      <c r="M7" s="97">
        <f t="shared" si="0"/>
        <v>3188.1426099905475</v>
      </c>
      <c r="N7" s="97">
        <f t="shared" si="0"/>
        <v>3251.9054621903583</v>
      </c>
      <c r="O7" s="97">
        <f t="shared" si="0"/>
        <v>3316.9435714341657</v>
      </c>
      <c r="P7" s="97">
        <f t="shared" si="0"/>
        <v>3383.2824428628492</v>
      </c>
      <c r="Q7" s="97">
        <f t="shared" si="0"/>
        <v>3450.9480917201063</v>
      </c>
      <c r="R7" s="97">
        <f t="shared" si="0"/>
        <v>3519.9670535545083</v>
      </c>
      <c r="S7" s="97">
        <f t="shared" si="0"/>
        <v>3590.3663946255983</v>
      </c>
      <c r="T7" s="97">
        <f t="shared" si="0"/>
        <v>3662.1737225181105</v>
      </c>
      <c r="U7" s="97">
        <f t="shared" si="0"/>
        <v>3735.4171969684726</v>
      </c>
      <c r="V7" s="98">
        <f t="shared" si="0"/>
        <v>3810.1255409078422</v>
      </c>
      <c r="W7" s="99">
        <v>546.20000000000005</v>
      </c>
      <c r="X7" s="40">
        <f>V7-W7</f>
        <v>3263.9255409078423</v>
      </c>
      <c r="Y7" s="41">
        <f t="shared" ref="Y7:Y25" si="1">X7*(1+$D$28)</f>
        <v>3329.2040517259993</v>
      </c>
    </row>
    <row r="8" spans="1:25" s="22" customFormat="1" ht="16.899999999999999" customHeight="1" x14ac:dyDescent="0.2">
      <c r="A8" s="16" t="s">
        <v>17</v>
      </c>
      <c r="B8" s="94" t="s">
        <v>18</v>
      </c>
      <c r="C8" s="18" t="s">
        <v>19</v>
      </c>
      <c r="D8" s="95">
        <v>17</v>
      </c>
      <c r="E8" s="20"/>
      <c r="F8" s="40">
        <f t="shared" ref="F8:F25" si="2">D8-E8</f>
        <v>17</v>
      </c>
      <c r="G8" s="96">
        <f t="shared" si="0"/>
        <v>17.34</v>
      </c>
      <c r="H8" s="97">
        <f t="shared" si="0"/>
        <v>17.686800000000002</v>
      </c>
      <c r="I8" s="97">
        <f t="shared" si="0"/>
        <v>18.040536000000003</v>
      </c>
      <c r="J8" s="97">
        <f t="shared" si="0"/>
        <v>18.401346720000003</v>
      </c>
      <c r="K8" s="97">
        <f t="shared" si="0"/>
        <v>18.769373654400002</v>
      </c>
      <c r="L8" s="97">
        <f t="shared" si="0"/>
        <v>19.144761127488003</v>
      </c>
      <c r="M8" s="97">
        <f t="shared" si="0"/>
        <v>19.527656350037763</v>
      </c>
      <c r="N8" s="97">
        <f t="shared" si="0"/>
        <v>19.91820947703852</v>
      </c>
      <c r="O8" s="97">
        <f t="shared" si="0"/>
        <v>20.316573666579291</v>
      </c>
      <c r="P8" s="97">
        <f t="shared" si="0"/>
        <v>20.722905139910878</v>
      </c>
      <c r="Q8" s="97">
        <f t="shared" si="0"/>
        <v>21.137363242709096</v>
      </c>
      <c r="R8" s="97">
        <f t="shared" si="0"/>
        <v>21.560110507563277</v>
      </c>
      <c r="S8" s="97">
        <f t="shared" si="0"/>
        <v>21.991312717714543</v>
      </c>
      <c r="T8" s="97">
        <f t="shared" si="0"/>
        <v>22.431138972068833</v>
      </c>
      <c r="U8" s="97">
        <f t="shared" si="0"/>
        <v>22.879761751510209</v>
      </c>
      <c r="V8" s="98">
        <f t="shared" si="0"/>
        <v>23.337356986540414</v>
      </c>
      <c r="W8" s="99"/>
      <c r="X8" s="40">
        <f t="shared" ref="X8:X25" si="3">V8-W8</f>
        <v>23.337356986540414</v>
      </c>
      <c r="Y8" s="41">
        <f t="shared" si="1"/>
        <v>23.804104126271223</v>
      </c>
    </row>
    <row r="9" spans="1:25" s="22" customFormat="1" ht="16.899999999999999" customHeight="1" x14ac:dyDescent="0.2">
      <c r="A9" s="16" t="s">
        <v>20</v>
      </c>
      <c r="B9" s="94" t="s">
        <v>18</v>
      </c>
      <c r="C9" s="23" t="s">
        <v>16</v>
      </c>
      <c r="D9" s="95">
        <v>119</v>
      </c>
      <c r="E9" s="20">
        <v>15.97</v>
      </c>
      <c r="F9" s="40">
        <f t="shared" si="2"/>
        <v>103.03</v>
      </c>
      <c r="G9" s="100">
        <f t="shared" si="0"/>
        <v>105.09060000000001</v>
      </c>
      <c r="H9" s="101">
        <f t="shared" si="0"/>
        <v>107.192412</v>
      </c>
      <c r="I9" s="101">
        <f t="shared" si="0"/>
        <v>109.33626024</v>
      </c>
      <c r="J9" s="101">
        <f t="shared" si="0"/>
        <v>111.5229854448</v>
      </c>
      <c r="K9" s="101">
        <f t="shared" si="0"/>
        <v>113.75344515369601</v>
      </c>
      <c r="L9" s="101">
        <f t="shared" si="0"/>
        <v>116.02851405676992</v>
      </c>
      <c r="M9" s="101">
        <f t="shared" si="0"/>
        <v>118.34908433790532</v>
      </c>
      <c r="N9" s="101">
        <f t="shared" si="0"/>
        <v>120.71606602466343</v>
      </c>
      <c r="O9" s="101">
        <f t="shared" si="0"/>
        <v>123.13038734515671</v>
      </c>
      <c r="P9" s="101">
        <f t="shared" si="0"/>
        <v>125.59299509205984</v>
      </c>
      <c r="Q9" s="101">
        <f t="shared" si="0"/>
        <v>128.10485499390103</v>
      </c>
      <c r="R9" s="101">
        <f t="shared" si="0"/>
        <v>130.66695209377906</v>
      </c>
      <c r="S9" s="101">
        <f t="shared" si="0"/>
        <v>133.28029113565464</v>
      </c>
      <c r="T9" s="101">
        <f t="shared" si="0"/>
        <v>135.94589695836774</v>
      </c>
      <c r="U9" s="101">
        <f t="shared" si="0"/>
        <v>138.66481489753511</v>
      </c>
      <c r="V9" s="102">
        <f t="shared" si="0"/>
        <v>141.43811119548582</v>
      </c>
      <c r="W9" s="99">
        <v>36.14</v>
      </c>
      <c r="X9" s="40">
        <f t="shared" si="3"/>
        <v>105.29811119548582</v>
      </c>
      <c r="Y9" s="42">
        <f t="shared" si="1"/>
        <v>107.40407341939553</v>
      </c>
    </row>
    <row r="10" spans="1:25" s="22" customFormat="1" ht="16.899999999999999" customHeight="1" x14ac:dyDescent="0.2">
      <c r="A10" s="16" t="s">
        <v>21</v>
      </c>
      <c r="B10" s="94" t="s">
        <v>18</v>
      </c>
      <c r="C10" s="23" t="s">
        <v>19</v>
      </c>
      <c r="D10" s="95">
        <v>17</v>
      </c>
      <c r="E10" s="20"/>
      <c r="F10" s="40">
        <f t="shared" si="2"/>
        <v>17</v>
      </c>
      <c r="G10" s="96">
        <f t="shared" si="0"/>
        <v>17.34</v>
      </c>
      <c r="H10" s="97">
        <f t="shared" si="0"/>
        <v>17.686800000000002</v>
      </c>
      <c r="I10" s="97">
        <f t="shared" si="0"/>
        <v>18.040536000000003</v>
      </c>
      <c r="J10" s="97">
        <f t="shared" si="0"/>
        <v>18.401346720000003</v>
      </c>
      <c r="K10" s="97">
        <f t="shared" si="0"/>
        <v>18.769373654400002</v>
      </c>
      <c r="L10" s="97">
        <f t="shared" si="0"/>
        <v>19.144761127488003</v>
      </c>
      <c r="M10" s="97">
        <f t="shared" si="0"/>
        <v>19.527656350037763</v>
      </c>
      <c r="N10" s="97">
        <f t="shared" si="0"/>
        <v>19.91820947703852</v>
      </c>
      <c r="O10" s="97">
        <f t="shared" si="0"/>
        <v>20.316573666579291</v>
      </c>
      <c r="P10" s="97">
        <f t="shared" si="0"/>
        <v>20.722905139910878</v>
      </c>
      <c r="Q10" s="97">
        <f t="shared" si="0"/>
        <v>21.137363242709096</v>
      </c>
      <c r="R10" s="97">
        <f t="shared" si="0"/>
        <v>21.560110507563277</v>
      </c>
      <c r="S10" s="97">
        <f t="shared" si="0"/>
        <v>21.991312717714543</v>
      </c>
      <c r="T10" s="97">
        <f t="shared" si="0"/>
        <v>22.431138972068833</v>
      </c>
      <c r="U10" s="97">
        <f t="shared" si="0"/>
        <v>22.879761751510209</v>
      </c>
      <c r="V10" s="98">
        <f t="shared" si="0"/>
        <v>23.337356986540414</v>
      </c>
      <c r="W10" s="99"/>
      <c r="X10" s="40">
        <f t="shared" si="3"/>
        <v>23.337356986540414</v>
      </c>
      <c r="Y10" s="41">
        <f t="shared" si="1"/>
        <v>23.804104126271223</v>
      </c>
    </row>
    <row r="11" spans="1:25" s="22" customFormat="1" ht="16.899999999999999" customHeight="1" x14ac:dyDescent="0.2">
      <c r="A11" s="16" t="s">
        <v>22</v>
      </c>
      <c r="B11" s="94" t="s">
        <v>18</v>
      </c>
      <c r="C11" s="23" t="s">
        <v>19</v>
      </c>
      <c r="D11" s="95">
        <v>19</v>
      </c>
      <c r="E11" s="20"/>
      <c r="F11" s="40">
        <f t="shared" si="2"/>
        <v>19</v>
      </c>
      <c r="G11" s="96">
        <f t="shared" si="0"/>
        <v>19.38</v>
      </c>
      <c r="H11" s="97">
        <f t="shared" si="0"/>
        <v>19.767599999999998</v>
      </c>
      <c r="I11" s="97">
        <f t="shared" si="0"/>
        <v>20.162951999999997</v>
      </c>
      <c r="J11" s="97">
        <f t="shared" si="0"/>
        <v>20.566211039999999</v>
      </c>
      <c r="K11" s="97">
        <f t="shared" si="0"/>
        <v>20.9775352608</v>
      </c>
      <c r="L11" s="97">
        <f t="shared" si="0"/>
        <v>21.397085966016</v>
      </c>
      <c r="M11" s="97">
        <f t="shared" si="0"/>
        <v>21.82502768533632</v>
      </c>
      <c r="N11" s="97">
        <f t="shared" si="0"/>
        <v>22.261528239043045</v>
      </c>
      <c r="O11" s="97">
        <f t="shared" si="0"/>
        <v>22.706758803823906</v>
      </c>
      <c r="P11" s="97">
        <f t="shared" si="0"/>
        <v>23.160893979900383</v>
      </c>
      <c r="Q11" s="97">
        <f t="shared" si="0"/>
        <v>23.624111859498392</v>
      </c>
      <c r="R11" s="97">
        <f t="shared" si="0"/>
        <v>24.09659409668836</v>
      </c>
      <c r="S11" s="97">
        <f t="shared" si="0"/>
        <v>24.578525978622128</v>
      </c>
      <c r="T11" s="97">
        <f t="shared" si="0"/>
        <v>25.07009649819457</v>
      </c>
      <c r="U11" s="97">
        <f t="shared" si="0"/>
        <v>25.57149842815846</v>
      </c>
      <c r="V11" s="98">
        <f t="shared" si="0"/>
        <v>26.082928396721631</v>
      </c>
      <c r="W11" s="99"/>
      <c r="X11" s="40">
        <f t="shared" si="3"/>
        <v>26.082928396721631</v>
      </c>
      <c r="Y11" s="41">
        <f t="shared" si="1"/>
        <v>26.604586964656065</v>
      </c>
    </row>
    <row r="12" spans="1:25" s="22" customFormat="1" ht="16.899999999999999" customHeight="1" x14ac:dyDescent="0.2">
      <c r="A12" s="16" t="s">
        <v>23</v>
      </c>
      <c r="B12" s="94" t="s">
        <v>18</v>
      </c>
      <c r="C12" s="23" t="s">
        <v>19</v>
      </c>
      <c r="D12" s="95">
        <v>9</v>
      </c>
      <c r="E12" s="20"/>
      <c r="F12" s="40">
        <f t="shared" si="2"/>
        <v>9</v>
      </c>
      <c r="G12" s="96">
        <f t="shared" si="0"/>
        <v>9.18</v>
      </c>
      <c r="H12" s="97">
        <f t="shared" si="0"/>
        <v>9.3635999999999999</v>
      </c>
      <c r="I12" s="97">
        <f t="shared" si="0"/>
        <v>9.550872</v>
      </c>
      <c r="J12" s="97">
        <f t="shared" si="0"/>
        <v>9.7418894399999996</v>
      </c>
      <c r="K12" s="97">
        <f t="shared" si="0"/>
        <v>9.9367272288000006</v>
      </c>
      <c r="L12" s="97">
        <f t="shared" si="0"/>
        <v>10.135461773376001</v>
      </c>
      <c r="M12" s="97">
        <f t="shared" si="0"/>
        <v>10.338171008843521</v>
      </c>
      <c r="N12" s="97">
        <f t="shared" si="0"/>
        <v>10.54493442902039</v>
      </c>
      <c r="O12" s="97">
        <f t="shared" si="0"/>
        <v>10.755833117600798</v>
      </c>
      <c r="P12" s="97">
        <f t="shared" si="0"/>
        <v>10.970949779952814</v>
      </c>
      <c r="Q12" s="97">
        <f t="shared" si="0"/>
        <v>11.190368775551871</v>
      </c>
      <c r="R12" s="97">
        <f t="shared" si="0"/>
        <v>11.414176151062909</v>
      </c>
      <c r="S12" s="97">
        <f t="shared" si="0"/>
        <v>11.642459674084167</v>
      </c>
      <c r="T12" s="97">
        <f t="shared" si="0"/>
        <v>11.875308867565851</v>
      </c>
      <c r="U12" s="97">
        <f t="shared" si="0"/>
        <v>12.112815044917168</v>
      </c>
      <c r="V12" s="98">
        <f t="shared" si="0"/>
        <v>12.355071345815512</v>
      </c>
      <c r="W12" s="99"/>
      <c r="X12" s="40">
        <f t="shared" si="3"/>
        <v>12.355071345815512</v>
      </c>
      <c r="Y12" s="41">
        <f t="shared" si="1"/>
        <v>12.602172772731823</v>
      </c>
    </row>
    <row r="13" spans="1:25" s="22" customFormat="1" ht="16.899999999999999" customHeight="1" x14ac:dyDescent="0.2">
      <c r="A13" s="16" t="s">
        <v>24</v>
      </c>
      <c r="B13" s="94" t="s">
        <v>18</v>
      </c>
      <c r="C13" s="23" t="s">
        <v>19</v>
      </c>
      <c r="D13" s="95">
        <v>305</v>
      </c>
      <c r="E13" s="20">
        <v>0.87</v>
      </c>
      <c r="F13" s="40">
        <f t="shared" si="2"/>
        <v>304.13</v>
      </c>
      <c r="G13" s="96">
        <f t="shared" si="0"/>
        <v>310.21260000000001</v>
      </c>
      <c r="H13" s="97">
        <f t="shared" si="0"/>
        <v>316.41685200000001</v>
      </c>
      <c r="I13" s="97">
        <f t="shared" si="0"/>
        <v>322.74518904000001</v>
      </c>
      <c r="J13" s="97">
        <f t="shared" si="0"/>
        <v>329.20009282080002</v>
      </c>
      <c r="K13" s="97">
        <f t="shared" si="0"/>
        <v>335.78409467721605</v>
      </c>
      <c r="L13" s="97">
        <f t="shared" si="0"/>
        <v>342.49977657076039</v>
      </c>
      <c r="M13" s="97">
        <f t="shared" si="0"/>
        <v>349.34977210217562</v>
      </c>
      <c r="N13" s="97">
        <f t="shared" si="0"/>
        <v>356.33676754421913</v>
      </c>
      <c r="O13" s="97">
        <f t="shared" si="0"/>
        <v>363.46350289510355</v>
      </c>
      <c r="P13" s="97">
        <f t="shared" si="0"/>
        <v>370.73277295300562</v>
      </c>
      <c r="Q13" s="97">
        <f t="shared" si="0"/>
        <v>378.14742841206572</v>
      </c>
      <c r="R13" s="97">
        <f t="shared" si="0"/>
        <v>385.71037698030705</v>
      </c>
      <c r="S13" s="97">
        <f t="shared" si="0"/>
        <v>393.4245845199132</v>
      </c>
      <c r="T13" s="97">
        <f t="shared" si="0"/>
        <v>401.29307621031148</v>
      </c>
      <c r="U13" s="97">
        <f t="shared" si="0"/>
        <v>409.3189377345177</v>
      </c>
      <c r="V13" s="98">
        <f t="shared" si="0"/>
        <v>417.50531648920804</v>
      </c>
      <c r="W13" s="99">
        <v>5.66</v>
      </c>
      <c r="X13" s="40">
        <f t="shared" si="3"/>
        <v>411.84531648920802</v>
      </c>
      <c r="Y13" s="41">
        <f t="shared" si="1"/>
        <v>420.08222281899219</v>
      </c>
    </row>
    <row r="14" spans="1:25" s="22" customFormat="1" ht="16.899999999999999" customHeight="1" x14ac:dyDescent="0.2">
      <c r="A14" s="16" t="s">
        <v>25</v>
      </c>
      <c r="B14" s="94" t="s">
        <v>18</v>
      </c>
      <c r="C14" s="23" t="s">
        <v>19</v>
      </c>
      <c r="D14" s="95">
        <v>2657</v>
      </c>
      <c r="E14" s="20">
        <v>17.95</v>
      </c>
      <c r="F14" s="40">
        <f t="shared" si="2"/>
        <v>2639.05</v>
      </c>
      <c r="G14" s="96">
        <f t="shared" si="0"/>
        <v>2691.8310000000001</v>
      </c>
      <c r="H14" s="97">
        <f t="shared" si="0"/>
        <v>2745.6676200000002</v>
      </c>
      <c r="I14" s="97">
        <f t="shared" si="0"/>
        <v>2800.5809724000001</v>
      </c>
      <c r="J14" s="97">
        <f t="shared" si="0"/>
        <v>2856.5925918480002</v>
      </c>
      <c r="K14" s="97">
        <f t="shared" si="0"/>
        <v>2913.7244436849601</v>
      </c>
      <c r="L14" s="97">
        <f t="shared" si="0"/>
        <v>2971.9989325586594</v>
      </c>
      <c r="M14" s="97">
        <f t="shared" si="0"/>
        <v>3031.4389112098324</v>
      </c>
      <c r="N14" s="97">
        <f t="shared" si="0"/>
        <v>3092.067689434029</v>
      </c>
      <c r="O14" s="97">
        <f t="shared" si="0"/>
        <v>3153.9090432227099</v>
      </c>
      <c r="P14" s="97">
        <f t="shared" si="0"/>
        <v>3216.9872240871641</v>
      </c>
      <c r="Q14" s="97">
        <f t="shared" si="0"/>
        <v>3281.3269685689074</v>
      </c>
      <c r="R14" s="97">
        <f t="shared" si="0"/>
        <v>3346.9535079402858</v>
      </c>
      <c r="S14" s="97">
        <f t="shared" si="0"/>
        <v>3413.8925780990917</v>
      </c>
      <c r="T14" s="97">
        <f t="shared" si="0"/>
        <v>3482.1704296610737</v>
      </c>
      <c r="U14" s="97">
        <f t="shared" si="0"/>
        <v>3551.8138382542952</v>
      </c>
      <c r="V14" s="98">
        <f t="shared" si="0"/>
        <v>3622.8501150193811</v>
      </c>
      <c r="W14" s="99">
        <v>25.47</v>
      </c>
      <c r="X14" s="40">
        <f t="shared" si="3"/>
        <v>3597.3801150193813</v>
      </c>
      <c r="Y14" s="41">
        <f t="shared" si="1"/>
        <v>3669.3277173197689</v>
      </c>
    </row>
    <row r="15" spans="1:25" s="22" customFormat="1" ht="16.899999999999999" customHeight="1" x14ac:dyDescent="0.2">
      <c r="A15" s="16" t="s">
        <v>26</v>
      </c>
      <c r="B15" s="94" t="s">
        <v>18</v>
      </c>
      <c r="C15" s="23" t="s">
        <v>19</v>
      </c>
      <c r="D15" s="95">
        <v>2</v>
      </c>
      <c r="E15" s="20"/>
      <c r="F15" s="40">
        <f t="shared" si="2"/>
        <v>2</v>
      </c>
      <c r="G15" s="96">
        <f t="shared" si="0"/>
        <v>2.04</v>
      </c>
      <c r="H15" s="97">
        <f t="shared" si="0"/>
        <v>2.0808</v>
      </c>
      <c r="I15" s="97">
        <f t="shared" si="0"/>
        <v>2.1224159999999999</v>
      </c>
      <c r="J15" s="97">
        <f t="shared" si="0"/>
        <v>2.16486432</v>
      </c>
      <c r="K15" s="97">
        <f t="shared" si="0"/>
        <v>2.2081616064</v>
      </c>
      <c r="L15" s="97">
        <f t="shared" si="0"/>
        <v>2.2523248385280001</v>
      </c>
      <c r="M15" s="97">
        <f t="shared" si="0"/>
        <v>2.2973713352985601</v>
      </c>
      <c r="N15" s="97">
        <f t="shared" si="0"/>
        <v>2.3433187620045315</v>
      </c>
      <c r="O15" s="97">
        <f t="shared" si="0"/>
        <v>2.3901851372446221</v>
      </c>
      <c r="P15" s="97">
        <f t="shared" si="0"/>
        <v>2.4379888399895147</v>
      </c>
      <c r="Q15" s="97">
        <f t="shared" si="0"/>
        <v>2.4867486167893049</v>
      </c>
      <c r="R15" s="97">
        <f t="shared" si="0"/>
        <v>2.536483589125091</v>
      </c>
      <c r="S15" s="97">
        <f t="shared" si="0"/>
        <v>2.5872132609075926</v>
      </c>
      <c r="T15" s="97">
        <f t="shared" si="0"/>
        <v>2.6389575261257447</v>
      </c>
      <c r="U15" s="97">
        <f t="shared" si="0"/>
        <v>2.6917366766482598</v>
      </c>
      <c r="V15" s="98">
        <f t="shared" si="0"/>
        <v>2.745571410181225</v>
      </c>
      <c r="W15" s="99"/>
      <c r="X15" s="40">
        <f t="shared" si="3"/>
        <v>2.745571410181225</v>
      </c>
      <c r="Y15" s="41">
        <f t="shared" si="1"/>
        <v>2.8004828383848497</v>
      </c>
    </row>
    <row r="16" spans="1:25" s="22" customFormat="1" ht="16.899999999999999" customHeight="1" x14ac:dyDescent="0.2">
      <c r="A16" s="16" t="s">
        <v>27</v>
      </c>
      <c r="B16" s="94" t="s">
        <v>18</v>
      </c>
      <c r="C16" s="23" t="s">
        <v>19</v>
      </c>
      <c r="D16" s="95">
        <v>82</v>
      </c>
      <c r="E16" s="20"/>
      <c r="F16" s="40">
        <f t="shared" si="2"/>
        <v>82</v>
      </c>
      <c r="G16" s="96">
        <f t="shared" si="0"/>
        <v>83.64</v>
      </c>
      <c r="H16" s="97">
        <f t="shared" si="0"/>
        <v>85.312799999999996</v>
      </c>
      <c r="I16" s="97">
        <f t="shared" si="0"/>
        <v>87.019055999999992</v>
      </c>
      <c r="J16" s="97">
        <f t="shared" si="0"/>
        <v>88.759437119999987</v>
      </c>
      <c r="K16" s="97">
        <f t="shared" si="0"/>
        <v>90.534625862399992</v>
      </c>
      <c r="L16" s="97">
        <f t="shared" si="0"/>
        <v>92.345318379647992</v>
      </c>
      <c r="M16" s="97">
        <f t="shared" si="0"/>
        <v>94.192224747240957</v>
      </c>
      <c r="N16" s="97">
        <f t="shared" si="0"/>
        <v>96.076069242185781</v>
      </c>
      <c r="O16" s="97">
        <f t="shared" si="0"/>
        <v>97.997590627029496</v>
      </c>
      <c r="P16" s="97">
        <f t="shared" si="0"/>
        <v>99.957542439570091</v>
      </c>
      <c r="Q16" s="97">
        <f t="shared" si="0"/>
        <v>101.95669328836149</v>
      </c>
      <c r="R16" s="97">
        <f t="shared" si="0"/>
        <v>103.99582715412872</v>
      </c>
      <c r="S16" s="97">
        <f t="shared" si="0"/>
        <v>106.07574369721129</v>
      </c>
      <c r="T16" s="97">
        <f t="shared" si="0"/>
        <v>108.19725857115552</v>
      </c>
      <c r="U16" s="97">
        <f t="shared" si="0"/>
        <v>110.36120374257862</v>
      </c>
      <c r="V16" s="98">
        <f t="shared" si="0"/>
        <v>112.56842781743021</v>
      </c>
      <c r="W16" s="99">
        <v>5.7649999999999997</v>
      </c>
      <c r="X16" s="40">
        <f t="shared" si="3"/>
        <v>106.8034278174302</v>
      </c>
      <c r="Y16" s="41">
        <f t="shared" si="1"/>
        <v>108.93949637377881</v>
      </c>
    </row>
    <row r="17" spans="1:25" s="22" customFormat="1" ht="16.899999999999999" customHeight="1" x14ac:dyDescent="0.2">
      <c r="A17" s="16" t="s">
        <v>28</v>
      </c>
      <c r="B17" s="94" t="s">
        <v>18</v>
      </c>
      <c r="C17" s="23" t="s">
        <v>19</v>
      </c>
      <c r="D17" s="95">
        <v>423</v>
      </c>
      <c r="E17" s="20">
        <v>8.67</v>
      </c>
      <c r="F17" s="40">
        <f t="shared" si="2"/>
        <v>414.33</v>
      </c>
      <c r="G17" s="96">
        <f t="shared" si="0"/>
        <v>422.61660000000001</v>
      </c>
      <c r="H17" s="97">
        <f t="shared" si="0"/>
        <v>431.06893200000002</v>
      </c>
      <c r="I17" s="97">
        <f t="shared" si="0"/>
        <v>439.69031064000001</v>
      </c>
      <c r="J17" s="97">
        <f t="shared" si="0"/>
        <v>448.48411685280001</v>
      </c>
      <c r="K17" s="97">
        <f t="shared" si="0"/>
        <v>457.453799189856</v>
      </c>
      <c r="L17" s="97">
        <f t="shared" si="0"/>
        <v>466.6028751736531</v>
      </c>
      <c r="M17" s="97">
        <f t="shared" si="0"/>
        <v>475.9349326771262</v>
      </c>
      <c r="N17" s="97">
        <f t="shared" si="0"/>
        <v>485.45363133066871</v>
      </c>
      <c r="O17" s="97">
        <f t="shared" si="0"/>
        <v>495.16270395728208</v>
      </c>
      <c r="P17" s="97">
        <f t="shared" si="0"/>
        <v>505.06595803642773</v>
      </c>
      <c r="Q17" s="97">
        <f t="shared" si="0"/>
        <v>515.1672771971563</v>
      </c>
      <c r="R17" s="97">
        <f t="shared" si="0"/>
        <v>525.47062274109942</v>
      </c>
      <c r="S17" s="97">
        <f t="shared" si="0"/>
        <v>535.98003519592146</v>
      </c>
      <c r="T17" s="97">
        <f t="shared" si="0"/>
        <v>546.6996358998399</v>
      </c>
      <c r="U17" s="97">
        <f t="shared" si="0"/>
        <v>557.63362861783673</v>
      </c>
      <c r="V17" s="98">
        <f t="shared" si="0"/>
        <v>568.78630119019351</v>
      </c>
      <c r="W17" s="99"/>
      <c r="X17" s="40">
        <f t="shared" si="3"/>
        <v>568.78630119019351</v>
      </c>
      <c r="Y17" s="41">
        <f t="shared" si="1"/>
        <v>580.16202721399736</v>
      </c>
    </row>
    <row r="18" spans="1:25" s="22" customFormat="1" ht="16.899999999999999" customHeight="1" x14ac:dyDescent="0.2">
      <c r="A18" s="16" t="s">
        <v>29</v>
      </c>
      <c r="B18" s="94" t="s">
        <v>18</v>
      </c>
      <c r="C18" s="23" t="s">
        <v>19</v>
      </c>
      <c r="D18" s="95">
        <v>1153</v>
      </c>
      <c r="E18" s="20">
        <v>0.34</v>
      </c>
      <c r="F18" s="40">
        <f t="shared" si="2"/>
        <v>1152.6600000000001</v>
      </c>
      <c r="G18" s="96">
        <f t="shared" si="0"/>
        <v>1175.7132000000001</v>
      </c>
      <c r="H18" s="97">
        <f t="shared" si="0"/>
        <v>1199.2274640000001</v>
      </c>
      <c r="I18" s="97">
        <f t="shared" si="0"/>
        <v>1223.2120132800001</v>
      </c>
      <c r="J18" s="97">
        <f t="shared" si="0"/>
        <v>1247.6762535456</v>
      </c>
      <c r="K18" s="97">
        <f t="shared" si="0"/>
        <v>1272.6297786165121</v>
      </c>
      <c r="L18" s="97">
        <f t="shared" si="0"/>
        <v>1298.0823741888423</v>
      </c>
      <c r="M18" s="97">
        <f t="shared" si="0"/>
        <v>1324.0440216726192</v>
      </c>
      <c r="N18" s="97">
        <f t="shared" si="0"/>
        <v>1350.5249021060717</v>
      </c>
      <c r="O18" s="97">
        <f t="shared" si="0"/>
        <v>1377.5354001481933</v>
      </c>
      <c r="P18" s="97">
        <f t="shared" si="0"/>
        <v>1405.0861081511571</v>
      </c>
      <c r="Q18" s="97">
        <f t="shared" si="0"/>
        <v>1433.1878303141802</v>
      </c>
      <c r="R18" s="97">
        <f t="shared" si="0"/>
        <v>1461.8515869204639</v>
      </c>
      <c r="S18" s="97">
        <f t="shared" si="0"/>
        <v>1491.0886186588732</v>
      </c>
      <c r="T18" s="97">
        <f t="shared" si="0"/>
        <v>1520.9103910320507</v>
      </c>
      <c r="U18" s="97">
        <f t="shared" si="0"/>
        <v>1551.3285988526918</v>
      </c>
      <c r="V18" s="98">
        <f t="shared" si="0"/>
        <v>1582.3551708297457</v>
      </c>
      <c r="W18" s="99">
        <v>56.823999999999998</v>
      </c>
      <c r="X18" s="40">
        <f t="shared" si="3"/>
        <v>1525.5311708297456</v>
      </c>
      <c r="Y18" s="41">
        <f t="shared" si="1"/>
        <v>1556.0417942463405</v>
      </c>
    </row>
    <row r="19" spans="1:25" s="22" customFormat="1" ht="16.899999999999999" customHeight="1" x14ac:dyDescent="0.2">
      <c r="A19" s="16" t="s">
        <v>27</v>
      </c>
      <c r="B19" s="94" t="s">
        <v>30</v>
      </c>
      <c r="C19" s="23" t="s">
        <v>19</v>
      </c>
      <c r="D19" s="95">
        <v>80</v>
      </c>
      <c r="E19" s="20"/>
      <c r="F19" s="40">
        <f t="shared" si="2"/>
        <v>80</v>
      </c>
      <c r="G19" s="96">
        <f t="shared" si="0"/>
        <v>81.599999999999994</v>
      </c>
      <c r="H19" s="97">
        <f t="shared" si="0"/>
        <v>83.231999999999999</v>
      </c>
      <c r="I19" s="97">
        <f t="shared" si="0"/>
        <v>84.896640000000005</v>
      </c>
      <c r="J19" s="97">
        <f t="shared" si="0"/>
        <v>86.594572800000009</v>
      </c>
      <c r="K19" s="97">
        <f t="shared" si="0"/>
        <v>88.326464256000008</v>
      </c>
      <c r="L19" s="97">
        <f t="shared" si="0"/>
        <v>90.092993541120009</v>
      </c>
      <c r="M19" s="97">
        <f t="shared" si="0"/>
        <v>91.894853411942407</v>
      </c>
      <c r="N19" s="97">
        <f t="shared" si="0"/>
        <v>93.732750480181252</v>
      </c>
      <c r="O19" s="97">
        <f t="shared" si="0"/>
        <v>95.607405489784881</v>
      </c>
      <c r="P19" s="97">
        <f t="shared" si="0"/>
        <v>97.519553599580576</v>
      </c>
      <c r="Q19" s="97">
        <f t="shared" si="0"/>
        <v>99.469944671572193</v>
      </c>
      <c r="R19" s="97">
        <f t="shared" si="0"/>
        <v>101.45934356500364</v>
      </c>
      <c r="S19" s="97">
        <f t="shared" si="0"/>
        <v>103.48853043630371</v>
      </c>
      <c r="T19" s="97">
        <f t="shared" si="0"/>
        <v>105.55830104502978</v>
      </c>
      <c r="U19" s="97">
        <f t="shared" si="0"/>
        <v>107.66946706593038</v>
      </c>
      <c r="V19" s="98">
        <f t="shared" si="0"/>
        <v>109.82285640724899</v>
      </c>
      <c r="W19" s="99">
        <v>4.3609999999999998</v>
      </c>
      <c r="X19" s="40">
        <f t="shared" si="3"/>
        <v>105.46185640724899</v>
      </c>
      <c r="Y19" s="41">
        <f t="shared" si="1"/>
        <v>107.57109353539397</v>
      </c>
    </row>
    <row r="20" spans="1:25" s="22" customFormat="1" ht="16.899999999999999" customHeight="1" x14ac:dyDescent="0.2">
      <c r="A20" s="16" t="s">
        <v>28</v>
      </c>
      <c r="B20" s="94" t="s">
        <v>30</v>
      </c>
      <c r="C20" s="23" t="s">
        <v>19</v>
      </c>
      <c r="D20" s="95">
        <v>129</v>
      </c>
      <c r="E20" s="20"/>
      <c r="F20" s="40">
        <f t="shared" si="2"/>
        <v>129</v>
      </c>
      <c r="G20" s="96">
        <f t="shared" si="0"/>
        <v>131.58000000000001</v>
      </c>
      <c r="H20" s="97">
        <f t="shared" si="0"/>
        <v>134.2116</v>
      </c>
      <c r="I20" s="97">
        <f t="shared" si="0"/>
        <v>136.89583200000001</v>
      </c>
      <c r="J20" s="97">
        <f t="shared" si="0"/>
        <v>139.63374864000002</v>
      </c>
      <c r="K20" s="97">
        <f t="shared" si="0"/>
        <v>142.42642361280002</v>
      </c>
      <c r="L20" s="97">
        <f t="shared" si="0"/>
        <v>145.27495208505601</v>
      </c>
      <c r="M20" s="97">
        <f t="shared" si="0"/>
        <v>148.18045112675713</v>
      </c>
      <c r="N20" s="97">
        <f t="shared" si="0"/>
        <v>151.14406014929227</v>
      </c>
      <c r="O20" s="97">
        <f t="shared" si="0"/>
        <v>154.16694135227812</v>
      </c>
      <c r="P20" s="97">
        <f t="shared" si="0"/>
        <v>157.25028017932368</v>
      </c>
      <c r="Q20" s="97">
        <f t="shared" si="0"/>
        <v>160.39528578291015</v>
      </c>
      <c r="R20" s="97">
        <f t="shared" si="0"/>
        <v>163.60319149856835</v>
      </c>
      <c r="S20" s="97">
        <f t="shared" si="0"/>
        <v>166.87525532853971</v>
      </c>
      <c r="T20" s="97">
        <f t="shared" si="0"/>
        <v>170.21276043511051</v>
      </c>
      <c r="U20" s="97">
        <f t="shared" si="0"/>
        <v>173.61701564381272</v>
      </c>
      <c r="V20" s="98">
        <f t="shared" si="0"/>
        <v>177.08935595668899</v>
      </c>
      <c r="W20" s="99">
        <v>3.65</v>
      </c>
      <c r="X20" s="40">
        <f t="shared" si="3"/>
        <v>173.43935595668898</v>
      </c>
      <c r="Y20" s="41">
        <f t="shared" si="1"/>
        <v>176.90814307582278</v>
      </c>
    </row>
    <row r="21" spans="1:25" s="22" customFormat="1" ht="16.899999999999999" customHeight="1" x14ac:dyDescent="0.2">
      <c r="A21" s="16" t="s">
        <v>31</v>
      </c>
      <c r="B21" s="94" t="s">
        <v>32</v>
      </c>
      <c r="C21" s="23" t="s">
        <v>16</v>
      </c>
      <c r="D21" s="95">
        <v>2140</v>
      </c>
      <c r="E21" s="20">
        <v>17.52</v>
      </c>
      <c r="F21" s="40">
        <f t="shared" si="2"/>
        <v>2122.48</v>
      </c>
      <c r="G21" s="96">
        <f t="shared" si="0"/>
        <v>2164.9295999999999</v>
      </c>
      <c r="H21" s="97">
        <f t="shared" si="0"/>
        <v>2208.228192</v>
      </c>
      <c r="I21" s="97">
        <f t="shared" si="0"/>
        <v>2252.3927558400001</v>
      </c>
      <c r="J21" s="97">
        <f t="shared" si="0"/>
        <v>2297.4406109567999</v>
      </c>
      <c r="K21" s="97">
        <f t="shared" si="0"/>
        <v>2343.3894231759359</v>
      </c>
      <c r="L21" s="97">
        <f t="shared" si="0"/>
        <v>2390.2572116394545</v>
      </c>
      <c r="M21" s="97">
        <f t="shared" si="0"/>
        <v>2438.0623558722436</v>
      </c>
      <c r="N21" s="97">
        <f t="shared" si="0"/>
        <v>2486.8236029896884</v>
      </c>
      <c r="O21" s="97">
        <f t="shared" si="0"/>
        <v>2536.5600750494823</v>
      </c>
      <c r="P21" s="97">
        <f t="shared" si="0"/>
        <v>2587.291276550472</v>
      </c>
      <c r="Q21" s="97">
        <f t="shared" si="0"/>
        <v>2639.0371020814814</v>
      </c>
      <c r="R21" s="97">
        <f t="shared" si="0"/>
        <v>2691.8178441231112</v>
      </c>
      <c r="S21" s="97">
        <f t="shared" si="0"/>
        <v>2745.6542010055737</v>
      </c>
      <c r="T21" s="97">
        <f t="shared" si="0"/>
        <v>2800.5672850256851</v>
      </c>
      <c r="U21" s="97">
        <f t="shared" si="0"/>
        <v>2856.5786307261988</v>
      </c>
      <c r="V21" s="98">
        <f t="shared" si="0"/>
        <v>2913.7102033407227</v>
      </c>
      <c r="W21" s="99">
        <v>82.9</v>
      </c>
      <c r="X21" s="40">
        <f t="shared" si="3"/>
        <v>2830.8102033407226</v>
      </c>
      <c r="Y21" s="41">
        <f t="shared" si="1"/>
        <v>2887.4264074075372</v>
      </c>
    </row>
    <row r="22" spans="1:25" s="22" customFormat="1" ht="16.899999999999999" customHeight="1" x14ac:dyDescent="0.2">
      <c r="A22" s="16" t="s">
        <v>33</v>
      </c>
      <c r="B22" s="94" t="s">
        <v>32</v>
      </c>
      <c r="C22" s="23" t="s">
        <v>16</v>
      </c>
      <c r="D22" s="95">
        <v>19780</v>
      </c>
      <c r="E22" s="20">
        <v>296.58</v>
      </c>
      <c r="F22" s="40">
        <f t="shared" si="2"/>
        <v>19483.419999999998</v>
      </c>
      <c r="G22" s="96">
        <f t="shared" si="0"/>
        <v>19873.088399999997</v>
      </c>
      <c r="H22" s="97">
        <f t="shared" si="0"/>
        <v>20270.550167999998</v>
      </c>
      <c r="I22" s="97">
        <f t="shared" si="0"/>
        <v>20675.961171359999</v>
      </c>
      <c r="J22" s="97">
        <f t="shared" si="0"/>
        <v>21089.480394787199</v>
      </c>
      <c r="K22" s="97">
        <f t="shared" si="0"/>
        <v>21511.270002682944</v>
      </c>
      <c r="L22" s="97">
        <f t="shared" si="0"/>
        <v>21941.495402736604</v>
      </c>
      <c r="M22" s="97">
        <f t="shared" si="0"/>
        <v>22380.325310791337</v>
      </c>
      <c r="N22" s="97">
        <f t="shared" si="0"/>
        <v>22827.931817007164</v>
      </c>
      <c r="O22" s="97">
        <f t="shared" si="0"/>
        <v>23284.490453347309</v>
      </c>
      <c r="P22" s="97">
        <f t="shared" si="0"/>
        <v>23750.180262414255</v>
      </c>
      <c r="Q22" s="97">
        <f t="shared" si="0"/>
        <v>24225.183867662541</v>
      </c>
      <c r="R22" s="97">
        <f t="shared" si="0"/>
        <v>24709.687545015793</v>
      </c>
      <c r="S22" s="97">
        <f t="shared" si="0"/>
        <v>25203.881295916108</v>
      </c>
      <c r="T22" s="97">
        <f t="shared" si="0"/>
        <v>25707.95892183443</v>
      </c>
      <c r="U22" s="97">
        <f t="shared" si="0"/>
        <v>26222.11810027112</v>
      </c>
      <c r="V22" s="98">
        <f t="shared" ref="V22" si="4">U22*(1+$D$28)</f>
        <v>26746.560462276542</v>
      </c>
      <c r="W22" s="99">
        <v>1095.6600000000001</v>
      </c>
      <c r="X22" s="40">
        <f t="shared" si="3"/>
        <v>25650.900462276542</v>
      </c>
      <c r="Y22" s="41">
        <f t="shared" si="1"/>
        <v>26163.918471522073</v>
      </c>
    </row>
    <row r="23" spans="1:25" s="22" customFormat="1" ht="16.899999999999999" customHeight="1" x14ac:dyDescent="0.2">
      <c r="A23" s="16" t="s">
        <v>23</v>
      </c>
      <c r="B23" s="94" t="s">
        <v>32</v>
      </c>
      <c r="C23" s="23" t="s">
        <v>16</v>
      </c>
      <c r="D23" s="95">
        <v>242</v>
      </c>
      <c r="E23" s="20"/>
      <c r="F23" s="40">
        <f t="shared" si="2"/>
        <v>242</v>
      </c>
      <c r="G23" s="96">
        <f t="shared" ref="G23:V25" si="5">F23*(1+$D$28)</f>
        <v>246.84</v>
      </c>
      <c r="H23" s="97">
        <f t="shared" si="5"/>
        <v>251.77680000000001</v>
      </c>
      <c r="I23" s="97">
        <f t="shared" si="5"/>
        <v>256.81233600000002</v>
      </c>
      <c r="J23" s="97">
        <f t="shared" si="5"/>
        <v>261.94858272000005</v>
      </c>
      <c r="K23" s="97">
        <f t="shared" si="5"/>
        <v>267.18755437440007</v>
      </c>
      <c r="L23" s="97">
        <f t="shared" si="5"/>
        <v>272.53130546188805</v>
      </c>
      <c r="M23" s="97">
        <f t="shared" si="5"/>
        <v>277.98193157112581</v>
      </c>
      <c r="N23" s="97">
        <f t="shared" si="5"/>
        <v>283.54157020254831</v>
      </c>
      <c r="O23" s="97">
        <f t="shared" si="5"/>
        <v>289.21240160659926</v>
      </c>
      <c r="P23" s="97">
        <f t="shared" si="5"/>
        <v>294.99664963873124</v>
      </c>
      <c r="Q23" s="97">
        <f t="shared" si="5"/>
        <v>300.89658263150585</v>
      </c>
      <c r="R23" s="97">
        <f t="shared" si="5"/>
        <v>306.91451428413598</v>
      </c>
      <c r="S23" s="97">
        <f t="shared" si="5"/>
        <v>313.0528045698187</v>
      </c>
      <c r="T23" s="97">
        <f t="shared" si="5"/>
        <v>319.31386066121507</v>
      </c>
      <c r="U23" s="97">
        <f t="shared" si="5"/>
        <v>325.70013787443941</v>
      </c>
      <c r="V23" s="98">
        <f t="shared" si="5"/>
        <v>332.21414063192822</v>
      </c>
      <c r="W23" s="99"/>
      <c r="X23" s="40">
        <f t="shared" si="3"/>
        <v>332.21414063192822</v>
      </c>
      <c r="Y23" s="41">
        <f t="shared" si="1"/>
        <v>338.85842344456677</v>
      </c>
    </row>
    <row r="24" spans="1:25" s="22" customFormat="1" ht="16.899999999999999" customHeight="1" x14ac:dyDescent="0.2">
      <c r="A24" s="16" t="s">
        <v>34</v>
      </c>
      <c r="B24" s="94" t="s">
        <v>32</v>
      </c>
      <c r="C24" s="23" t="s">
        <v>16</v>
      </c>
      <c r="D24" s="95">
        <v>7</v>
      </c>
      <c r="E24" s="20"/>
      <c r="F24" s="40">
        <f t="shared" si="2"/>
        <v>7</v>
      </c>
      <c r="G24" s="96">
        <f t="shared" si="5"/>
        <v>7.1400000000000006</v>
      </c>
      <c r="H24" s="97">
        <f t="shared" si="5"/>
        <v>7.2828000000000008</v>
      </c>
      <c r="I24" s="97">
        <f t="shared" si="5"/>
        <v>7.4284560000000006</v>
      </c>
      <c r="J24" s="97">
        <f t="shared" si="5"/>
        <v>7.5770251200000009</v>
      </c>
      <c r="K24" s="97">
        <f t="shared" si="5"/>
        <v>7.7285656224000014</v>
      </c>
      <c r="L24" s="97">
        <f t="shared" si="5"/>
        <v>7.883136934848002</v>
      </c>
      <c r="M24" s="97">
        <f t="shared" si="5"/>
        <v>8.0407996735449618</v>
      </c>
      <c r="N24" s="97">
        <f t="shared" si="5"/>
        <v>8.2016156670158615</v>
      </c>
      <c r="O24" s="97">
        <f t="shared" si="5"/>
        <v>8.3656479803561794</v>
      </c>
      <c r="P24" s="97">
        <f t="shared" si="5"/>
        <v>8.5329609399633028</v>
      </c>
      <c r="Q24" s="97">
        <f t="shared" si="5"/>
        <v>8.7036201587625683</v>
      </c>
      <c r="R24" s="97">
        <f t="shared" si="5"/>
        <v>8.8776925619378204</v>
      </c>
      <c r="S24" s="97">
        <f t="shared" si="5"/>
        <v>9.0552464131765777</v>
      </c>
      <c r="T24" s="97">
        <f t="shared" si="5"/>
        <v>9.2363513414401091</v>
      </c>
      <c r="U24" s="97">
        <f t="shared" si="5"/>
        <v>9.4210783682689119</v>
      </c>
      <c r="V24" s="98">
        <f t="shared" si="5"/>
        <v>9.6094999356342896</v>
      </c>
      <c r="W24" s="99"/>
      <c r="X24" s="40">
        <f t="shared" si="3"/>
        <v>9.6094999356342896</v>
      </c>
      <c r="Y24" s="41">
        <f t="shared" si="1"/>
        <v>9.8016899343469763</v>
      </c>
    </row>
    <row r="25" spans="1:25" s="22" customFormat="1" ht="16.899999999999999" customHeight="1" thickBot="1" x14ac:dyDescent="0.25">
      <c r="A25" s="16" t="s">
        <v>35</v>
      </c>
      <c r="B25" s="94" t="s">
        <v>32</v>
      </c>
      <c r="C25" s="23" t="s">
        <v>16</v>
      </c>
      <c r="D25" s="95">
        <v>349</v>
      </c>
      <c r="E25" s="20"/>
      <c r="F25" s="40">
        <f t="shared" si="2"/>
        <v>349</v>
      </c>
      <c r="G25" s="96">
        <f t="shared" si="5"/>
        <v>355.98</v>
      </c>
      <c r="H25" s="97">
        <f t="shared" si="5"/>
        <v>363.09960000000001</v>
      </c>
      <c r="I25" s="97">
        <f t="shared" si="5"/>
        <v>370.36159200000003</v>
      </c>
      <c r="J25" s="97">
        <f t="shared" si="5"/>
        <v>377.76882384000004</v>
      </c>
      <c r="K25" s="97">
        <f t="shared" si="5"/>
        <v>385.32420031680005</v>
      </c>
      <c r="L25" s="97">
        <f t="shared" si="5"/>
        <v>393.03068432313603</v>
      </c>
      <c r="M25" s="97">
        <f t="shared" si="5"/>
        <v>400.89129800959876</v>
      </c>
      <c r="N25" s="97">
        <f t="shared" si="5"/>
        <v>408.90912396979076</v>
      </c>
      <c r="O25" s="97">
        <f t="shared" si="5"/>
        <v>417.0873064491866</v>
      </c>
      <c r="P25" s="97">
        <f t="shared" si="5"/>
        <v>425.42905257817034</v>
      </c>
      <c r="Q25" s="97">
        <f t="shared" si="5"/>
        <v>433.93763362973374</v>
      </c>
      <c r="R25" s="97">
        <f t="shared" si="5"/>
        <v>442.61638630232841</v>
      </c>
      <c r="S25" s="97">
        <f t="shared" si="5"/>
        <v>451.46871402837496</v>
      </c>
      <c r="T25" s="97">
        <f t="shared" si="5"/>
        <v>460.49808830894244</v>
      </c>
      <c r="U25" s="97">
        <f t="shared" si="5"/>
        <v>469.70805007512132</v>
      </c>
      <c r="V25" s="98">
        <f t="shared" si="5"/>
        <v>479.10221107662375</v>
      </c>
      <c r="W25" s="99"/>
      <c r="X25" s="40">
        <f t="shared" si="3"/>
        <v>479.10221107662375</v>
      </c>
      <c r="Y25" s="41">
        <f t="shared" si="1"/>
        <v>488.68425529815624</v>
      </c>
    </row>
    <row r="26" spans="1:25" s="111" customFormat="1" ht="18" customHeight="1" thickBot="1" x14ac:dyDescent="0.25">
      <c r="A26" s="28" t="s">
        <v>36</v>
      </c>
      <c r="B26" s="103"/>
      <c r="C26" s="104" t="s">
        <v>37</v>
      </c>
      <c r="D26" s="105">
        <f t="shared" ref="D26" si="6">D7+D9+D8*2+SUM(D10:D20)*2+SUM(D21:D25)</f>
        <v>35414</v>
      </c>
      <c r="E26" s="106">
        <f>E7+E9+E8*2+SUM(E10:E20)*2+SUM(E21:E25)</f>
        <v>601.26</v>
      </c>
      <c r="F26" s="43">
        <f t="shared" ref="F26:V26" si="7">F7+F9+F8*2+SUM(F10:F20)*2+SUM(F21:F25)</f>
        <v>34812.74</v>
      </c>
      <c r="G26" s="107">
        <f t="shared" si="7"/>
        <v>35508.9948</v>
      </c>
      <c r="H26" s="108">
        <f t="shared" si="7"/>
        <v>36219.174696000002</v>
      </c>
      <c r="I26" s="108">
        <f t="shared" si="7"/>
        <v>36943.558189920004</v>
      </c>
      <c r="J26" s="108">
        <f t="shared" si="7"/>
        <v>37682.429353718398</v>
      </c>
      <c r="K26" s="108">
        <f t="shared" si="7"/>
        <v>38436.077940792777</v>
      </c>
      <c r="L26" s="108">
        <f t="shared" si="7"/>
        <v>39204.799499608627</v>
      </c>
      <c r="M26" s="108">
        <f t="shared" si="7"/>
        <v>39988.8954896008</v>
      </c>
      <c r="N26" s="108">
        <f t="shared" si="7"/>
        <v>40788.673399392814</v>
      </c>
      <c r="O26" s="108">
        <f t="shared" si="7"/>
        <v>41604.446867380677</v>
      </c>
      <c r="P26" s="108">
        <f t="shared" si="7"/>
        <v>42436.535804728286</v>
      </c>
      <c r="Q26" s="108">
        <f t="shared" si="7"/>
        <v>43285.266520822857</v>
      </c>
      <c r="R26" s="108">
        <f t="shared" si="7"/>
        <v>44150.971851239316</v>
      </c>
      <c r="S26" s="108">
        <f t="shared" si="7"/>
        <v>45033.9912882641</v>
      </c>
      <c r="T26" s="108">
        <f t="shared" si="7"/>
        <v>45934.671114029377</v>
      </c>
      <c r="U26" s="108">
        <f t="shared" si="7"/>
        <v>46853.364536309971</v>
      </c>
      <c r="V26" s="109">
        <f t="shared" si="7"/>
        <v>47790.431827036176</v>
      </c>
      <c r="W26" s="110">
        <f>W7+W9+W8*2+SUM(W10:W20)*2+SUM(W21:W25)</f>
        <v>1964.3600000000001</v>
      </c>
      <c r="X26" s="43">
        <f t="shared" ref="X26:Y26" si="8">X7+X9+X8*2+SUM(X10:X20)*2+SUM(X21:X25)</f>
        <v>45826.071827036169</v>
      </c>
      <c r="Y26" s="44">
        <f t="shared" si="8"/>
        <v>46742.593263576891</v>
      </c>
    </row>
    <row r="27" spans="1:25" s="48" customFormat="1" ht="18" customHeight="1" thickBot="1" x14ac:dyDescent="0.25">
      <c r="A27" s="112"/>
      <c r="B27" s="113"/>
      <c r="C27" s="114" t="s">
        <v>38</v>
      </c>
      <c r="D27" s="115">
        <f>D26/$D$29</f>
        <v>12.215936529837876</v>
      </c>
      <c r="E27" s="114"/>
      <c r="F27" s="114"/>
      <c r="G27" s="48">
        <f t="shared" ref="G27:V27" si="9">G26/$D$29</f>
        <v>12.2487046567782</v>
      </c>
      <c r="H27" s="116">
        <f t="shared" si="9"/>
        <v>12.493678749913764</v>
      </c>
      <c r="I27" s="116">
        <f t="shared" si="9"/>
        <v>12.74355232491204</v>
      </c>
      <c r="J27" s="116">
        <f t="shared" si="9"/>
        <v>12.998423371410279</v>
      </c>
      <c r="K27" s="116">
        <f t="shared" si="9"/>
        <v>13.258391838838488</v>
      </c>
      <c r="L27" s="116">
        <f t="shared" si="9"/>
        <v>13.523559675615257</v>
      </c>
      <c r="M27" s="116">
        <f t="shared" si="9"/>
        <v>13.79403086912756</v>
      </c>
      <c r="N27" s="116">
        <f t="shared" si="9"/>
        <v>14.069911486510112</v>
      </c>
      <c r="O27" s="116">
        <f t="shared" si="9"/>
        <v>14.351309716240316</v>
      </c>
      <c r="P27" s="116">
        <f t="shared" si="9"/>
        <v>14.638335910565122</v>
      </c>
      <c r="Q27" s="116">
        <f t="shared" si="9"/>
        <v>14.931102628776426</v>
      </c>
      <c r="R27" s="116">
        <f t="shared" si="9"/>
        <v>15.229724681351954</v>
      </c>
      <c r="S27" s="116">
        <f t="shared" si="9"/>
        <v>15.534319174978993</v>
      </c>
      <c r="T27" s="116">
        <f t="shared" si="9"/>
        <v>15.845005558478571</v>
      </c>
      <c r="U27" s="116">
        <f t="shared" si="9"/>
        <v>16.161905669648146</v>
      </c>
      <c r="V27" s="48">
        <f t="shared" si="9"/>
        <v>16.48514378304111</v>
      </c>
      <c r="W27" s="117"/>
      <c r="X27" s="114"/>
      <c r="Y27" s="115">
        <f>Y26/$D$29</f>
        <v>16.123695503131042</v>
      </c>
    </row>
    <row r="28" spans="1:25" s="119" customFormat="1" ht="16.149999999999999" customHeight="1" x14ac:dyDescent="0.2">
      <c r="A28" s="118"/>
      <c r="C28" s="57" t="s">
        <v>40</v>
      </c>
      <c r="D28" s="35">
        <v>0.02</v>
      </c>
      <c r="E28" s="120"/>
      <c r="F28" s="121"/>
      <c r="G28" s="122"/>
      <c r="H28" s="122"/>
      <c r="I28" s="122"/>
      <c r="J28" s="122"/>
      <c r="K28" s="122"/>
      <c r="L28" s="122"/>
      <c r="M28" s="122"/>
      <c r="N28" s="122"/>
      <c r="O28" s="122"/>
      <c r="P28" s="122"/>
      <c r="Q28" s="122"/>
      <c r="R28" s="122"/>
      <c r="S28" s="122"/>
      <c r="T28" s="122"/>
      <c r="U28" s="122"/>
      <c r="V28" s="122"/>
      <c r="W28" s="121"/>
      <c r="X28" s="122"/>
      <c r="Y28" s="122"/>
    </row>
    <row r="29" spans="1:25" s="119" customFormat="1" ht="16.149999999999999" customHeight="1" x14ac:dyDescent="0.2">
      <c r="A29" s="118"/>
      <c r="B29" s="31"/>
      <c r="C29" s="31" t="s">
        <v>41</v>
      </c>
      <c r="D29" s="36">
        <v>2899</v>
      </c>
      <c r="G29" s="22"/>
      <c r="H29" s="22"/>
      <c r="I29" s="22"/>
      <c r="J29" s="22"/>
      <c r="K29" s="22"/>
      <c r="L29" s="22"/>
      <c r="M29" s="22"/>
      <c r="N29" s="22"/>
      <c r="O29" s="22"/>
      <c r="P29" s="22"/>
      <c r="Q29" s="22"/>
      <c r="R29" s="22"/>
      <c r="S29" s="22"/>
      <c r="T29" s="22"/>
      <c r="U29" s="22"/>
      <c r="V29" s="22"/>
      <c r="X29" s="22"/>
      <c r="Y29" s="22"/>
    </row>
    <row r="30" spans="1:25" s="119" customFormat="1" ht="16.149999999999999" customHeight="1" thickBot="1" x14ac:dyDescent="0.25">
      <c r="A30" s="123"/>
      <c r="B30" s="37"/>
      <c r="C30" s="37" t="s">
        <v>42</v>
      </c>
      <c r="D30" s="38">
        <v>3162</v>
      </c>
      <c r="G30" s="22"/>
      <c r="H30" s="22"/>
      <c r="I30" s="22"/>
      <c r="J30" s="22"/>
      <c r="K30" s="22"/>
      <c r="L30" s="22"/>
      <c r="M30" s="22"/>
      <c r="N30" s="22"/>
      <c r="O30" s="22"/>
      <c r="P30" s="22"/>
      <c r="Q30" s="22"/>
      <c r="R30" s="22"/>
      <c r="S30" s="22"/>
      <c r="T30" s="22"/>
      <c r="U30" s="22"/>
      <c r="V30" s="22"/>
      <c r="X30" s="22"/>
      <c r="Y30" s="22"/>
    </row>
    <row r="31" spans="1:25" ht="15.95" customHeight="1" x14ac:dyDescent="0.2">
      <c r="B31" s="124"/>
      <c r="D31" s="31"/>
      <c r="F31" s="4"/>
      <c r="X31" s="31"/>
    </row>
    <row r="32" spans="1:25" ht="15.95" customHeight="1" x14ac:dyDescent="0.2">
      <c r="B32" s="124"/>
      <c r="D32" s="31"/>
      <c r="F32" s="4"/>
      <c r="X32" s="31"/>
    </row>
    <row r="33" spans="2:24" ht="15.95" customHeight="1" x14ac:dyDescent="0.2">
      <c r="B33" s="124"/>
      <c r="D33" s="31"/>
      <c r="F33" s="4"/>
      <c r="X33" s="31"/>
    </row>
    <row r="34" spans="2:24" ht="15.95" customHeight="1" x14ac:dyDescent="0.2">
      <c r="B34" s="124"/>
      <c r="D34" s="31"/>
      <c r="F34" s="4"/>
      <c r="X34" s="31"/>
    </row>
    <row r="35" spans="2:24" ht="15.95" customHeight="1" x14ac:dyDescent="0.2">
      <c r="B35" s="124"/>
      <c r="D35" s="31"/>
      <c r="F35" s="4"/>
      <c r="X35" s="31"/>
    </row>
    <row r="36" spans="2:24" ht="15.95" customHeight="1" x14ac:dyDescent="0.2">
      <c r="B36" s="124"/>
      <c r="D36" s="31"/>
      <c r="F36" s="4"/>
      <c r="X36" s="31"/>
    </row>
    <row r="37" spans="2:24" ht="15.95" customHeight="1" x14ac:dyDescent="0.2">
      <c r="B37" s="124"/>
      <c r="D37" s="31"/>
      <c r="F37" s="4"/>
      <c r="X37" s="31"/>
    </row>
    <row r="38" spans="2:24" ht="15.95" customHeight="1" x14ac:dyDescent="0.2">
      <c r="B38" s="124"/>
      <c r="D38" s="31"/>
      <c r="F38" s="4"/>
      <c r="X38" s="31"/>
    </row>
    <row r="39" spans="2:24" ht="15.95" customHeight="1" x14ac:dyDescent="0.2">
      <c r="B39" s="124"/>
      <c r="D39" s="31"/>
      <c r="F39" s="4"/>
      <c r="X39" s="31"/>
    </row>
    <row r="40" spans="2:24" ht="15.95" customHeight="1" x14ac:dyDescent="0.2">
      <c r="B40" s="124"/>
      <c r="D40" s="31"/>
      <c r="F40" s="4"/>
      <c r="X40" s="31"/>
    </row>
    <row r="41" spans="2:24" ht="15.95" customHeight="1" x14ac:dyDescent="0.2">
      <c r="B41" s="124"/>
      <c r="D41" s="31"/>
      <c r="F41" s="4"/>
      <c r="X41" s="31"/>
    </row>
    <row r="42" spans="2:24" ht="15.95" customHeight="1" x14ac:dyDescent="0.2">
      <c r="B42" s="124"/>
      <c r="D42" s="31"/>
      <c r="F42" s="4"/>
      <c r="X42" s="31"/>
    </row>
    <row r="43" spans="2:24" ht="15.95" customHeight="1" x14ac:dyDescent="0.2">
      <c r="B43" s="124"/>
      <c r="D43" s="31"/>
      <c r="F43" s="4"/>
      <c r="X43" s="31"/>
    </row>
    <row r="44" spans="2:24" ht="15.95" customHeight="1" x14ac:dyDescent="0.2">
      <c r="B44" s="124"/>
      <c r="D44" s="31"/>
      <c r="F44" s="4"/>
      <c r="X44" s="31"/>
    </row>
    <row r="45" spans="2:24" ht="15.95" customHeight="1" x14ac:dyDescent="0.2">
      <c r="B45" s="124"/>
      <c r="D45" s="31"/>
      <c r="F45" s="4"/>
      <c r="X45" s="31"/>
    </row>
    <row r="46" spans="2:24" ht="15.95" customHeight="1" x14ac:dyDescent="0.2">
      <c r="B46" s="124"/>
      <c r="D46" s="31"/>
      <c r="F46" s="4"/>
      <c r="X46" s="31"/>
    </row>
    <row r="47" spans="2:24" ht="15.95" customHeight="1" x14ac:dyDescent="0.2">
      <c r="B47" s="124"/>
      <c r="D47" s="31"/>
      <c r="F47" s="4"/>
      <c r="X47" s="31"/>
    </row>
    <row r="48" spans="2:24" ht="15.95" customHeight="1" x14ac:dyDescent="0.2">
      <c r="B48" s="124"/>
      <c r="D48" s="31"/>
      <c r="F48" s="4"/>
      <c r="X48" s="31"/>
    </row>
  </sheetData>
  <mergeCells count="2">
    <mergeCell ref="E5:G5"/>
    <mergeCell ref="W5:Y5"/>
  </mergeCells>
  <printOptions horizontalCentered="1"/>
  <pageMargins left="0.5" right="0.5" top="0.6" bottom="0.6" header="0.5" footer="0.6"/>
  <pageSetup orientation="landscape" r:id="rId1"/>
  <headerFooter alignWithMargins="0">
    <oddFooter>&amp;C&amp;"Tahoma,Regular"&amp;F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ALL LOTS</vt:lpstr>
      <vt:lpstr>Bald Mountain</vt:lpstr>
      <vt:lpstr>Sandy Bay</vt:lpstr>
      <vt:lpstr>Gorham Gore</vt:lpstr>
      <vt:lpstr>'ALL LOTS'!Print_Area</vt:lpstr>
      <vt:lpstr>'Bald Mountain'!Print_Area</vt:lpstr>
      <vt:lpstr>'Gorham Gore'!Print_Area</vt:lpstr>
      <vt:lpstr>'Sandy Bay'!Print_Area</vt:lpstr>
      <vt:lpstr>'ALL LOTS'!Print_Titles</vt:lpstr>
      <vt:lpstr>'Bald Mountain'!Print_Titles</vt:lpstr>
      <vt:lpstr>'Gorham Gore'!Print_Titles</vt:lpstr>
      <vt:lpstr>'Sandy Bay'!Print_Titles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R. Jarvis</dc:creator>
  <cp:keywords/>
  <dc:description/>
  <cp:lastModifiedBy>Colleen Anderson</cp:lastModifiedBy>
  <cp:revision/>
  <dcterms:created xsi:type="dcterms:W3CDTF">1999-11-29T16:28:04Z</dcterms:created>
  <dcterms:modified xsi:type="dcterms:W3CDTF">2024-07-03T16:11:12Z</dcterms:modified>
  <cp:category/>
  <cp:contentStatus/>
</cp:coreProperties>
</file>