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fukuda18\"/>
    </mc:Choice>
  </mc:AlternateContent>
  <xr:revisionPtr revIDLastSave="0" documentId="13_ncr:1_{1CC0A0A5-5379-4D00-AD3F-154A4C804518}" xr6:coauthVersionLast="45" xr6:coauthVersionMax="45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Z3" i="1"/>
  <c r="Q3" i="1" s="1"/>
  <c r="Z4" i="1"/>
  <c r="Q4" i="1" s="1"/>
  <c r="Z5" i="1"/>
  <c r="Q5" i="1" s="1"/>
  <c r="Z6" i="1"/>
  <c r="Q6" i="1" s="1"/>
  <c r="Z7" i="1"/>
  <c r="Q7" i="1" s="1"/>
  <c r="Z8" i="1"/>
  <c r="Q8" i="1" s="1"/>
  <c r="Z9" i="1"/>
  <c r="Q9" i="1" s="1"/>
  <c r="Z10" i="1"/>
  <c r="Q10" i="1" s="1"/>
  <c r="Z11" i="1"/>
  <c r="Q11" i="1" s="1"/>
  <c r="Z12" i="1"/>
  <c r="Q12" i="1" s="1"/>
  <c r="Z13" i="1"/>
  <c r="Q13" i="1" s="1"/>
  <c r="Z14" i="1"/>
  <c r="Q14" i="1" s="1"/>
  <c r="Z15" i="1"/>
  <c r="Q15" i="1" s="1"/>
  <c r="Z16" i="1"/>
  <c r="Q16" i="1" s="1"/>
  <c r="Z17" i="1"/>
  <c r="Q17" i="1" s="1"/>
  <c r="Z18" i="1"/>
  <c r="Q18" i="1" s="1"/>
  <c r="Z19" i="1"/>
  <c r="Q19" i="1" s="1"/>
  <c r="Z20" i="1"/>
  <c r="Q20" i="1" s="1"/>
  <c r="Z21" i="1"/>
  <c r="Q21" i="1" s="1"/>
  <c r="Z22" i="1"/>
  <c r="Q22" i="1" s="1"/>
  <c r="Z23" i="1"/>
  <c r="Q23" i="1" s="1"/>
  <c r="Z24" i="1"/>
  <c r="Q24" i="1" s="1"/>
  <c r="Z25" i="1"/>
  <c r="Q25" i="1" s="1"/>
  <c r="Z26" i="1"/>
  <c r="Q26" i="1" s="1"/>
  <c r="Z27" i="1"/>
  <c r="Q27" i="1" s="1"/>
  <c r="Z28" i="1"/>
  <c r="Q28" i="1" s="1"/>
  <c r="Z29" i="1"/>
  <c r="Q29" i="1" s="1"/>
  <c r="Z30" i="1"/>
  <c r="Q30" i="1" s="1"/>
  <c r="Z31" i="1"/>
  <c r="Q31" i="1" s="1"/>
  <c r="Z32" i="1"/>
  <c r="Q32" i="1" s="1"/>
  <c r="Z33" i="1"/>
  <c r="Q33" i="1" s="1"/>
  <c r="Z34" i="1"/>
  <c r="Q34" i="1" s="1"/>
  <c r="Z35" i="1"/>
  <c r="Q35" i="1" s="1"/>
  <c r="Z36" i="1"/>
  <c r="Q36" i="1" s="1"/>
  <c r="Z37" i="1"/>
  <c r="Q37" i="1" s="1"/>
  <c r="Z38" i="1"/>
  <c r="Q38" i="1" s="1"/>
  <c r="Z39" i="1"/>
  <c r="Q39" i="1" s="1"/>
  <c r="Z40" i="1"/>
  <c r="Q40" i="1" s="1"/>
  <c r="Z41" i="1"/>
  <c r="Q41" i="1" s="1"/>
  <c r="Z42" i="1"/>
  <c r="Q42" i="1" s="1"/>
  <c r="Z43" i="1"/>
  <c r="Q43" i="1" s="1"/>
  <c r="Z44" i="1"/>
  <c r="Q44" i="1" s="1"/>
  <c r="Z45" i="1"/>
  <c r="Q45" i="1" s="1"/>
  <c r="Z46" i="1"/>
  <c r="Q46" i="1" s="1"/>
  <c r="Z47" i="1"/>
  <c r="Q47" i="1" s="1"/>
  <c r="Z48" i="1"/>
  <c r="Q48" i="1" s="1"/>
  <c r="Z49" i="1"/>
  <c r="Q49" i="1" s="1"/>
  <c r="Z50" i="1"/>
  <c r="Q50" i="1" s="1"/>
  <c r="Z51" i="1"/>
  <c r="Q51" i="1" s="1"/>
  <c r="Z52" i="1"/>
  <c r="Q52" i="1" s="1"/>
  <c r="Z53" i="1"/>
  <c r="Q53" i="1" s="1"/>
  <c r="Z54" i="1"/>
  <c r="Q54" i="1" s="1"/>
  <c r="Z55" i="1"/>
  <c r="Q55" i="1" s="1"/>
  <c r="Z56" i="1"/>
  <c r="Q56" i="1" s="1"/>
  <c r="Z57" i="1"/>
  <c r="Q57" i="1" s="1"/>
  <c r="Z58" i="1"/>
  <c r="Q58" i="1" s="1"/>
  <c r="Z59" i="1"/>
  <c r="Q59" i="1" s="1"/>
  <c r="Z60" i="1"/>
  <c r="Q60" i="1" s="1"/>
  <c r="Z61" i="1"/>
  <c r="Q61" i="1" s="1"/>
  <c r="Z62" i="1"/>
  <c r="Q62" i="1" s="1"/>
  <c r="Z63" i="1"/>
  <c r="Q63" i="1" s="1"/>
  <c r="Z64" i="1"/>
  <c r="Q64" i="1" s="1"/>
  <c r="Z65" i="1"/>
  <c r="Q65" i="1" s="1"/>
  <c r="Z66" i="1"/>
  <c r="Q66" i="1" s="1"/>
  <c r="Z67" i="1"/>
  <c r="Q67" i="1" s="1"/>
  <c r="Z2" i="1"/>
  <c r="Q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P65" i="1" l="1"/>
  <c r="R65" i="1" s="1"/>
  <c r="P66" i="1"/>
  <c r="R66" i="1" s="1"/>
  <c r="P67" i="1"/>
  <c r="R67" i="1" s="1"/>
  <c r="G67" i="1"/>
  <c r="G66" i="1"/>
  <c r="G65" i="1"/>
  <c r="P50" i="1"/>
  <c r="R50" i="1" s="1"/>
  <c r="P51" i="1"/>
  <c r="R51" i="1" s="1"/>
  <c r="P52" i="1"/>
  <c r="R52" i="1" s="1"/>
  <c r="P45" i="1"/>
  <c r="R45" i="1" s="1"/>
  <c r="G46" i="1"/>
  <c r="P47" i="1"/>
  <c r="R47" i="1" s="1"/>
  <c r="P48" i="1"/>
  <c r="R48" i="1" s="1"/>
  <c r="G49" i="1"/>
  <c r="G50" i="1"/>
  <c r="G51" i="1"/>
  <c r="G52" i="1"/>
  <c r="P53" i="1"/>
  <c r="R53" i="1" s="1"/>
  <c r="P54" i="1"/>
  <c r="R54" i="1" s="1"/>
  <c r="P55" i="1"/>
  <c r="R55" i="1" s="1"/>
  <c r="G56" i="1"/>
  <c r="G57" i="1"/>
  <c r="G58" i="1"/>
  <c r="G59" i="1"/>
  <c r="G60" i="1"/>
  <c r="P61" i="1"/>
  <c r="R61" i="1" s="1"/>
  <c r="G62" i="1"/>
  <c r="P63" i="1"/>
  <c r="G64" i="1"/>
  <c r="G44" i="1"/>
  <c r="P43" i="1"/>
  <c r="R43" i="1" l="1"/>
  <c r="J43" i="1"/>
  <c r="K43" i="1" s="1"/>
  <c r="J63" i="1"/>
  <c r="K63" i="1" s="1"/>
  <c r="R63" i="1"/>
  <c r="P57" i="1"/>
  <c r="R57" i="1" s="1"/>
  <c r="G43" i="1"/>
  <c r="P49" i="1"/>
  <c r="J52" i="1" s="1"/>
  <c r="P60" i="1"/>
  <c r="R60" i="1" s="1"/>
  <c r="P59" i="1"/>
  <c r="R59" i="1" s="1"/>
  <c r="P44" i="1"/>
  <c r="R44" i="1" s="1"/>
  <c r="P58" i="1"/>
  <c r="R58" i="1" s="1"/>
  <c r="G48" i="1"/>
  <c r="G63" i="1"/>
  <c r="G55" i="1"/>
  <c r="G61" i="1"/>
  <c r="G53" i="1"/>
  <c r="G45" i="1"/>
  <c r="P64" i="1"/>
  <c r="J64" i="1" s="1"/>
  <c r="P56" i="1"/>
  <c r="G47" i="1"/>
  <c r="G54" i="1"/>
  <c r="P62" i="1"/>
  <c r="R62" i="1" s="1"/>
  <c r="P46" i="1"/>
  <c r="R46" i="1" s="1"/>
  <c r="G7" i="1"/>
  <c r="G5" i="1"/>
  <c r="G3" i="1"/>
  <c r="G4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G8" i="1"/>
  <c r="J65" i="1" l="1"/>
  <c r="K65" i="1" s="1"/>
  <c r="J44" i="1"/>
  <c r="K44" i="1" s="1"/>
  <c r="J45" i="1"/>
  <c r="K45" i="1" s="1"/>
  <c r="J51" i="1"/>
  <c r="K51" i="1" s="1"/>
  <c r="J49" i="1"/>
  <c r="K49" i="1" s="1"/>
  <c r="J54" i="1"/>
  <c r="K54" i="1" s="1"/>
  <c r="J50" i="1"/>
  <c r="K50" i="1" s="1"/>
  <c r="J53" i="1"/>
  <c r="K53" i="1" s="1"/>
  <c r="R49" i="1"/>
  <c r="J55" i="1"/>
  <c r="K55" i="1" s="1"/>
  <c r="J46" i="1"/>
  <c r="K46" i="1" s="1"/>
  <c r="J47" i="1"/>
  <c r="K47" i="1" s="1"/>
  <c r="J60" i="1"/>
  <c r="K60" i="1" s="1"/>
  <c r="J61" i="1"/>
  <c r="K61" i="1" s="1"/>
  <c r="J59" i="1"/>
  <c r="K59" i="1" s="1"/>
  <c r="J56" i="1"/>
  <c r="K56" i="1" s="1"/>
  <c r="J58" i="1"/>
  <c r="K58" i="1" s="1"/>
  <c r="J57" i="1"/>
  <c r="K57" i="1" s="1"/>
  <c r="R56" i="1"/>
  <c r="J62" i="1"/>
  <c r="K62" i="1" s="1"/>
  <c r="J48" i="1"/>
  <c r="K48" i="1" s="1"/>
  <c r="K64" i="1"/>
  <c r="R64" i="1"/>
  <c r="J66" i="1"/>
  <c r="K66" i="1" s="1"/>
  <c r="J67" i="1"/>
  <c r="K67" i="1" s="1"/>
  <c r="P4" i="1"/>
  <c r="R4" i="1" s="1"/>
  <c r="P38" i="1"/>
  <c r="P30" i="1"/>
  <c r="R30" i="1" s="1"/>
  <c r="P22" i="1"/>
  <c r="R22" i="1" s="1"/>
  <c r="P14" i="1"/>
  <c r="R14" i="1" s="1"/>
  <c r="P6" i="1"/>
  <c r="P37" i="1"/>
  <c r="R37" i="1" s="1"/>
  <c r="P29" i="1"/>
  <c r="P21" i="1"/>
  <c r="R21" i="1" s="1"/>
  <c r="P13" i="1"/>
  <c r="R13" i="1" s="1"/>
  <c r="P5" i="1"/>
  <c r="R5" i="1" s="1"/>
  <c r="P28" i="1"/>
  <c r="R28" i="1" s="1"/>
  <c r="P20" i="1"/>
  <c r="P2" i="1"/>
  <c r="J2" i="1" s="1"/>
  <c r="P35" i="1"/>
  <c r="R35" i="1" s="1"/>
  <c r="P27" i="1"/>
  <c r="R27" i="1" s="1"/>
  <c r="P19" i="1"/>
  <c r="R19" i="1" s="1"/>
  <c r="P11" i="1"/>
  <c r="P3" i="1"/>
  <c r="R3" i="1" s="1"/>
  <c r="P36" i="1"/>
  <c r="R36" i="1" s="1"/>
  <c r="P42" i="1"/>
  <c r="R42" i="1" s="1"/>
  <c r="P34" i="1"/>
  <c r="P26" i="1"/>
  <c r="R26" i="1" s="1"/>
  <c r="P18" i="1"/>
  <c r="R18" i="1" s="1"/>
  <c r="P10" i="1"/>
  <c r="R10" i="1" s="1"/>
  <c r="P12" i="1"/>
  <c r="R12" i="1" s="1"/>
  <c r="P41" i="1"/>
  <c r="R41" i="1" s="1"/>
  <c r="P33" i="1"/>
  <c r="R33" i="1" s="1"/>
  <c r="P25" i="1"/>
  <c r="P17" i="1"/>
  <c r="R17" i="1" s="1"/>
  <c r="P9" i="1"/>
  <c r="R9" i="1" s="1"/>
  <c r="P40" i="1"/>
  <c r="R40" i="1" s="1"/>
  <c r="P32" i="1"/>
  <c r="R32" i="1" s="1"/>
  <c r="P24" i="1"/>
  <c r="R24" i="1" s="1"/>
  <c r="P16" i="1"/>
  <c r="P8" i="1"/>
  <c r="R8" i="1" s="1"/>
  <c r="P39" i="1"/>
  <c r="P31" i="1"/>
  <c r="R31" i="1" s="1"/>
  <c r="P23" i="1"/>
  <c r="R23" i="1" s="1"/>
  <c r="P15" i="1"/>
  <c r="R15" i="1" s="1"/>
  <c r="P7" i="1"/>
  <c r="R7" i="1" s="1"/>
  <c r="J39" i="1" l="1"/>
  <c r="J36" i="1"/>
  <c r="K36" i="1" s="1"/>
  <c r="J41" i="1"/>
  <c r="K41" i="1" s="1"/>
  <c r="J40" i="1"/>
  <c r="K40" i="1" s="1"/>
  <c r="R38" i="1"/>
  <c r="J38" i="1"/>
  <c r="K38" i="1" s="1"/>
  <c r="J42" i="1"/>
  <c r="K42" i="1" s="1"/>
  <c r="K2" i="1"/>
  <c r="J4" i="1"/>
  <c r="K4" i="1" s="1"/>
  <c r="J3" i="1"/>
  <c r="K3" i="1" s="1"/>
  <c r="R2" i="1"/>
  <c r="J5" i="1"/>
  <c r="K5" i="1" s="1"/>
  <c r="J6" i="1"/>
  <c r="K6" i="1" s="1"/>
  <c r="J10" i="1"/>
  <c r="K10" i="1" s="1"/>
  <c r="J8" i="1"/>
  <c r="K8" i="1" s="1"/>
  <c r="J7" i="1"/>
  <c r="K7" i="1" s="1"/>
  <c r="J9" i="1"/>
  <c r="K9" i="1" s="1"/>
  <c r="R6" i="1"/>
  <c r="R11" i="1"/>
  <c r="J14" i="1"/>
  <c r="K14" i="1" s="1"/>
  <c r="J15" i="1"/>
  <c r="K15" i="1" s="1"/>
  <c r="J13" i="1"/>
  <c r="K13" i="1" s="1"/>
  <c r="J11" i="1"/>
  <c r="K11" i="1" s="1"/>
  <c r="J12" i="1"/>
  <c r="K12" i="1" s="1"/>
  <c r="J33" i="1"/>
  <c r="K33" i="1" s="1"/>
  <c r="J32" i="1"/>
  <c r="K32" i="1" s="1"/>
  <c r="R29" i="1"/>
  <c r="J31" i="1"/>
  <c r="K31" i="1" s="1"/>
  <c r="J30" i="1"/>
  <c r="K30" i="1" s="1"/>
  <c r="J29" i="1"/>
  <c r="K29" i="1" s="1"/>
  <c r="J35" i="1"/>
  <c r="K35" i="1" s="1"/>
  <c r="J34" i="1"/>
  <c r="K34" i="1" s="1"/>
  <c r="J37" i="1"/>
  <c r="K37" i="1" s="1"/>
  <c r="R34" i="1"/>
  <c r="K52" i="1"/>
  <c r="K39" i="1"/>
  <c r="R39" i="1"/>
  <c r="R25" i="1"/>
  <c r="J27" i="1"/>
  <c r="K27" i="1" s="1"/>
  <c r="J26" i="1"/>
  <c r="K26" i="1" s="1"/>
  <c r="J28" i="1"/>
  <c r="K28" i="1" s="1"/>
  <c r="J25" i="1"/>
  <c r="K25" i="1" s="1"/>
  <c r="J23" i="1"/>
  <c r="K23" i="1" s="1"/>
  <c r="J22" i="1"/>
  <c r="K22" i="1" s="1"/>
  <c r="J21" i="1"/>
  <c r="K21" i="1" s="1"/>
  <c r="R20" i="1"/>
  <c r="J20" i="1"/>
  <c r="K20" i="1" s="1"/>
  <c r="J24" i="1"/>
  <c r="K24" i="1" s="1"/>
  <c r="J16" i="1"/>
  <c r="K16" i="1" s="1"/>
  <c r="J18" i="1"/>
  <c r="K18" i="1" s="1"/>
  <c r="J17" i="1"/>
  <c r="K17" i="1" s="1"/>
  <c r="J19" i="1"/>
  <c r="K19" i="1" s="1"/>
  <c r="R16" i="1"/>
</calcChain>
</file>

<file path=xl/sharedStrings.xml><?xml version="1.0" encoding="utf-8"?>
<sst xmlns="http://schemas.openxmlformats.org/spreadsheetml/2006/main" count="37" uniqueCount="35">
  <si>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</si>
  <si>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</si>
  <si>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</si>
  <si>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</si>
  <si>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</si>
  <si>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</si>
  <si>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</si>
  <si>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</si>
  <si>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</si>
  <si>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</si>
  <si>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d</t>
  </si>
  <si>
    <t>dd</t>
  </si>
  <si>
    <t>f_H2O</t>
  </si>
  <si>
    <t>df_H2O</t>
  </si>
  <si>
    <t>TMQ14</t>
  </si>
  <si>
    <t>TMQ15</t>
  </si>
  <si>
    <t>TMQ22</t>
  </si>
  <si>
    <t>TMQ23</t>
  </si>
  <si>
    <t>strain %</t>
  </si>
  <si>
    <t>TMQ27</t>
  </si>
  <si>
    <t>TMQ29</t>
  </si>
  <si>
    <t>TMQ31</t>
  </si>
  <si>
    <t>TMQ42</t>
  </si>
  <si>
    <t>TMQ50</t>
  </si>
  <si>
    <t>t (s)</t>
  </si>
  <si>
    <t>TMQ32</t>
  </si>
  <si>
    <t>TMQ45</t>
  </si>
  <si>
    <t>TMQ47</t>
  </si>
  <si>
    <t>t (hr)</t>
  </si>
  <si>
    <t>TMQ43</t>
  </si>
  <si>
    <t>HOT PRESSING:</t>
  </si>
  <si>
    <t>d_0 (after hot pressing)</t>
  </si>
  <si>
    <t>d_0 (before hot pressing)</t>
  </si>
  <si>
    <t>t(s)</t>
  </si>
  <si>
    <t>f_H20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</si>
</sst>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11" fontId="0" fillId="0" borderId="0" xfId="0" applyNumberFormat="1" applyFill="1"/>
    <xf numFmtId="11" fontId="0" fillId="0" borderId="1" xfId="0" applyNumberFormat="1" applyFill="1" applyBorder="1"/>
    <xf numFmtId="0" fontId="0" fillId="0" borderId="0" xfId="0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Z80"/>
  <sheetViews>
    <sheetView tabSelected="1" zoomScale="76" workbookViewId="0">
      <pane ySplit="1" topLeftCell="A30" activePane="bottomLeft" state="frozen"/>
      <selection pane="bottomLeft" activeCell="B2" sqref="B2:N67"/>
    </sheetView>
  </sheetViews>
  <sheetFormatPr defaultRowHeight="14.25" x14ac:dyDescent="0.45"/>
  <cols>
    <col min="6" max="6" width="11.73046875" bestFit="1" customWidth="1"/>
    <col min="11" max="11" width="9.1992187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9</v>
      </c>
      <c r="O1" t="s">
        <v>18</v>
      </c>
      <c r="P1" t="s">
        <v>24</v>
      </c>
      <c r="Q1" t="s">
        <v>31</v>
      </c>
      <c r="R1" t="s">
        <v>28</v>
      </c>
      <c r="S1" t="s">
        <v>30</v>
      </c>
      <c r="U1" t="s">
        <v>34</v>
      </c>
      <c r="V1" t="s">
        <v>1</v>
      </c>
      <c r="W1" t="s">
        <v>28</v>
      </c>
      <c r="X1" t="s">
        <v>32</v>
      </c>
      <c r="Z1" t="s">
        <v>33</v>
      </c>
    </row>
    <row r="2" spans="1:26" x14ac:dyDescent="0.45">
      <c r="A2" t="s">
        <v>14</v>
      </c>
      <c r="B2">
        <v>1173</v>
      </c>
      <c r="C2">
        <v>1</v>
      </c>
      <c r="D2">
        <v>1.5</v>
      </c>
      <c r="E2">
        <v>0.03</v>
      </c>
      <c r="F2" s="1">
        <v>2.5118864315095774E-4</v>
      </c>
      <c r="G2" s="1">
        <f>0.05*F2</f>
        <v>1.2559432157547887E-5</v>
      </c>
      <c r="H2">
        <v>790</v>
      </c>
      <c r="I2">
        <v>30</v>
      </c>
      <c r="J2" s="2">
        <f>(0.97*EXP(-72000/(8.3145*B2))*SUM(P2)+Q2^2)^(1/2)</f>
        <v>10.958964380073182</v>
      </c>
      <c r="K2" s="2">
        <f>0.1*J2</f>
        <v>1.0958964380073182</v>
      </c>
      <c r="L2">
        <v>5033</v>
      </c>
      <c r="M2">
        <f>0.05*L2</f>
        <v>251.65</v>
      </c>
      <c r="N2">
        <v>1</v>
      </c>
      <c r="O2">
        <v>10</v>
      </c>
      <c r="P2" s="1">
        <f>O2/F2</f>
        <v>39810.717055349771</v>
      </c>
      <c r="Q2" s="2">
        <f>(0.97*EXP(-72000/(8.3145*V2))*Z2+X2^2)^(1/2)</f>
        <v>9.801822454880547</v>
      </c>
      <c r="R2" s="2">
        <f>P2/(60*60)</f>
        <v>11.058532515374937</v>
      </c>
      <c r="T2" s="2"/>
      <c r="U2">
        <f>L2/1000</f>
        <v>5.0330000000000004</v>
      </c>
      <c r="V2">
        <v>1273.1500000000001</v>
      </c>
      <c r="W2">
        <v>24</v>
      </c>
      <c r="X2">
        <v>1.7</v>
      </c>
      <c r="Z2">
        <f>W2*60*60</f>
        <v>86400</v>
      </c>
    </row>
    <row r="3" spans="1:26" x14ac:dyDescent="0.45">
      <c r="B3">
        <v>1173</v>
      </c>
      <c r="C3">
        <v>1</v>
      </c>
      <c r="D3">
        <v>1.5</v>
      </c>
      <c r="E3">
        <v>0.03</v>
      </c>
      <c r="F3" s="1">
        <v>2.5118864315095791E-5</v>
      </c>
      <c r="G3" s="1">
        <f t="shared" ref="G3:G67" si="0">0.05*F3</f>
        <v>1.2559432157547897E-6</v>
      </c>
      <c r="H3">
        <v>140</v>
      </c>
      <c r="I3">
        <v>30</v>
      </c>
      <c r="J3" s="2">
        <f>(0.97*EXP(-72000/(8.3145*B3))*SUM(P2:P3)+Q3^2)^(1/2)</f>
        <v>29.813429178450846</v>
      </c>
      <c r="K3" s="2">
        <f t="shared" ref="K3:K66" si="1">0.1*J3</f>
        <v>2.981342917845085</v>
      </c>
      <c r="L3">
        <v>5033</v>
      </c>
      <c r="M3">
        <f>0.05*L3</f>
        <v>251.65</v>
      </c>
      <c r="N3">
        <v>1</v>
      </c>
      <c r="O3">
        <v>32</v>
      </c>
      <c r="P3" s="1">
        <f t="shared" ref="P3:P66" si="2">O3/F3</f>
        <v>1273942.9457711917</v>
      </c>
      <c r="Q3" s="2">
        <f t="shared" ref="Q3:Q66" si="3">(0.97*EXP(-72000/(8.3145*V3))*Z3+X3^2)^(1/2)</f>
        <v>9.801822454880547</v>
      </c>
      <c r="R3" s="2">
        <f t="shared" ref="R3:R66" si="4">P3/(60*60)</f>
        <v>353.8730404919977</v>
      </c>
      <c r="T3" s="2"/>
      <c r="U3">
        <f>L3/1000</f>
        <v>5.0330000000000004</v>
      </c>
      <c r="V3">
        <v>1273.1500000000001</v>
      </c>
      <c r="W3">
        <v>24</v>
      </c>
      <c r="X3">
        <v>1.7</v>
      </c>
      <c r="Z3">
        <f t="shared" ref="Z3:Z66" si="5">W3*60*60</f>
        <v>86400</v>
      </c>
    </row>
    <row r="4" spans="1:26" x14ac:dyDescent="0.45">
      <c r="B4">
        <v>1173</v>
      </c>
      <c r="C4">
        <v>1</v>
      </c>
      <c r="D4">
        <v>1.5</v>
      </c>
      <c r="E4">
        <v>0.03</v>
      </c>
      <c r="F4" s="1">
        <v>3.9810717055349657E-6</v>
      </c>
      <c r="G4" s="1">
        <f t="shared" si="0"/>
        <v>1.990535852767483E-7</v>
      </c>
      <c r="H4">
        <v>30</v>
      </c>
      <c r="I4">
        <v>20</v>
      </c>
      <c r="J4" s="2">
        <f>(0.97*EXP(-72000/(8.3145*B4))*SUM(P2:P4)+Q4^2)^(1/2)</f>
        <v>52.036069640971732</v>
      </c>
      <c r="K4" s="2">
        <f t="shared" si="1"/>
        <v>5.2036069640971734</v>
      </c>
      <c r="L4">
        <v>5033</v>
      </c>
      <c r="M4">
        <f>0.05*L4</f>
        <v>251.65</v>
      </c>
      <c r="N4">
        <v>1</v>
      </c>
      <c r="O4">
        <v>12</v>
      </c>
      <c r="P4" s="1">
        <f t="shared" si="2"/>
        <v>3014263.7178115011</v>
      </c>
      <c r="Q4" s="2">
        <f t="shared" si="3"/>
        <v>9.801822454880547</v>
      </c>
      <c r="R4" s="2">
        <f t="shared" si="4"/>
        <v>837.29547716986144</v>
      </c>
      <c r="T4" s="2"/>
      <c r="U4">
        <f>L4/1000</f>
        <v>5.0330000000000004</v>
      </c>
      <c r="V4">
        <v>1273.1500000000001</v>
      </c>
      <c r="W4">
        <v>24</v>
      </c>
      <c r="X4">
        <v>1.7</v>
      </c>
      <c r="Z4">
        <f t="shared" si="5"/>
        <v>86400</v>
      </c>
    </row>
    <row r="5" spans="1:26" x14ac:dyDescent="0.45">
      <c r="B5">
        <v>1173</v>
      </c>
      <c r="C5">
        <v>1</v>
      </c>
      <c r="D5">
        <v>1.5</v>
      </c>
      <c r="E5">
        <v>0.03</v>
      </c>
      <c r="F5" s="1">
        <v>5.0118723362727209E-4</v>
      </c>
      <c r="G5" s="1">
        <f t="shared" si="0"/>
        <v>2.5059361681363605E-5</v>
      </c>
      <c r="H5">
        <v>320</v>
      </c>
      <c r="I5">
        <v>30</v>
      </c>
      <c r="J5" s="2">
        <f>(0.97*EXP(-72000/(8.3145*B5))*SUM(P2:P5)+Q5^2)^(1/2)</f>
        <v>52.15163135729123</v>
      </c>
      <c r="K5" s="2">
        <f t="shared" si="1"/>
        <v>5.2151631357291235</v>
      </c>
      <c r="L5">
        <v>5033</v>
      </c>
      <c r="M5">
        <f>0.05*L5</f>
        <v>251.65</v>
      </c>
      <c r="N5">
        <v>1</v>
      </c>
      <c r="O5">
        <v>10</v>
      </c>
      <c r="P5" s="1">
        <f t="shared" si="2"/>
        <v>19952.623149688803</v>
      </c>
      <c r="Q5" s="2">
        <f t="shared" si="3"/>
        <v>9.801822454880547</v>
      </c>
      <c r="R5" s="2">
        <f t="shared" si="4"/>
        <v>5.5423953193580004</v>
      </c>
      <c r="T5" s="2"/>
      <c r="U5">
        <f>L5/1000</f>
        <v>5.0330000000000004</v>
      </c>
      <c r="V5">
        <v>1273.1500000000001</v>
      </c>
      <c r="W5">
        <v>24</v>
      </c>
      <c r="X5">
        <v>1.7</v>
      </c>
      <c r="Z5">
        <f t="shared" si="5"/>
        <v>86400</v>
      </c>
    </row>
    <row r="6" spans="1:26" x14ac:dyDescent="0.45">
      <c r="A6" t="s">
        <v>15</v>
      </c>
      <c r="B6">
        <v>1073</v>
      </c>
      <c r="C6">
        <v>1</v>
      </c>
      <c r="D6">
        <v>1.5</v>
      </c>
      <c r="E6">
        <v>0.03</v>
      </c>
      <c r="F6" s="1">
        <v>2.5118864315095791E-5</v>
      </c>
      <c r="G6" s="1">
        <f t="shared" si="0"/>
        <v>1.2559432157547897E-6</v>
      </c>
      <c r="H6">
        <v>430</v>
      </c>
      <c r="I6">
        <v>30</v>
      </c>
      <c r="J6" s="2">
        <f>(0.97*EXP(-72000/(8.3145*B6))*SUM(P6)+Q6^2)^(1/2)</f>
        <v>12.981371121138821</v>
      </c>
      <c r="K6" s="2">
        <f t="shared" si="1"/>
        <v>1.2981371121138823</v>
      </c>
      <c r="L6">
        <v>4844</v>
      </c>
      <c r="M6">
        <f>0.05*L6</f>
        <v>242.20000000000002</v>
      </c>
      <c r="N6">
        <v>2</v>
      </c>
      <c r="O6">
        <v>6</v>
      </c>
      <c r="P6" s="1">
        <f t="shared" si="2"/>
        <v>238864.30233209845</v>
      </c>
      <c r="Q6" s="2">
        <f t="shared" si="3"/>
        <v>9.801822454880547</v>
      </c>
      <c r="R6" s="2">
        <f t="shared" si="4"/>
        <v>66.351195092249569</v>
      </c>
      <c r="T6" s="2"/>
      <c r="U6">
        <f>L6/1000</f>
        <v>4.8440000000000003</v>
      </c>
      <c r="V6">
        <v>1273.1500000000001</v>
      </c>
      <c r="W6">
        <v>24</v>
      </c>
      <c r="X6">
        <v>1.7</v>
      </c>
      <c r="Z6">
        <f t="shared" si="5"/>
        <v>86400</v>
      </c>
    </row>
    <row r="7" spans="1:26" x14ac:dyDescent="0.45">
      <c r="B7">
        <v>1073</v>
      </c>
      <c r="C7">
        <v>1</v>
      </c>
      <c r="D7">
        <v>1.5</v>
      </c>
      <c r="E7">
        <v>0.03</v>
      </c>
      <c r="F7" s="1">
        <v>2.5118864315095791E-5</v>
      </c>
      <c r="G7" s="1">
        <f t="shared" si="0"/>
        <v>1.2559432157547897E-6</v>
      </c>
      <c r="H7">
        <v>400</v>
      </c>
      <c r="I7">
        <v>30</v>
      </c>
      <c r="J7" s="2">
        <f>(0.97*EXP(-72000/(8.3145*B7))*SUM(P6:P7)+Q7^2)^(1/2)</f>
        <v>19.642729301905739</v>
      </c>
      <c r="K7" s="2">
        <f t="shared" si="1"/>
        <v>1.9642729301905739</v>
      </c>
      <c r="L7">
        <v>4844</v>
      </c>
      <c r="M7">
        <f>0.05*L7</f>
        <v>242.20000000000002</v>
      </c>
      <c r="N7">
        <v>2</v>
      </c>
      <c r="O7">
        <v>18</v>
      </c>
      <c r="P7" s="1">
        <f t="shared" si="2"/>
        <v>716592.90699629532</v>
      </c>
      <c r="Q7" s="2">
        <f t="shared" si="3"/>
        <v>9.801822454880547</v>
      </c>
      <c r="R7" s="2">
        <f t="shared" si="4"/>
        <v>199.05358527674869</v>
      </c>
      <c r="T7" s="2"/>
      <c r="U7">
        <f>L7/1000</f>
        <v>4.8440000000000003</v>
      </c>
      <c r="V7">
        <v>1273.1500000000001</v>
      </c>
      <c r="W7">
        <v>24</v>
      </c>
      <c r="X7">
        <v>1.7</v>
      </c>
      <c r="Z7">
        <f t="shared" si="5"/>
        <v>86400</v>
      </c>
    </row>
    <row r="8" spans="1:26" x14ac:dyDescent="0.45">
      <c r="B8">
        <v>1073</v>
      </c>
      <c r="C8">
        <v>1</v>
      </c>
      <c r="D8">
        <v>1.5</v>
      </c>
      <c r="E8">
        <v>0.03</v>
      </c>
      <c r="F8" s="1">
        <v>3.1622776601683767E-6</v>
      </c>
      <c r="G8" s="1">
        <f t="shared" si="0"/>
        <v>1.5811388300841885E-7</v>
      </c>
      <c r="H8">
        <v>100</v>
      </c>
      <c r="I8">
        <v>30</v>
      </c>
      <c r="J8" s="2">
        <f>(0.97*EXP(-72000/(8.3145*B8))*SUM(P6:P8)+Q8^2)^(1/2)</f>
        <v>29.416799580343053</v>
      </c>
      <c r="K8" s="2">
        <f t="shared" si="1"/>
        <v>2.9416799580343054</v>
      </c>
      <c r="L8">
        <v>4844</v>
      </c>
      <c r="M8">
        <f>0.05*L8</f>
        <v>242.20000000000002</v>
      </c>
      <c r="N8">
        <v>2</v>
      </c>
      <c r="O8">
        <v>5</v>
      </c>
      <c r="P8" s="1">
        <f t="shared" si="2"/>
        <v>1581138.8300841909</v>
      </c>
      <c r="Q8" s="2">
        <f t="shared" si="3"/>
        <v>9.801822454880547</v>
      </c>
      <c r="R8" s="2">
        <f t="shared" si="4"/>
        <v>439.20523057894195</v>
      </c>
      <c r="T8" s="2"/>
      <c r="U8">
        <f>L8/1000</f>
        <v>4.8440000000000003</v>
      </c>
      <c r="V8">
        <v>1273.1500000000001</v>
      </c>
      <c r="W8">
        <v>24</v>
      </c>
      <c r="X8">
        <v>1.7</v>
      </c>
      <c r="Z8">
        <f t="shared" si="5"/>
        <v>86400</v>
      </c>
    </row>
    <row r="9" spans="1:26" x14ac:dyDescent="0.45">
      <c r="B9">
        <v>1073</v>
      </c>
      <c r="C9">
        <v>1</v>
      </c>
      <c r="D9">
        <v>1.5</v>
      </c>
      <c r="E9">
        <v>0.03</v>
      </c>
      <c r="F9" s="1">
        <v>1.2589254117941672E-4</v>
      </c>
      <c r="G9" s="1">
        <f t="shared" si="0"/>
        <v>6.2946270589708365E-6</v>
      </c>
      <c r="H9">
        <v>500</v>
      </c>
      <c r="I9">
        <v>30</v>
      </c>
      <c r="J9" s="2">
        <f>(0.97*EXP(-72000/(8.3145*B9))*SUM(P6:P9)+Q9^2)^(1/2)</f>
        <v>29.984553996238084</v>
      </c>
      <c r="K9" s="2">
        <f t="shared" si="1"/>
        <v>2.9984553996238086</v>
      </c>
      <c r="L9">
        <v>4844</v>
      </c>
      <c r="M9">
        <f>0.05*L9</f>
        <v>242.20000000000002</v>
      </c>
      <c r="N9">
        <v>2</v>
      </c>
      <c r="O9">
        <v>14</v>
      </c>
      <c r="P9" s="1">
        <f t="shared" si="2"/>
        <v>111205.95286139942</v>
      </c>
      <c r="Q9" s="2">
        <f t="shared" si="3"/>
        <v>9.801822454880547</v>
      </c>
      <c r="R9" s="2">
        <f t="shared" si="4"/>
        <v>30.890542461499837</v>
      </c>
      <c r="T9" s="2"/>
      <c r="U9">
        <f>L9/1000</f>
        <v>4.8440000000000003</v>
      </c>
      <c r="V9">
        <v>1273.1500000000001</v>
      </c>
      <c r="W9">
        <v>24</v>
      </c>
      <c r="X9">
        <v>1.7</v>
      </c>
      <c r="Z9">
        <f t="shared" si="5"/>
        <v>86400</v>
      </c>
    </row>
    <row r="10" spans="1:26" x14ac:dyDescent="0.45">
      <c r="B10">
        <v>1073</v>
      </c>
      <c r="C10">
        <v>1</v>
      </c>
      <c r="D10">
        <v>1.5</v>
      </c>
      <c r="E10">
        <v>0.03</v>
      </c>
      <c r="F10" s="1">
        <v>3.9810717055349634E-5</v>
      </c>
      <c r="G10" s="1">
        <f t="shared" si="0"/>
        <v>1.9905358527674816E-6</v>
      </c>
      <c r="H10">
        <v>300</v>
      </c>
      <c r="I10">
        <v>30</v>
      </c>
      <c r="J10" s="2">
        <f>(0.97*EXP(-72000/(8.3145*B10))*SUM(P6:P10)+Q10^2)^(1/2)</f>
        <v>31.952434503339564</v>
      </c>
      <c r="K10" s="2">
        <f t="shared" si="1"/>
        <v>3.1952434503339564</v>
      </c>
      <c r="L10">
        <v>4844</v>
      </c>
      <c r="M10">
        <f>0.05*L10</f>
        <v>242.20000000000002</v>
      </c>
      <c r="N10">
        <v>2</v>
      </c>
      <c r="O10">
        <v>16</v>
      </c>
      <c r="P10" s="1">
        <f t="shared" si="2"/>
        <v>401901.82904153375</v>
      </c>
      <c r="Q10" s="2">
        <f t="shared" si="3"/>
        <v>9.801822454880547</v>
      </c>
      <c r="R10" s="2">
        <f t="shared" si="4"/>
        <v>111.6393969559816</v>
      </c>
      <c r="T10" s="2"/>
      <c r="U10">
        <f>L10/1000</f>
        <v>4.8440000000000003</v>
      </c>
      <c r="V10">
        <v>1273.1500000000001</v>
      </c>
      <c r="W10">
        <v>24</v>
      </c>
      <c r="X10">
        <v>1.7</v>
      </c>
      <c r="Z10">
        <f t="shared" si="5"/>
        <v>86400</v>
      </c>
    </row>
    <row r="11" spans="1:26" x14ac:dyDescent="0.45">
      <c r="A11" t="s">
        <v>16</v>
      </c>
      <c r="B11">
        <v>1173</v>
      </c>
      <c r="C11">
        <v>1</v>
      </c>
      <c r="D11">
        <v>1.5</v>
      </c>
      <c r="E11">
        <v>0.03</v>
      </c>
      <c r="F11" s="1">
        <v>1.9952623149688758E-4</v>
      </c>
      <c r="G11" s="1">
        <f t="shared" si="0"/>
        <v>9.9763115748443796E-6</v>
      </c>
      <c r="H11">
        <v>800</v>
      </c>
      <c r="I11">
        <v>30</v>
      </c>
      <c r="J11" s="2">
        <f>(0.97*EXP(-72000/(8.3145*B11))*SUM(P11)+Q11^2)^(1/2)</f>
        <v>14.09838445184683</v>
      </c>
      <c r="K11" s="2">
        <f t="shared" si="1"/>
        <v>1.409838445184683</v>
      </c>
      <c r="L11">
        <v>5033</v>
      </c>
      <c r="M11">
        <f>0.05*L11</f>
        <v>251.65</v>
      </c>
      <c r="N11">
        <v>3</v>
      </c>
      <c r="O11">
        <v>13</v>
      </c>
      <c r="P11" s="1">
        <f t="shared" si="2"/>
        <v>65154.340371545521</v>
      </c>
      <c r="Q11" s="2">
        <f t="shared" si="3"/>
        <v>12.627273656907086</v>
      </c>
      <c r="R11" s="2">
        <f t="shared" si="4"/>
        <v>18.098427880984868</v>
      </c>
      <c r="T11" s="2"/>
      <c r="U11">
        <f>L11/1000</f>
        <v>5.0330000000000004</v>
      </c>
      <c r="V11">
        <v>1173.1500000000001</v>
      </c>
      <c r="W11">
        <v>72</v>
      </c>
      <c r="X11">
        <v>1.7</v>
      </c>
      <c r="Z11">
        <f t="shared" si="5"/>
        <v>259200</v>
      </c>
    </row>
    <row r="12" spans="1:26" x14ac:dyDescent="0.45">
      <c r="B12">
        <v>1173</v>
      </c>
      <c r="C12">
        <v>1</v>
      </c>
      <c r="D12">
        <v>1.5</v>
      </c>
      <c r="E12">
        <v>0.03</v>
      </c>
      <c r="F12" s="1">
        <v>2.5118864315095791E-5</v>
      </c>
      <c r="G12" s="1">
        <f t="shared" si="0"/>
        <v>1.2559432157547897E-6</v>
      </c>
      <c r="H12">
        <v>160</v>
      </c>
      <c r="I12">
        <v>30</v>
      </c>
      <c r="J12" s="2">
        <f>(0.97*EXP(-72000/(8.3145*B12))*SUM(P11:P12)+Q12^2)^(1/2)</f>
        <v>19.155330382926369</v>
      </c>
      <c r="K12" s="2">
        <f t="shared" si="1"/>
        <v>1.915533038292637</v>
      </c>
      <c r="L12">
        <v>5033</v>
      </c>
      <c r="M12">
        <f>0.05*L12</f>
        <v>251.65</v>
      </c>
      <c r="N12">
        <v>3</v>
      </c>
      <c r="O12">
        <v>7</v>
      </c>
      <c r="P12" s="1">
        <f t="shared" si="2"/>
        <v>278675.01938744821</v>
      </c>
      <c r="Q12" s="2">
        <f t="shared" si="3"/>
        <v>12.627273656907086</v>
      </c>
      <c r="R12" s="2">
        <f t="shared" si="4"/>
        <v>77.409727607624504</v>
      </c>
      <c r="T12" s="2"/>
      <c r="U12">
        <f>L12/1000</f>
        <v>5.0330000000000004</v>
      </c>
      <c r="V12">
        <v>1173.1500000000001</v>
      </c>
      <c r="W12">
        <v>72</v>
      </c>
      <c r="X12">
        <v>1.7</v>
      </c>
      <c r="Z12">
        <f t="shared" si="5"/>
        <v>259200</v>
      </c>
    </row>
    <row r="13" spans="1:26" x14ac:dyDescent="0.45">
      <c r="B13">
        <v>1173</v>
      </c>
      <c r="C13">
        <v>1</v>
      </c>
      <c r="D13">
        <v>1.5</v>
      </c>
      <c r="E13">
        <v>0.03</v>
      </c>
      <c r="F13" s="1">
        <v>1.0000000000000001E-5</v>
      </c>
      <c r="G13" s="1">
        <f t="shared" si="0"/>
        <v>5.0000000000000008E-7</v>
      </c>
      <c r="H13">
        <v>120</v>
      </c>
      <c r="I13">
        <v>30</v>
      </c>
      <c r="J13" s="2">
        <f>(0.97*EXP(-72000/(8.3145*B13))*SUM(P11:P13)+Q13^2)^(1/2)</f>
        <v>30.166506422623183</v>
      </c>
      <c r="K13" s="2">
        <f t="shared" si="1"/>
        <v>3.0166506422623183</v>
      </c>
      <c r="L13">
        <v>5033</v>
      </c>
      <c r="M13">
        <f>0.05*L13</f>
        <v>251.65</v>
      </c>
      <c r="N13">
        <v>3</v>
      </c>
      <c r="O13">
        <v>9</v>
      </c>
      <c r="P13" s="1">
        <f t="shared" si="2"/>
        <v>899999.99999999988</v>
      </c>
      <c r="Q13" s="2">
        <f t="shared" si="3"/>
        <v>12.627273656907086</v>
      </c>
      <c r="R13" s="2">
        <f t="shared" si="4"/>
        <v>249.99999999999997</v>
      </c>
      <c r="T13" s="2"/>
      <c r="U13">
        <f>L13/1000</f>
        <v>5.0330000000000004</v>
      </c>
      <c r="V13">
        <v>1173.1500000000001</v>
      </c>
      <c r="W13">
        <v>72</v>
      </c>
      <c r="X13">
        <v>1.7</v>
      </c>
      <c r="Z13">
        <f t="shared" si="5"/>
        <v>259200</v>
      </c>
    </row>
    <row r="14" spans="1:26" x14ac:dyDescent="0.45">
      <c r="B14">
        <v>1173</v>
      </c>
      <c r="C14">
        <v>1</v>
      </c>
      <c r="D14">
        <v>1.5</v>
      </c>
      <c r="E14">
        <v>0.03</v>
      </c>
      <c r="F14" s="1">
        <v>1E-4</v>
      </c>
      <c r="G14" s="1">
        <f t="shared" si="0"/>
        <v>5.0000000000000004E-6</v>
      </c>
      <c r="H14">
        <v>510</v>
      </c>
      <c r="I14">
        <v>30</v>
      </c>
      <c r="J14" s="2">
        <f>(0.97*EXP(-72000/(8.3145*B14))*SUM(P11:P14)+Q14^2)^(1/2)</f>
        <v>32.104596145601782</v>
      </c>
      <c r="K14" s="2">
        <f t="shared" si="1"/>
        <v>3.2104596145601785</v>
      </c>
      <c r="L14">
        <v>5033</v>
      </c>
      <c r="M14">
        <f>0.05*L14</f>
        <v>251.65</v>
      </c>
      <c r="N14">
        <v>3</v>
      </c>
      <c r="O14">
        <v>20</v>
      </c>
      <c r="P14" s="1">
        <f t="shared" si="2"/>
        <v>200000</v>
      </c>
      <c r="Q14" s="2">
        <f t="shared" si="3"/>
        <v>12.627273656907086</v>
      </c>
      <c r="R14" s="2">
        <f t="shared" si="4"/>
        <v>55.555555555555557</v>
      </c>
      <c r="T14" s="2"/>
      <c r="U14">
        <f>L14/1000</f>
        <v>5.0330000000000004</v>
      </c>
      <c r="V14">
        <v>1173.1500000000001</v>
      </c>
      <c r="W14">
        <v>72</v>
      </c>
      <c r="X14">
        <v>1.7</v>
      </c>
      <c r="Z14">
        <f t="shared" si="5"/>
        <v>259200</v>
      </c>
    </row>
    <row r="15" spans="1:26" x14ac:dyDescent="0.45">
      <c r="B15">
        <v>1173</v>
      </c>
      <c r="C15">
        <v>1</v>
      </c>
      <c r="D15">
        <v>1.5</v>
      </c>
      <c r="E15">
        <v>0.03</v>
      </c>
      <c r="F15" s="1">
        <v>3.1622776601683783E-4</v>
      </c>
      <c r="G15" s="1">
        <f t="shared" si="0"/>
        <v>1.5811388300841891E-5</v>
      </c>
      <c r="H15">
        <v>480</v>
      </c>
      <c r="I15">
        <v>30</v>
      </c>
      <c r="J15" s="2">
        <f>(0.97*EXP(-72000/(8.3145*B15))*SUM(P11:P15)+Q15^2)^(1/2)</f>
        <v>32.400422548622835</v>
      </c>
      <c r="K15" s="2">
        <f t="shared" si="1"/>
        <v>3.2400422548622836</v>
      </c>
      <c r="L15">
        <v>5033</v>
      </c>
      <c r="M15">
        <f>0.05*L15</f>
        <v>251.65</v>
      </c>
      <c r="N15">
        <v>3</v>
      </c>
      <c r="O15">
        <v>10</v>
      </c>
      <c r="P15" s="1">
        <f t="shared" si="2"/>
        <v>31622.776601683803</v>
      </c>
      <c r="Q15" s="2">
        <f t="shared" si="3"/>
        <v>12.627273656907086</v>
      </c>
      <c r="R15" s="2">
        <f t="shared" si="4"/>
        <v>8.7841046115788348</v>
      </c>
      <c r="T15" s="2"/>
      <c r="U15">
        <f>L15/1000</f>
        <v>5.0330000000000004</v>
      </c>
      <c r="V15">
        <v>1173.1500000000001</v>
      </c>
      <c r="W15">
        <v>72</v>
      </c>
      <c r="X15">
        <v>1.7</v>
      </c>
      <c r="Z15">
        <f t="shared" si="5"/>
        <v>259200</v>
      </c>
    </row>
    <row r="16" spans="1:26" x14ac:dyDescent="0.45">
      <c r="A16" t="s">
        <v>17</v>
      </c>
      <c r="B16">
        <v>1073</v>
      </c>
      <c r="C16">
        <v>1</v>
      </c>
      <c r="D16">
        <v>1.5</v>
      </c>
      <c r="E16">
        <v>0.03</v>
      </c>
      <c r="F16" s="1">
        <v>7.9432823472428153E-5</v>
      </c>
      <c r="G16" s="1">
        <f t="shared" si="0"/>
        <v>3.9716411736214075E-6</v>
      </c>
      <c r="H16">
        <v>920</v>
      </c>
      <c r="I16">
        <v>30</v>
      </c>
      <c r="J16" s="2">
        <f>(0.97*EXP(-72000/(8.3145*B16))*SUM(P16)+Q16^2)^(1/2)</f>
        <v>14.193144600274788</v>
      </c>
      <c r="K16" s="2">
        <f t="shared" si="1"/>
        <v>1.419314460027479</v>
      </c>
      <c r="L16">
        <v>4844</v>
      </c>
      <c r="M16">
        <f>0.05*L16</f>
        <v>242.20000000000002</v>
      </c>
      <c r="N16">
        <v>4</v>
      </c>
      <c r="O16">
        <v>11</v>
      </c>
      <c r="P16" s="1">
        <f t="shared" si="2"/>
        <v>138481.79529735839</v>
      </c>
      <c r="Q16" s="2">
        <f t="shared" si="3"/>
        <v>12.627273656907086</v>
      </c>
      <c r="R16" s="2">
        <f t="shared" si="4"/>
        <v>38.467165360377329</v>
      </c>
      <c r="T16" s="2"/>
      <c r="U16">
        <f>L16/1000</f>
        <v>4.8440000000000003</v>
      </c>
      <c r="V16">
        <v>1173.1500000000001</v>
      </c>
      <c r="W16">
        <v>72</v>
      </c>
      <c r="X16">
        <v>1.7</v>
      </c>
      <c r="Z16">
        <f t="shared" si="5"/>
        <v>259200</v>
      </c>
    </row>
    <row r="17" spans="1:26" x14ac:dyDescent="0.45">
      <c r="B17">
        <v>1073</v>
      </c>
      <c r="C17">
        <v>1</v>
      </c>
      <c r="D17">
        <v>1.5</v>
      </c>
      <c r="E17">
        <v>0.03</v>
      </c>
      <c r="F17" s="1">
        <v>2.5118864315095791E-5</v>
      </c>
      <c r="G17" s="1">
        <f t="shared" si="0"/>
        <v>1.2559432157547897E-6</v>
      </c>
      <c r="H17">
        <v>280</v>
      </c>
      <c r="I17">
        <v>30</v>
      </c>
      <c r="J17" s="2">
        <f>(0.97*EXP(-72000/(8.3145*B17))*SUM(P16:P17)+Q17^2)^(1/2)</f>
        <v>16.549490215473281</v>
      </c>
      <c r="K17" s="2">
        <f t="shared" si="1"/>
        <v>1.6549490215473281</v>
      </c>
      <c r="L17">
        <v>4844</v>
      </c>
      <c r="M17">
        <f>0.05*L17</f>
        <v>242.20000000000002</v>
      </c>
      <c r="N17">
        <v>4</v>
      </c>
      <c r="O17">
        <v>6</v>
      </c>
      <c r="P17" s="1">
        <f t="shared" si="2"/>
        <v>238864.30233209845</v>
      </c>
      <c r="Q17" s="2">
        <f t="shared" si="3"/>
        <v>12.627273656907086</v>
      </c>
      <c r="R17" s="2">
        <f t="shared" si="4"/>
        <v>66.351195092249569</v>
      </c>
      <c r="T17" s="2"/>
      <c r="U17">
        <f>L17/1000</f>
        <v>4.8440000000000003</v>
      </c>
      <c r="V17">
        <v>1173.1500000000001</v>
      </c>
      <c r="W17">
        <v>72</v>
      </c>
      <c r="X17">
        <v>1.7</v>
      </c>
      <c r="Z17">
        <f t="shared" si="5"/>
        <v>259200</v>
      </c>
    </row>
    <row r="18" spans="1:26" x14ac:dyDescent="0.45">
      <c r="B18">
        <v>1073</v>
      </c>
      <c r="C18">
        <v>1</v>
      </c>
      <c r="D18">
        <v>1.5</v>
      </c>
      <c r="E18">
        <v>0.03</v>
      </c>
      <c r="F18" s="1">
        <v>2.5118864315095806E-6</v>
      </c>
      <c r="G18" s="1">
        <f t="shared" si="0"/>
        <v>1.2559432157547903E-7</v>
      </c>
      <c r="H18">
        <v>130</v>
      </c>
      <c r="I18">
        <v>30</v>
      </c>
      <c r="J18" s="2">
        <f>(0.97*EXP(-72000/(8.3145*B18))*SUM(P16:P18)+Q18^2)^(1/2)</f>
        <v>31.595701509373232</v>
      </c>
      <c r="K18" s="2">
        <f t="shared" si="1"/>
        <v>3.1595701509373235</v>
      </c>
      <c r="L18">
        <v>4844</v>
      </c>
      <c r="M18">
        <f>0.05*L18</f>
        <v>242.20000000000002</v>
      </c>
      <c r="N18">
        <v>4</v>
      </c>
      <c r="O18">
        <v>6</v>
      </c>
      <c r="P18" s="1">
        <f t="shared" si="2"/>
        <v>2388643.0233209832</v>
      </c>
      <c r="Q18" s="2">
        <f t="shared" si="3"/>
        <v>12.627273656907086</v>
      </c>
      <c r="R18" s="2">
        <f t="shared" si="4"/>
        <v>663.51195092249532</v>
      </c>
      <c r="T18" s="2"/>
      <c r="U18">
        <f>L18/1000</f>
        <v>4.8440000000000003</v>
      </c>
      <c r="V18">
        <v>1173.1500000000001</v>
      </c>
      <c r="W18">
        <v>72</v>
      </c>
      <c r="X18">
        <v>1.7</v>
      </c>
      <c r="Z18">
        <f t="shared" si="5"/>
        <v>259200</v>
      </c>
    </row>
    <row r="19" spans="1:26" x14ac:dyDescent="0.45">
      <c r="B19">
        <v>1073</v>
      </c>
      <c r="C19">
        <v>1</v>
      </c>
      <c r="D19">
        <v>1.5</v>
      </c>
      <c r="E19">
        <v>0.03</v>
      </c>
      <c r="F19" s="1">
        <v>1E-4</v>
      </c>
      <c r="G19" s="1">
        <f t="shared" si="0"/>
        <v>5.0000000000000004E-6</v>
      </c>
      <c r="H19">
        <v>710</v>
      </c>
      <c r="I19">
        <v>30</v>
      </c>
      <c r="J19" s="2">
        <f>(0.97*EXP(-72000/(8.3145*B19))*SUM(P16:P19)+Q19^2)^(1/2)</f>
        <v>32.072033147864595</v>
      </c>
      <c r="K19" s="2">
        <f t="shared" si="1"/>
        <v>3.2072033147864598</v>
      </c>
      <c r="L19">
        <v>4844</v>
      </c>
      <c r="M19">
        <f>0.05*L19</f>
        <v>242.20000000000002</v>
      </c>
      <c r="N19">
        <v>4</v>
      </c>
      <c r="O19">
        <v>10</v>
      </c>
      <c r="P19" s="1">
        <f t="shared" si="2"/>
        <v>100000</v>
      </c>
      <c r="Q19" s="2">
        <f t="shared" si="3"/>
        <v>12.627273656907086</v>
      </c>
      <c r="R19" s="2">
        <f t="shared" si="4"/>
        <v>27.777777777777779</v>
      </c>
      <c r="T19" s="2"/>
      <c r="U19">
        <f>L19/1000</f>
        <v>4.8440000000000003</v>
      </c>
      <c r="V19">
        <v>1173.1500000000001</v>
      </c>
      <c r="W19">
        <v>72</v>
      </c>
      <c r="X19">
        <v>1.7</v>
      </c>
      <c r="Z19">
        <f t="shared" si="5"/>
        <v>259200</v>
      </c>
    </row>
    <row r="20" spans="1:26" x14ac:dyDescent="0.45">
      <c r="A20" t="s">
        <v>19</v>
      </c>
      <c r="B20">
        <v>973</v>
      </c>
      <c r="C20">
        <v>1</v>
      </c>
      <c r="D20">
        <v>1.5</v>
      </c>
      <c r="E20">
        <v>0.03</v>
      </c>
      <c r="F20" s="1">
        <v>1.9952623149688769E-5</v>
      </c>
      <c r="G20" s="1">
        <f t="shared" si="0"/>
        <v>9.9763115748443851E-7</v>
      </c>
      <c r="H20">
        <v>540</v>
      </c>
      <c r="I20">
        <v>30</v>
      </c>
      <c r="J20" s="2">
        <f>(0.97*EXP(-72000/(8.3145*B20))*SUM(P20)+Q20^2)^(1/2)</f>
        <v>13.637222792430727</v>
      </c>
      <c r="K20" s="2">
        <f t="shared" si="1"/>
        <v>1.3637222792430728</v>
      </c>
      <c r="L20">
        <v>4549</v>
      </c>
      <c r="M20">
        <f>0.05*L20</f>
        <v>227.45000000000002</v>
      </c>
      <c r="N20">
        <v>5</v>
      </c>
      <c r="O20">
        <v>4</v>
      </c>
      <c r="P20" s="1">
        <f t="shared" si="2"/>
        <v>200474.89345090918</v>
      </c>
      <c r="Q20" s="2">
        <f t="shared" si="3"/>
        <v>12.627273656907086</v>
      </c>
      <c r="R20" s="2">
        <f t="shared" si="4"/>
        <v>55.687470403030325</v>
      </c>
      <c r="T20" s="2"/>
      <c r="U20">
        <f>L20/1000</f>
        <v>4.5490000000000004</v>
      </c>
      <c r="V20">
        <v>1173.1500000000001</v>
      </c>
      <c r="W20">
        <v>72</v>
      </c>
      <c r="X20">
        <v>1.7</v>
      </c>
      <c r="Z20">
        <f t="shared" si="5"/>
        <v>259200</v>
      </c>
    </row>
    <row r="21" spans="1:26" x14ac:dyDescent="0.45">
      <c r="B21">
        <v>973</v>
      </c>
      <c r="C21">
        <v>1</v>
      </c>
      <c r="D21">
        <v>1.5</v>
      </c>
      <c r="E21">
        <v>0.03</v>
      </c>
      <c r="F21" s="1">
        <v>1E-4</v>
      </c>
      <c r="G21" s="1">
        <f t="shared" si="0"/>
        <v>5.0000000000000004E-6</v>
      </c>
      <c r="H21">
        <v>830</v>
      </c>
      <c r="I21">
        <v>30</v>
      </c>
      <c r="J21" s="2">
        <f>(0.97*EXP(-72000/(8.3145*B21))*SUM(P20:P21)+Q21^2)^(1/2)</f>
        <v>14.665712138228844</v>
      </c>
      <c r="K21" s="2">
        <f t="shared" si="1"/>
        <v>1.4665712138228846</v>
      </c>
      <c r="L21">
        <v>4549</v>
      </c>
      <c r="M21">
        <f>0.05*L21</f>
        <v>227.45000000000002</v>
      </c>
      <c r="N21">
        <v>5</v>
      </c>
      <c r="O21">
        <v>22</v>
      </c>
      <c r="P21" s="1">
        <f t="shared" si="2"/>
        <v>220000</v>
      </c>
      <c r="Q21" s="2">
        <f t="shared" si="3"/>
        <v>12.627273656907086</v>
      </c>
      <c r="R21" s="2">
        <f t="shared" si="4"/>
        <v>61.111111111111114</v>
      </c>
      <c r="T21" s="2"/>
      <c r="U21">
        <f>L21/1000</f>
        <v>4.5490000000000004</v>
      </c>
      <c r="V21">
        <v>1173.1500000000001</v>
      </c>
      <c r="W21">
        <v>72</v>
      </c>
      <c r="X21">
        <v>1.7</v>
      </c>
      <c r="Z21">
        <f t="shared" si="5"/>
        <v>259200</v>
      </c>
    </row>
    <row r="22" spans="1:26" x14ac:dyDescent="0.45">
      <c r="B22">
        <v>973</v>
      </c>
      <c r="C22">
        <v>1</v>
      </c>
      <c r="D22">
        <v>1.5</v>
      </c>
      <c r="E22">
        <v>0.03</v>
      </c>
      <c r="F22" s="1">
        <v>2.5118864315095806E-6</v>
      </c>
      <c r="G22" s="1">
        <f t="shared" si="0"/>
        <v>1.2559432157547903E-7</v>
      </c>
      <c r="H22">
        <v>220</v>
      </c>
      <c r="I22">
        <v>30</v>
      </c>
      <c r="J22" s="2">
        <f>(0.97*EXP(-72000/(8.3145*B22))*SUM(P20:P22)+Q22^2)^(1/2)</f>
        <v>20.634560207783146</v>
      </c>
      <c r="K22" s="2">
        <f t="shared" si="1"/>
        <v>2.0634560207783146</v>
      </c>
      <c r="L22">
        <v>4549</v>
      </c>
      <c r="M22">
        <f>0.05*L22</f>
        <v>227.45000000000002</v>
      </c>
      <c r="N22">
        <v>5</v>
      </c>
      <c r="O22">
        <v>4</v>
      </c>
      <c r="P22" s="1">
        <f t="shared" si="2"/>
        <v>1592428.6822139886</v>
      </c>
      <c r="Q22" s="2">
        <f t="shared" si="3"/>
        <v>12.627273656907086</v>
      </c>
      <c r="R22" s="2">
        <f t="shared" si="4"/>
        <v>442.34130061499684</v>
      </c>
      <c r="T22" s="2"/>
      <c r="U22">
        <f>L22/1000</f>
        <v>4.5490000000000004</v>
      </c>
      <c r="V22">
        <v>1173.1500000000001</v>
      </c>
      <c r="W22">
        <v>72</v>
      </c>
      <c r="X22">
        <v>1.7</v>
      </c>
      <c r="Z22">
        <f t="shared" si="5"/>
        <v>259200</v>
      </c>
    </row>
    <row r="23" spans="1:26" x14ac:dyDescent="0.45">
      <c r="B23">
        <v>973</v>
      </c>
      <c r="C23">
        <v>1</v>
      </c>
      <c r="D23">
        <v>1.5</v>
      </c>
      <c r="E23">
        <v>0.03</v>
      </c>
      <c r="F23" s="1">
        <v>1.0000000000000001E-5</v>
      </c>
      <c r="G23" s="1">
        <f t="shared" si="0"/>
        <v>5.0000000000000008E-7</v>
      </c>
      <c r="H23">
        <v>340</v>
      </c>
      <c r="I23">
        <v>30</v>
      </c>
      <c r="J23" s="2">
        <f>(0.97*EXP(-72000/(8.3145*B23))*SUM(P20:P23)+Q23^2)^(1/2)</f>
        <v>21.879465601906105</v>
      </c>
      <c r="K23" s="2">
        <f t="shared" si="1"/>
        <v>2.1879465601906105</v>
      </c>
      <c r="L23">
        <v>4549</v>
      </c>
      <c r="M23">
        <f>0.05*L23</f>
        <v>227.45000000000002</v>
      </c>
      <c r="N23">
        <v>5</v>
      </c>
      <c r="O23">
        <v>4</v>
      </c>
      <c r="P23" s="1">
        <f t="shared" si="2"/>
        <v>399999.99999999994</v>
      </c>
      <c r="Q23" s="2">
        <f t="shared" si="3"/>
        <v>12.627273656907086</v>
      </c>
      <c r="R23" s="2">
        <f t="shared" si="4"/>
        <v>111.1111111111111</v>
      </c>
      <c r="T23" s="2"/>
      <c r="U23">
        <f>L23/1000</f>
        <v>4.5490000000000004</v>
      </c>
      <c r="V23">
        <v>1173.1500000000001</v>
      </c>
      <c r="W23">
        <v>72</v>
      </c>
      <c r="X23">
        <v>1.7</v>
      </c>
      <c r="Z23">
        <f t="shared" si="5"/>
        <v>259200</v>
      </c>
    </row>
    <row r="24" spans="1:26" x14ac:dyDescent="0.45">
      <c r="B24">
        <v>973</v>
      </c>
      <c r="C24">
        <v>1</v>
      </c>
      <c r="D24">
        <v>1.5</v>
      </c>
      <c r="E24">
        <v>0.03</v>
      </c>
      <c r="F24" s="1">
        <v>1E-4</v>
      </c>
      <c r="G24" s="1">
        <f t="shared" si="0"/>
        <v>5.0000000000000004E-6</v>
      </c>
      <c r="H24">
        <v>660</v>
      </c>
      <c r="I24">
        <v>30</v>
      </c>
      <c r="J24" s="2">
        <f>(0.97*EXP(-72000/(8.3145*B24))*SUM(P20:P24)+Q24^2)^(1/2)</f>
        <v>22.179776825727615</v>
      </c>
      <c r="K24" s="2">
        <f t="shared" si="1"/>
        <v>2.2179776825727617</v>
      </c>
      <c r="L24">
        <v>4549</v>
      </c>
      <c r="M24">
        <f>0.05*L24</f>
        <v>227.45000000000002</v>
      </c>
      <c r="N24">
        <v>5</v>
      </c>
      <c r="O24">
        <v>10</v>
      </c>
      <c r="P24" s="1">
        <f t="shared" si="2"/>
        <v>100000</v>
      </c>
      <c r="Q24" s="2">
        <f t="shared" si="3"/>
        <v>12.627273656907086</v>
      </c>
      <c r="R24" s="2">
        <f t="shared" si="4"/>
        <v>27.777777777777779</v>
      </c>
      <c r="T24" s="2"/>
      <c r="U24">
        <f>L24/1000</f>
        <v>4.5490000000000004</v>
      </c>
      <c r="V24">
        <v>1173.1500000000001</v>
      </c>
      <c r="W24">
        <v>72</v>
      </c>
      <c r="X24">
        <v>1.7</v>
      </c>
      <c r="Z24">
        <f t="shared" si="5"/>
        <v>259200</v>
      </c>
    </row>
    <row r="25" spans="1:26" x14ac:dyDescent="0.45">
      <c r="A25" t="s">
        <v>20</v>
      </c>
      <c r="B25">
        <v>873</v>
      </c>
      <c r="C25">
        <v>1</v>
      </c>
      <c r="D25">
        <v>1.5</v>
      </c>
      <c r="E25">
        <v>0.03</v>
      </c>
      <c r="F25" s="1">
        <v>2.5118864315095791E-5</v>
      </c>
      <c r="G25" s="1">
        <f t="shared" si="0"/>
        <v>1.2559432157547897E-6</v>
      </c>
      <c r="H25">
        <v>680</v>
      </c>
      <c r="I25">
        <v>30</v>
      </c>
      <c r="J25" s="2">
        <f>(0.97*EXP(-72000/(8.3145*B25))*SUM(P25)+Q25^2)^(1/2)</f>
        <v>13.215592791616384</v>
      </c>
      <c r="K25" s="2">
        <f t="shared" si="1"/>
        <v>1.3215592791616384</v>
      </c>
      <c r="L25">
        <v>4113</v>
      </c>
      <c r="M25">
        <f>0.05*L25</f>
        <v>205.65</v>
      </c>
      <c r="N25">
        <v>6</v>
      </c>
      <c r="O25">
        <v>8</v>
      </c>
      <c r="P25" s="1">
        <f t="shared" si="2"/>
        <v>318485.73644279793</v>
      </c>
      <c r="Q25" s="2">
        <f t="shared" si="3"/>
        <v>12.627273656907086</v>
      </c>
      <c r="R25" s="2">
        <f t="shared" si="4"/>
        <v>88.468260122999425</v>
      </c>
      <c r="T25" s="2"/>
      <c r="U25">
        <f>L25/1000</f>
        <v>4.1130000000000004</v>
      </c>
      <c r="V25">
        <v>1173.1500000000001</v>
      </c>
      <c r="W25">
        <v>72</v>
      </c>
      <c r="X25">
        <v>1.7</v>
      </c>
      <c r="Z25">
        <f t="shared" si="5"/>
        <v>259200</v>
      </c>
    </row>
    <row r="26" spans="1:26" x14ac:dyDescent="0.45">
      <c r="B26">
        <v>873</v>
      </c>
      <c r="C26">
        <v>1</v>
      </c>
      <c r="D26">
        <v>1.5</v>
      </c>
      <c r="E26">
        <v>0.03</v>
      </c>
      <c r="F26" s="1">
        <v>1E-4</v>
      </c>
      <c r="G26" s="1">
        <f t="shared" si="0"/>
        <v>5.0000000000000004E-6</v>
      </c>
      <c r="H26">
        <v>990</v>
      </c>
      <c r="I26">
        <v>30</v>
      </c>
      <c r="J26" s="2">
        <f>(0.97*EXP(-72000/(8.3145*B26))*SUM(P25:P26)+Q26^2)^(1/2)</f>
        <v>13.572010932053461</v>
      </c>
      <c r="K26" s="2">
        <f t="shared" si="1"/>
        <v>1.3572010932053462</v>
      </c>
      <c r="L26">
        <v>4113</v>
      </c>
      <c r="M26">
        <f>0.05*L26</f>
        <v>205.65</v>
      </c>
      <c r="N26">
        <v>6</v>
      </c>
      <c r="O26">
        <v>20</v>
      </c>
      <c r="P26" s="1">
        <f t="shared" si="2"/>
        <v>200000</v>
      </c>
      <c r="Q26" s="2">
        <f t="shared" si="3"/>
        <v>12.627273656907086</v>
      </c>
      <c r="R26" s="2">
        <f t="shared" si="4"/>
        <v>55.555555555555557</v>
      </c>
      <c r="T26" s="2"/>
      <c r="U26">
        <f>L26/1000</f>
        <v>4.1130000000000004</v>
      </c>
      <c r="V26">
        <v>1173.1500000000001</v>
      </c>
      <c r="W26">
        <v>72</v>
      </c>
      <c r="X26">
        <v>1.7</v>
      </c>
      <c r="Z26">
        <f t="shared" si="5"/>
        <v>259200</v>
      </c>
    </row>
    <row r="27" spans="1:26" x14ac:dyDescent="0.45">
      <c r="B27">
        <v>873</v>
      </c>
      <c r="C27">
        <v>1</v>
      </c>
      <c r="D27">
        <v>1.5</v>
      </c>
      <c r="E27">
        <v>0.03</v>
      </c>
      <c r="F27" s="1">
        <v>2.5118864315095806E-6</v>
      </c>
      <c r="G27" s="1">
        <f t="shared" si="0"/>
        <v>1.2559432157547903E-7</v>
      </c>
      <c r="H27">
        <v>440</v>
      </c>
      <c r="I27">
        <v>30</v>
      </c>
      <c r="J27" s="2">
        <f>(0.97*EXP(-72000/(8.3145*B27))*SUM(P25:P27)+Q27^2)^(1/2)</f>
        <v>17.269289995402332</v>
      </c>
      <c r="K27" s="2">
        <f t="shared" si="1"/>
        <v>1.7269289995402333</v>
      </c>
      <c r="L27">
        <v>4113</v>
      </c>
      <c r="M27">
        <f>0.05*L27</f>
        <v>205.65</v>
      </c>
      <c r="N27">
        <v>6</v>
      </c>
      <c r="O27">
        <v>6</v>
      </c>
      <c r="P27" s="1">
        <f t="shared" si="2"/>
        <v>2388643.0233209832</v>
      </c>
      <c r="Q27" s="2">
        <f t="shared" si="3"/>
        <v>12.627273656907086</v>
      </c>
      <c r="R27" s="2">
        <f t="shared" si="4"/>
        <v>663.51195092249532</v>
      </c>
      <c r="T27" s="2"/>
      <c r="U27">
        <f>L27/1000</f>
        <v>4.1130000000000004</v>
      </c>
      <c r="V27">
        <v>1173.1500000000001</v>
      </c>
      <c r="W27">
        <v>72</v>
      </c>
      <c r="X27">
        <v>1.7</v>
      </c>
      <c r="Z27">
        <f t="shared" si="5"/>
        <v>259200</v>
      </c>
    </row>
    <row r="28" spans="1:26" x14ac:dyDescent="0.45">
      <c r="B28">
        <v>873</v>
      </c>
      <c r="C28">
        <v>1</v>
      </c>
      <c r="D28">
        <v>1.5</v>
      </c>
      <c r="E28">
        <v>0.03</v>
      </c>
      <c r="F28" s="1">
        <v>1.2589254117941642E-6</v>
      </c>
      <c r="G28" s="1">
        <f t="shared" si="0"/>
        <v>6.2946270589708216E-8</v>
      </c>
      <c r="H28">
        <v>360</v>
      </c>
      <c r="I28">
        <v>30</v>
      </c>
      <c r="J28" s="2">
        <f>(0.97*EXP(-72000/(8.3145*B28))*SUM(P25:P28)+Q28^2)^(1/2)</f>
        <v>22.929150362839099</v>
      </c>
      <c r="K28" s="2">
        <f t="shared" si="1"/>
        <v>2.2929150362839099</v>
      </c>
      <c r="L28">
        <v>4113</v>
      </c>
      <c r="M28">
        <f>0.05*L28</f>
        <v>205.65</v>
      </c>
      <c r="N28">
        <v>6</v>
      </c>
      <c r="O28">
        <v>6</v>
      </c>
      <c r="P28" s="1">
        <f t="shared" si="2"/>
        <v>4765969.4083457002</v>
      </c>
      <c r="Q28" s="2">
        <f t="shared" si="3"/>
        <v>12.627273656907086</v>
      </c>
      <c r="R28" s="2">
        <f t="shared" si="4"/>
        <v>1323.8803912071389</v>
      </c>
      <c r="T28" s="2"/>
      <c r="U28">
        <f>L28/1000</f>
        <v>4.1130000000000004</v>
      </c>
      <c r="V28">
        <v>1173.1500000000001</v>
      </c>
      <c r="W28">
        <v>72</v>
      </c>
      <c r="X28">
        <v>1.7</v>
      </c>
      <c r="Z28">
        <f t="shared" si="5"/>
        <v>259200</v>
      </c>
    </row>
    <row r="29" spans="1:26" x14ac:dyDescent="0.45">
      <c r="A29" t="s">
        <v>21</v>
      </c>
      <c r="B29">
        <v>1073</v>
      </c>
      <c r="C29">
        <v>1</v>
      </c>
      <c r="D29">
        <v>1.5</v>
      </c>
      <c r="E29">
        <v>0.03</v>
      </c>
      <c r="F29" s="1">
        <v>7.9432823472428153E-5</v>
      </c>
      <c r="G29" s="1">
        <f t="shared" si="0"/>
        <v>3.9716411736214075E-6</v>
      </c>
      <c r="H29">
        <v>480</v>
      </c>
      <c r="I29">
        <v>30</v>
      </c>
      <c r="J29" s="2">
        <f>(0.97*EXP(-72000/(8.3145*B29))*SUM(P29)+Q29^2)^(1/2)</f>
        <v>9.2530813334277671</v>
      </c>
      <c r="K29" s="2">
        <f t="shared" si="1"/>
        <v>0.92530813334277673</v>
      </c>
      <c r="L29">
        <v>4844</v>
      </c>
      <c r="M29">
        <f>0.05*L29</f>
        <v>242.20000000000002</v>
      </c>
      <c r="N29">
        <v>7</v>
      </c>
      <c r="O29">
        <v>8</v>
      </c>
      <c r="P29" s="1">
        <f t="shared" si="2"/>
        <v>100714.03294353337</v>
      </c>
      <c r="Q29" s="2">
        <f t="shared" si="3"/>
        <v>7.4213215356480289</v>
      </c>
      <c r="R29" s="2">
        <f t="shared" si="4"/>
        <v>27.976120262092603</v>
      </c>
      <c r="T29" s="2"/>
      <c r="U29">
        <f>L29/1000</f>
        <v>4.8440000000000003</v>
      </c>
      <c r="V29">
        <v>1173.1500000000001</v>
      </c>
      <c r="W29">
        <v>24</v>
      </c>
      <c r="X29">
        <v>1.7</v>
      </c>
      <c r="Z29">
        <f t="shared" si="5"/>
        <v>86400</v>
      </c>
    </row>
    <row r="30" spans="1:26" x14ac:dyDescent="0.45">
      <c r="B30">
        <v>1073</v>
      </c>
      <c r="C30">
        <v>1</v>
      </c>
      <c r="D30">
        <v>1.5</v>
      </c>
      <c r="E30">
        <v>0.03</v>
      </c>
      <c r="F30" s="1">
        <v>2.5118864315095791E-5</v>
      </c>
      <c r="G30" s="1">
        <f t="shared" si="0"/>
        <v>1.2559432157547897E-6</v>
      </c>
      <c r="H30">
        <v>200</v>
      </c>
      <c r="I30">
        <v>30</v>
      </c>
      <c r="J30" s="2">
        <f>(0.97*EXP(-72000/(8.3145*B30))*SUM(P29:P30)+Q30^2)^(1/2)</f>
        <v>13.043510482307102</v>
      </c>
      <c r="K30" s="2">
        <f t="shared" si="1"/>
        <v>1.3043510482307104</v>
      </c>
      <c r="L30">
        <v>4844</v>
      </c>
      <c r="M30">
        <f>0.05*L30</f>
        <v>242.20000000000002</v>
      </c>
      <c r="N30">
        <v>7</v>
      </c>
      <c r="O30">
        <v>7</v>
      </c>
      <c r="P30" s="1">
        <f t="shared" si="2"/>
        <v>278675.01938744821</v>
      </c>
      <c r="Q30" s="2">
        <f t="shared" si="3"/>
        <v>7.4213215356480289</v>
      </c>
      <c r="R30" s="2">
        <f t="shared" si="4"/>
        <v>77.409727607624504</v>
      </c>
      <c r="T30" s="2"/>
      <c r="U30">
        <f>L30/1000</f>
        <v>4.8440000000000003</v>
      </c>
      <c r="V30">
        <v>1173.1500000000001</v>
      </c>
      <c r="W30">
        <v>24</v>
      </c>
      <c r="X30">
        <v>1.7</v>
      </c>
      <c r="Z30">
        <f t="shared" si="5"/>
        <v>86400</v>
      </c>
    </row>
    <row r="31" spans="1:26" x14ac:dyDescent="0.45">
      <c r="B31">
        <v>1073</v>
      </c>
      <c r="C31">
        <v>1</v>
      </c>
      <c r="D31">
        <v>1.5</v>
      </c>
      <c r="E31">
        <v>0.03</v>
      </c>
      <c r="F31" s="1">
        <v>2.5118864315095806E-6</v>
      </c>
      <c r="G31" s="1">
        <f t="shared" si="0"/>
        <v>1.2559432157547903E-7</v>
      </c>
      <c r="H31">
        <v>50</v>
      </c>
      <c r="I31">
        <v>30</v>
      </c>
      <c r="J31" s="2">
        <f>(0.97*EXP(-72000/(8.3145*B31))*SUM(P29:P31)+Q31^2)^(1/2)</f>
        <v>27.817298669470503</v>
      </c>
      <c r="K31" s="2">
        <f t="shared" si="1"/>
        <v>2.7817298669470505</v>
      </c>
      <c r="L31">
        <v>4844</v>
      </c>
      <c r="M31">
        <f>0.05*L31</f>
        <v>242.20000000000002</v>
      </c>
      <c r="N31">
        <v>7</v>
      </c>
      <c r="O31">
        <v>5</v>
      </c>
      <c r="P31" s="1">
        <f t="shared" si="2"/>
        <v>1990535.8527674859</v>
      </c>
      <c r="Q31" s="2">
        <f t="shared" si="3"/>
        <v>7.4213215356480289</v>
      </c>
      <c r="R31" s="2">
        <f t="shared" si="4"/>
        <v>552.92662576874613</v>
      </c>
      <c r="T31" s="2"/>
      <c r="U31">
        <f>L31/1000</f>
        <v>4.8440000000000003</v>
      </c>
      <c r="V31">
        <v>1173.1500000000001</v>
      </c>
      <c r="W31">
        <v>24</v>
      </c>
      <c r="X31">
        <v>1.7</v>
      </c>
      <c r="Z31">
        <f t="shared" si="5"/>
        <v>86400</v>
      </c>
    </row>
    <row r="32" spans="1:26" x14ac:dyDescent="0.45">
      <c r="B32">
        <v>1073</v>
      </c>
      <c r="C32">
        <v>1</v>
      </c>
      <c r="D32">
        <v>1.5</v>
      </c>
      <c r="E32">
        <v>0.03</v>
      </c>
      <c r="F32" s="1">
        <v>1.0000000000000001E-5</v>
      </c>
      <c r="G32" s="1">
        <f t="shared" si="0"/>
        <v>5.0000000000000008E-7</v>
      </c>
      <c r="H32">
        <v>120</v>
      </c>
      <c r="I32">
        <v>30</v>
      </c>
      <c r="J32" s="2">
        <f>(0.97*EXP(-72000/(8.3145*B32))*SUM(P29:P32)+Q32^2)^(1/2)</f>
        <v>30.915430507699838</v>
      </c>
      <c r="K32" s="2">
        <f t="shared" si="1"/>
        <v>3.0915430507699839</v>
      </c>
      <c r="L32">
        <v>4844</v>
      </c>
      <c r="M32">
        <f>0.05*L32</f>
        <v>242.20000000000002</v>
      </c>
      <c r="N32">
        <v>7</v>
      </c>
      <c r="O32">
        <v>6</v>
      </c>
      <c r="P32" s="1">
        <f t="shared" si="2"/>
        <v>600000</v>
      </c>
      <c r="Q32" s="2">
        <f t="shared" si="3"/>
        <v>7.4213215356480289</v>
      </c>
      <c r="R32" s="2">
        <f t="shared" si="4"/>
        <v>166.66666666666666</v>
      </c>
      <c r="T32" s="2"/>
      <c r="U32">
        <f>L32/1000</f>
        <v>4.8440000000000003</v>
      </c>
      <c r="V32">
        <v>1173.1500000000001</v>
      </c>
      <c r="W32">
        <v>24</v>
      </c>
      <c r="X32">
        <v>1.7</v>
      </c>
      <c r="Z32">
        <f t="shared" si="5"/>
        <v>86400</v>
      </c>
    </row>
    <row r="33" spans="1:26" x14ac:dyDescent="0.45">
      <c r="B33">
        <v>1073</v>
      </c>
      <c r="C33">
        <v>1</v>
      </c>
      <c r="D33">
        <v>1.5</v>
      </c>
      <c r="E33">
        <v>0.03</v>
      </c>
      <c r="F33" s="1">
        <v>1E-4</v>
      </c>
      <c r="G33" s="1">
        <f t="shared" si="0"/>
        <v>5.0000000000000004E-6</v>
      </c>
      <c r="H33">
        <v>450</v>
      </c>
      <c r="I33">
        <v>30</v>
      </c>
      <c r="J33" s="2">
        <f>(0.97*EXP(-72000/(8.3145*B33))*SUM(P29:P33)+Q33^2)^(1/2)</f>
        <v>31.450333789668509</v>
      </c>
      <c r="K33" s="2">
        <f t="shared" si="1"/>
        <v>3.145033378966851</v>
      </c>
      <c r="L33">
        <v>4844</v>
      </c>
      <c r="M33">
        <f>0.05*L33</f>
        <v>242.20000000000002</v>
      </c>
      <c r="N33">
        <v>7</v>
      </c>
      <c r="O33">
        <v>11</v>
      </c>
      <c r="P33" s="1">
        <f t="shared" si="2"/>
        <v>110000</v>
      </c>
      <c r="Q33" s="2">
        <f t="shared" si="3"/>
        <v>7.4213215356480289</v>
      </c>
      <c r="R33" s="2">
        <f t="shared" si="4"/>
        <v>30.555555555555557</v>
      </c>
      <c r="T33" s="2"/>
      <c r="U33">
        <f>L33/1000</f>
        <v>4.8440000000000003</v>
      </c>
      <c r="V33">
        <v>1173.1500000000001</v>
      </c>
      <c r="W33">
        <v>24</v>
      </c>
      <c r="X33">
        <v>1.7</v>
      </c>
      <c r="Z33">
        <f t="shared" si="5"/>
        <v>86400</v>
      </c>
    </row>
    <row r="34" spans="1:26" x14ac:dyDescent="0.45">
      <c r="A34" t="s">
        <v>22</v>
      </c>
      <c r="B34">
        <v>1073</v>
      </c>
      <c r="C34">
        <v>1</v>
      </c>
      <c r="D34">
        <v>1.5</v>
      </c>
      <c r="E34">
        <v>0.03</v>
      </c>
      <c r="F34" s="1">
        <v>7.9432823472428153E-5</v>
      </c>
      <c r="G34" s="1">
        <f t="shared" si="0"/>
        <v>3.9716411736214075E-6</v>
      </c>
      <c r="H34">
        <v>400</v>
      </c>
      <c r="I34">
        <v>30</v>
      </c>
      <c r="J34" s="2">
        <f>(0.97*EXP(-72000/(8.3145*B34))*SUM(P34)+Q34^2)^(1/2)</f>
        <v>4.9146826183929706</v>
      </c>
      <c r="K34" s="2">
        <f t="shared" si="1"/>
        <v>0.49146826183929709</v>
      </c>
      <c r="L34">
        <v>4844</v>
      </c>
      <c r="M34">
        <f>0.05*L34</f>
        <v>242.20000000000002</v>
      </c>
      <c r="N34">
        <v>8</v>
      </c>
      <c r="O34">
        <v>5</v>
      </c>
      <c r="P34" s="1">
        <f t="shared" si="2"/>
        <v>62946.270589708358</v>
      </c>
      <c r="Q34" s="2">
        <f t="shared" si="3"/>
        <v>2.2504260090728119</v>
      </c>
      <c r="R34" s="2">
        <f t="shared" si="4"/>
        <v>17.485075163807878</v>
      </c>
      <c r="T34" s="2"/>
      <c r="U34">
        <f>L34/1000</f>
        <v>4.8440000000000003</v>
      </c>
      <c r="V34">
        <v>1173.1500000000001</v>
      </c>
      <c r="W34">
        <v>1</v>
      </c>
      <c r="X34">
        <v>1.7</v>
      </c>
      <c r="Z34">
        <f t="shared" si="5"/>
        <v>3600</v>
      </c>
    </row>
    <row r="35" spans="1:26" x14ac:dyDescent="0.45">
      <c r="B35">
        <v>1073</v>
      </c>
      <c r="C35">
        <v>1</v>
      </c>
      <c r="D35">
        <v>1.5</v>
      </c>
      <c r="E35">
        <v>0.03</v>
      </c>
      <c r="F35" s="1">
        <v>2.5118864315095791E-5</v>
      </c>
      <c r="G35" s="1">
        <f t="shared" si="0"/>
        <v>1.2559432157547897E-6</v>
      </c>
      <c r="H35">
        <v>210</v>
      </c>
      <c r="I35">
        <v>30</v>
      </c>
      <c r="J35" s="2">
        <f>(0.97*EXP(-72000/(8.3145*B35))*SUM(P34:P35)+Q35^2)^(1/2)</f>
        <v>8.5116167914616323</v>
      </c>
      <c r="K35" s="2">
        <f t="shared" si="1"/>
        <v>0.85116167914616325</v>
      </c>
      <c r="L35">
        <v>4844</v>
      </c>
      <c r="M35">
        <f>0.05*L35</f>
        <v>242.20000000000002</v>
      </c>
      <c r="N35">
        <v>8</v>
      </c>
      <c r="O35">
        <v>4</v>
      </c>
      <c r="P35" s="1">
        <f t="shared" si="2"/>
        <v>159242.86822139897</v>
      </c>
      <c r="Q35" s="2">
        <f t="shared" si="3"/>
        <v>2.2504260090728119</v>
      </c>
      <c r="R35" s="2">
        <f t="shared" si="4"/>
        <v>44.234130061499712</v>
      </c>
      <c r="T35" s="2"/>
      <c r="U35">
        <f>L35/1000</f>
        <v>4.8440000000000003</v>
      </c>
      <c r="V35">
        <v>1173.1500000000001</v>
      </c>
      <c r="W35">
        <v>1</v>
      </c>
      <c r="X35">
        <v>1.7</v>
      </c>
      <c r="Z35">
        <f t="shared" si="5"/>
        <v>3600</v>
      </c>
    </row>
    <row r="36" spans="1:26" x14ac:dyDescent="0.45">
      <c r="B36">
        <v>1073</v>
      </c>
      <c r="C36">
        <v>1</v>
      </c>
      <c r="D36">
        <v>1.5</v>
      </c>
      <c r="E36">
        <v>0.03</v>
      </c>
      <c r="F36" s="1">
        <v>1.0000000000000001E-5</v>
      </c>
      <c r="G36" s="1">
        <f t="shared" si="0"/>
        <v>5.0000000000000008E-7</v>
      </c>
      <c r="H36">
        <v>130</v>
      </c>
      <c r="I36">
        <v>30</v>
      </c>
      <c r="J36" s="2">
        <f>(0.97*EXP(-72000/(8.3145*B36))*SUM(P34:P36)+Q36^2)^(1/2)</f>
        <v>14.969382159804344</v>
      </c>
      <c r="K36" s="2">
        <f t="shared" si="1"/>
        <v>1.4969382159804345</v>
      </c>
      <c r="L36">
        <v>4844</v>
      </c>
      <c r="M36">
        <f>0.05*L36</f>
        <v>242.20000000000002</v>
      </c>
      <c r="N36">
        <v>8</v>
      </c>
      <c r="O36">
        <v>5</v>
      </c>
      <c r="P36" s="1">
        <f t="shared" si="2"/>
        <v>499999.99999999994</v>
      </c>
      <c r="Q36" s="2">
        <f t="shared" si="3"/>
        <v>2.2504260090728119</v>
      </c>
      <c r="R36" s="2">
        <f t="shared" si="4"/>
        <v>138.88888888888889</v>
      </c>
      <c r="T36" s="2"/>
      <c r="U36">
        <f>L36/1000</f>
        <v>4.8440000000000003</v>
      </c>
      <c r="V36">
        <v>1173.1500000000001</v>
      </c>
      <c r="W36">
        <v>1</v>
      </c>
      <c r="X36">
        <v>1.7</v>
      </c>
      <c r="Z36">
        <f t="shared" si="5"/>
        <v>3600</v>
      </c>
    </row>
    <row r="37" spans="1:26" x14ac:dyDescent="0.45">
      <c r="B37">
        <v>1073</v>
      </c>
      <c r="C37">
        <v>1</v>
      </c>
      <c r="D37">
        <v>1.5</v>
      </c>
      <c r="E37">
        <v>0.03</v>
      </c>
      <c r="F37" s="1">
        <v>1E-4</v>
      </c>
      <c r="G37" s="1">
        <f t="shared" si="0"/>
        <v>5.0000000000000004E-6</v>
      </c>
      <c r="H37">
        <v>470</v>
      </c>
      <c r="I37">
        <v>30</v>
      </c>
      <c r="J37" s="2">
        <f>(0.97*EXP(-72000/(8.3145*B37))*SUM(P34:P37)+Q37^2)^(1/2)</f>
        <v>15.467575130912611</v>
      </c>
      <c r="K37" s="2">
        <f t="shared" si="1"/>
        <v>1.5467575130912612</v>
      </c>
      <c r="L37">
        <v>4844</v>
      </c>
      <c r="M37">
        <f>0.05*L37</f>
        <v>242.20000000000002</v>
      </c>
      <c r="N37">
        <v>8</v>
      </c>
      <c r="O37">
        <v>5</v>
      </c>
      <c r="P37" s="1">
        <f t="shared" si="2"/>
        <v>50000</v>
      </c>
      <c r="Q37" s="2">
        <f t="shared" si="3"/>
        <v>2.2504260090728119</v>
      </c>
      <c r="R37" s="2">
        <f t="shared" si="4"/>
        <v>13.888888888888889</v>
      </c>
      <c r="T37" s="2"/>
      <c r="U37">
        <f>L37/1000</f>
        <v>4.8440000000000003</v>
      </c>
      <c r="V37">
        <v>1173.1500000000001</v>
      </c>
      <c r="W37">
        <v>1</v>
      </c>
      <c r="X37">
        <v>1.7</v>
      </c>
      <c r="Z37">
        <f t="shared" si="5"/>
        <v>3600</v>
      </c>
    </row>
    <row r="38" spans="1:26" x14ac:dyDescent="0.45">
      <c r="A38" t="s">
        <v>23</v>
      </c>
      <c r="B38">
        <v>873</v>
      </c>
      <c r="C38">
        <v>1</v>
      </c>
      <c r="D38">
        <v>1.5</v>
      </c>
      <c r="E38">
        <v>0.03</v>
      </c>
      <c r="F38" s="1">
        <v>1E-4</v>
      </c>
      <c r="G38" s="1">
        <f t="shared" si="0"/>
        <v>5.0000000000000004E-6</v>
      </c>
      <c r="H38">
        <v>590</v>
      </c>
      <c r="I38">
        <v>30</v>
      </c>
      <c r="J38" s="2">
        <f>(0.97*EXP(-72000/(8.3145*B38))*SUM(P38)+Q38^2)^(1/2)</f>
        <v>7.6743109461277044</v>
      </c>
      <c r="K38" s="2">
        <f t="shared" si="1"/>
        <v>0.76743109461277048</v>
      </c>
      <c r="L38">
        <v>4113</v>
      </c>
      <c r="M38">
        <f>0.05*L38</f>
        <v>205.65</v>
      </c>
      <c r="N38">
        <v>9</v>
      </c>
      <c r="O38">
        <v>8</v>
      </c>
      <c r="P38" s="1">
        <f t="shared" si="2"/>
        <v>80000</v>
      </c>
      <c r="Q38" s="2">
        <f t="shared" si="3"/>
        <v>7.4213215356480289</v>
      </c>
      <c r="R38" s="2">
        <f t="shared" si="4"/>
        <v>22.222222222222221</v>
      </c>
      <c r="T38" s="2"/>
      <c r="U38">
        <f>L38/1000</f>
        <v>4.1130000000000004</v>
      </c>
      <c r="V38">
        <v>1173.1500000000001</v>
      </c>
      <c r="W38">
        <v>24</v>
      </c>
      <c r="X38">
        <v>1.7</v>
      </c>
      <c r="Z38">
        <f t="shared" si="5"/>
        <v>86400</v>
      </c>
    </row>
    <row r="39" spans="1:26" x14ac:dyDescent="0.45">
      <c r="B39">
        <v>873</v>
      </c>
      <c r="C39">
        <v>1</v>
      </c>
      <c r="D39">
        <v>1.5</v>
      </c>
      <c r="E39">
        <v>0.03</v>
      </c>
      <c r="F39" s="1">
        <v>1.2589254117941658E-5</v>
      </c>
      <c r="G39" s="1">
        <f t="shared" si="0"/>
        <v>6.2946270589708295E-7</v>
      </c>
      <c r="H39">
        <v>460</v>
      </c>
      <c r="I39">
        <v>30</v>
      </c>
      <c r="J39" s="2">
        <f>(0.97*EXP(-72000/(8.3145*B39))*SUM(P38:P39)+Q39^2)^(1/2)</f>
        <v>10.401467190004402</v>
      </c>
      <c r="K39" s="2">
        <f t="shared" si="1"/>
        <v>1.0401467190004403</v>
      </c>
      <c r="L39">
        <v>4113</v>
      </c>
      <c r="M39">
        <f>0.05*L39</f>
        <v>205.65</v>
      </c>
      <c r="N39">
        <v>9</v>
      </c>
      <c r="O39">
        <v>13</v>
      </c>
      <c r="P39" s="1">
        <f t="shared" si="2"/>
        <v>1032626.7051415672</v>
      </c>
      <c r="Q39" s="2">
        <f t="shared" si="3"/>
        <v>7.4213215356480289</v>
      </c>
      <c r="R39" s="2">
        <f t="shared" si="4"/>
        <v>286.84075142821308</v>
      </c>
      <c r="T39" s="2"/>
      <c r="U39">
        <f>L39/1000</f>
        <v>4.1130000000000004</v>
      </c>
      <c r="V39">
        <v>1173.1500000000001</v>
      </c>
      <c r="W39">
        <v>24</v>
      </c>
      <c r="X39">
        <v>1.7</v>
      </c>
      <c r="Z39">
        <f t="shared" si="5"/>
        <v>86400</v>
      </c>
    </row>
    <row r="40" spans="1:26" x14ac:dyDescent="0.45">
      <c r="B40">
        <v>873</v>
      </c>
      <c r="C40">
        <v>1</v>
      </c>
      <c r="D40">
        <v>1.5</v>
      </c>
      <c r="E40">
        <v>0.03</v>
      </c>
      <c r="F40" s="1">
        <v>1.2589254117941642E-6</v>
      </c>
      <c r="G40" s="1">
        <f t="shared" si="0"/>
        <v>6.2946270589708216E-8</v>
      </c>
      <c r="H40">
        <v>320</v>
      </c>
      <c r="I40">
        <v>30</v>
      </c>
      <c r="J40" s="2">
        <f>(0.97*EXP(-72000/(8.3145*B40))*SUM(P38:P40)+Q40^2)^(1/2)</f>
        <v>18.322338254740291</v>
      </c>
      <c r="K40" s="2">
        <f t="shared" si="1"/>
        <v>1.8322338254740291</v>
      </c>
      <c r="L40">
        <v>4113</v>
      </c>
      <c r="M40">
        <f>0.05*L40</f>
        <v>205.65</v>
      </c>
      <c r="N40">
        <v>9</v>
      </c>
      <c r="O40">
        <v>6</v>
      </c>
      <c r="P40" s="1">
        <f t="shared" si="2"/>
        <v>4765969.4083457002</v>
      </c>
      <c r="Q40" s="2">
        <f t="shared" si="3"/>
        <v>7.4213215356480289</v>
      </c>
      <c r="R40" s="2">
        <f t="shared" si="4"/>
        <v>1323.8803912071389</v>
      </c>
      <c r="T40" s="2"/>
      <c r="U40">
        <f>L40/1000</f>
        <v>4.1130000000000004</v>
      </c>
      <c r="V40">
        <v>1173.1500000000001</v>
      </c>
      <c r="W40">
        <v>24</v>
      </c>
      <c r="X40">
        <v>1.7</v>
      </c>
      <c r="Z40">
        <f t="shared" si="5"/>
        <v>86400</v>
      </c>
    </row>
    <row r="41" spans="1:26" x14ac:dyDescent="0.45">
      <c r="B41">
        <v>873</v>
      </c>
      <c r="C41">
        <v>1</v>
      </c>
      <c r="D41">
        <v>1.5</v>
      </c>
      <c r="E41">
        <v>0.03</v>
      </c>
      <c r="F41" s="1">
        <v>2.5118864315095806E-6</v>
      </c>
      <c r="G41" s="1">
        <f t="shared" si="0"/>
        <v>1.2559432157547903E-7</v>
      </c>
      <c r="H41">
        <v>420</v>
      </c>
      <c r="I41">
        <v>30</v>
      </c>
      <c r="J41" s="2">
        <f>(0.97*EXP(-72000/(8.3145*B41))*SUM(P38:P41)+Q41^2)^(1/2)</f>
        <v>20.754087773072321</v>
      </c>
      <c r="K41" s="2">
        <f t="shared" si="1"/>
        <v>2.0754087773072323</v>
      </c>
      <c r="L41">
        <v>4113</v>
      </c>
      <c r="M41">
        <f>0.05*L41</f>
        <v>205.65</v>
      </c>
      <c r="N41">
        <v>9</v>
      </c>
      <c r="O41">
        <v>5</v>
      </c>
      <c r="P41" s="1">
        <f t="shared" si="2"/>
        <v>1990535.8527674859</v>
      </c>
      <c r="Q41" s="2">
        <f t="shared" si="3"/>
        <v>7.4213215356480289</v>
      </c>
      <c r="R41" s="2">
        <f t="shared" si="4"/>
        <v>552.92662576874613</v>
      </c>
      <c r="T41" s="2"/>
      <c r="U41">
        <f>L41/1000</f>
        <v>4.1130000000000004</v>
      </c>
      <c r="V41">
        <v>1173.1500000000001</v>
      </c>
      <c r="W41">
        <v>24</v>
      </c>
      <c r="X41">
        <v>1.7</v>
      </c>
      <c r="Z41">
        <f t="shared" si="5"/>
        <v>86400</v>
      </c>
    </row>
    <row r="42" spans="1:26" x14ac:dyDescent="0.45">
      <c r="B42">
        <v>873</v>
      </c>
      <c r="C42">
        <v>1</v>
      </c>
      <c r="D42">
        <v>1.5</v>
      </c>
      <c r="E42">
        <v>0.03</v>
      </c>
      <c r="F42" s="1">
        <v>2.5118864315095791E-5</v>
      </c>
      <c r="G42" s="1">
        <f t="shared" si="0"/>
        <v>1.2559432157547897E-6</v>
      </c>
      <c r="H42">
        <v>680</v>
      </c>
      <c r="I42">
        <v>30</v>
      </c>
      <c r="J42" s="2">
        <f>(0.97*EXP(-72000/(8.3145*B42))*SUM(P38:P42)+Q42^2)^(1/2)</f>
        <v>21.027007607192765</v>
      </c>
      <c r="K42" s="2">
        <f t="shared" si="1"/>
        <v>2.1027007607192765</v>
      </c>
      <c r="L42">
        <v>4113</v>
      </c>
      <c r="M42">
        <f>0.05*L42</f>
        <v>205.65</v>
      </c>
      <c r="N42">
        <v>9</v>
      </c>
      <c r="O42">
        <v>6</v>
      </c>
      <c r="P42" s="1">
        <f t="shared" si="2"/>
        <v>238864.30233209845</v>
      </c>
      <c r="Q42" s="2">
        <f t="shared" si="3"/>
        <v>7.4213215356480289</v>
      </c>
      <c r="R42" s="2">
        <f t="shared" si="4"/>
        <v>66.351195092249569</v>
      </c>
      <c r="T42" s="2"/>
      <c r="U42">
        <f>L42/1000</f>
        <v>4.1130000000000004</v>
      </c>
      <c r="V42">
        <v>1173.1500000000001</v>
      </c>
      <c r="W42">
        <v>24</v>
      </c>
      <c r="X42">
        <v>1.7</v>
      </c>
      <c r="Z42">
        <f t="shared" si="5"/>
        <v>86400</v>
      </c>
    </row>
    <row r="43" spans="1:26" x14ac:dyDescent="0.45">
      <c r="A43" s="5" t="s">
        <v>25</v>
      </c>
      <c r="B43" s="5">
        <v>1173</v>
      </c>
      <c r="C43" s="4">
        <v>1</v>
      </c>
      <c r="D43" s="5">
        <v>1.5</v>
      </c>
      <c r="E43" s="5">
        <v>0.03</v>
      </c>
      <c r="F43" s="8">
        <v>2.5118864315095791E-5</v>
      </c>
      <c r="G43" s="5">
        <f t="shared" si="0"/>
        <v>1.2559432157547897E-6</v>
      </c>
      <c r="H43" s="5">
        <v>65</v>
      </c>
      <c r="I43" s="5">
        <v>30</v>
      </c>
      <c r="J43" s="2">
        <f>(0.97*EXP(-72000/(8.3145*B43))*SUM(P43)+Q43^2)^(1/2)</f>
        <v>14.114357031609574</v>
      </c>
      <c r="K43" s="2">
        <f t="shared" si="1"/>
        <v>1.4114357031609575</v>
      </c>
      <c r="L43" s="5">
        <v>5033</v>
      </c>
      <c r="M43">
        <f>0.05*L43</f>
        <v>251.65</v>
      </c>
      <c r="N43" s="5">
        <v>10</v>
      </c>
      <c r="O43" s="5">
        <v>6</v>
      </c>
      <c r="P43" s="8">
        <f t="shared" si="2"/>
        <v>238864.30233209845</v>
      </c>
      <c r="Q43" s="2">
        <f t="shared" si="3"/>
        <v>7.4213215356480289</v>
      </c>
      <c r="R43" s="2">
        <f t="shared" si="4"/>
        <v>66.351195092249569</v>
      </c>
      <c r="T43" s="2"/>
      <c r="U43">
        <f>L43/1000</f>
        <v>5.0330000000000004</v>
      </c>
      <c r="V43">
        <v>1173.1500000000001</v>
      </c>
      <c r="W43">
        <v>24</v>
      </c>
      <c r="X43">
        <v>1.7</v>
      </c>
      <c r="Z43">
        <f t="shared" si="5"/>
        <v>86400</v>
      </c>
    </row>
    <row r="44" spans="1:26" x14ac:dyDescent="0.45">
      <c r="A44" s="3"/>
      <c r="B44" s="3">
        <v>1123</v>
      </c>
      <c r="C44" s="9">
        <v>1</v>
      </c>
      <c r="D44" s="3">
        <v>1.5</v>
      </c>
      <c r="E44" s="3">
        <v>0.03</v>
      </c>
      <c r="F44" s="7">
        <v>2.5118864315095791E-5</v>
      </c>
      <c r="G44" s="7">
        <f t="shared" si="0"/>
        <v>1.2559432157547897E-6</v>
      </c>
      <c r="H44" s="6">
        <v>100</v>
      </c>
      <c r="I44" s="6">
        <v>30</v>
      </c>
      <c r="J44" s="2">
        <f>(0.97*EXP(-72000/(8.3145*B44))*SUM(P43:P44)+Q44^2)^(1/2)</f>
        <v>16.204855513722322</v>
      </c>
      <c r="K44" s="2">
        <f t="shared" si="1"/>
        <v>1.6204855513722323</v>
      </c>
      <c r="L44" s="6">
        <v>4951</v>
      </c>
      <c r="M44">
        <f>0.05*L44</f>
        <v>247.55</v>
      </c>
      <c r="N44" s="6">
        <v>10</v>
      </c>
      <c r="O44" s="6">
        <v>6</v>
      </c>
      <c r="P44" s="7">
        <f t="shared" si="2"/>
        <v>238864.30233209845</v>
      </c>
      <c r="Q44" s="2">
        <f t="shared" si="3"/>
        <v>7.4213215356480289</v>
      </c>
      <c r="R44" s="2">
        <f t="shared" si="4"/>
        <v>66.351195092249569</v>
      </c>
      <c r="T44" s="2"/>
      <c r="U44">
        <f>L44/1000</f>
        <v>4.9509999999999996</v>
      </c>
      <c r="V44">
        <v>1173.1500000000001</v>
      </c>
      <c r="W44">
        <v>24</v>
      </c>
      <c r="X44">
        <v>1.7</v>
      </c>
      <c r="Z44">
        <f t="shared" si="5"/>
        <v>86400</v>
      </c>
    </row>
    <row r="45" spans="1:26" x14ac:dyDescent="0.45">
      <c r="A45" s="3"/>
      <c r="B45" s="3">
        <v>1073</v>
      </c>
      <c r="C45" s="9">
        <v>1</v>
      </c>
      <c r="D45" s="3">
        <v>1.5</v>
      </c>
      <c r="E45" s="3">
        <v>0.03</v>
      </c>
      <c r="F45" s="7">
        <v>2.5118864315095791E-5</v>
      </c>
      <c r="G45" s="7">
        <f t="shared" si="0"/>
        <v>1.2559432157547897E-6</v>
      </c>
      <c r="H45" s="6">
        <v>160</v>
      </c>
      <c r="I45" s="6">
        <v>30</v>
      </c>
      <c r="J45" s="2">
        <f>(0.97*EXP(-72000/(8.3145*B45))*SUM(P43:P45)+Q45^2)^(1/2)</f>
        <v>16.504448842014767</v>
      </c>
      <c r="K45" s="2">
        <f t="shared" si="1"/>
        <v>1.6504448842014767</v>
      </c>
      <c r="L45" s="6">
        <v>4844</v>
      </c>
      <c r="M45">
        <f>0.05*L45</f>
        <v>242.20000000000002</v>
      </c>
      <c r="N45" s="6">
        <v>10</v>
      </c>
      <c r="O45" s="6">
        <v>6</v>
      </c>
      <c r="P45" s="7">
        <f t="shared" si="2"/>
        <v>238864.30233209845</v>
      </c>
      <c r="Q45" s="2">
        <f t="shared" si="3"/>
        <v>7.4213215356480289</v>
      </c>
      <c r="R45" s="2">
        <f t="shared" si="4"/>
        <v>66.351195092249569</v>
      </c>
      <c r="T45" s="2"/>
      <c r="U45">
        <f>L45/1000</f>
        <v>4.8440000000000003</v>
      </c>
      <c r="V45">
        <v>1173.1500000000001</v>
      </c>
      <c r="W45">
        <v>24</v>
      </c>
      <c r="X45">
        <v>1.7</v>
      </c>
      <c r="Z45">
        <f t="shared" si="5"/>
        <v>86400</v>
      </c>
    </row>
    <row r="46" spans="1:26" x14ac:dyDescent="0.45">
      <c r="A46" s="3"/>
      <c r="B46" s="3">
        <v>1023</v>
      </c>
      <c r="C46" s="9">
        <v>1</v>
      </c>
      <c r="D46" s="3">
        <v>1.5</v>
      </c>
      <c r="E46" s="3">
        <v>0.03</v>
      </c>
      <c r="F46" s="7">
        <v>2.5118864315095791E-5</v>
      </c>
      <c r="G46" s="7">
        <f t="shared" si="0"/>
        <v>1.2559432157547897E-6</v>
      </c>
      <c r="H46" s="6">
        <v>290</v>
      </c>
      <c r="I46" s="6">
        <v>30</v>
      </c>
      <c r="J46" s="2">
        <f>(0.97*EXP(-72000/(8.3145*B46))*SUM(P43:P46)+Q46^2)^(1/2)</f>
        <v>16.329910918589842</v>
      </c>
      <c r="K46" s="2">
        <f t="shared" si="1"/>
        <v>1.6329910918589843</v>
      </c>
      <c r="L46" s="6">
        <v>4712</v>
      </c>
      <c r="M46">
        <f>0.05*L46</f>
        <v>235.60000000000002</v>
      </c>
      <c r="N46" s="6">
        <v>10</v>
      </c>
      <c r="O46" s="6">
        <v>8</v>
      </c>
      <c r="P46" s="7">
        <f t="shared" si="2"/>
        <v>318485.73644279793</v>
      </c>
      <c r="Q46" s="2">
        <f t="shared" si="3"/>
        <v>7.4213215356480289</v>
      </c>
      <c r="R46" s="2">
        <f t="shared" si="4"/>
        <v>88.468260122999425</v>
      </c>
      <c r="T46" s="2"/>
      <c r="U46">
        <f>L46/1000</f>
        <v>4.7119999999999997</v>
      </c>
      <c r="V46">
        <v>1173.1500000000001</v>
      </c>
      <c r="W46">
        <v>24</v>
      </c>
      <c r="X46">
        <v>1.7</v>
      </c>
      <c r="Z46">
        <f t="shared" si="5"/>
        <v>86400</v>
      </c>
    </row>
    <row r="47" spans="1:26" x14ac:dyDescent="0.45">
      <c r="A47" s="3"/>
      <c r="B47" s="3">
        <v>973</v>
      </c>
      <c r="C47" s="9">
        <v>1</v>
      </c>
      <c r="D47" s="3">
        <v>1.5</v>
      </c>
      <c r="E47" s="3">
        <v>0.03</v>
      </c>
      <c r="F47" s="7">
        <v>2.5118864315095791E-5</v>
      </c>
      <c r="G47" s="7">
        <f t="shared" si="0"/>
        <v>1.2559432157547897E-6</v>
      </c>
      <c r="H47" s="6">
        <v>350</v>
      </c>
      <c r="I47" s="6">
        <v>30</v>
      </c>
      <c r="J47" s="2">
        <f>(0.97*EXP(-72000/(8.3145*B47))*SUM(P43:P47)+Q47^2)^(1/2)</f>
        <v>15.473856354406411</v>
      </c>
      <c r="K47" s="2">
        <f t="shared" si="1"/>
        <v>1.5473856354406412</v>
      </c>
      <c r="L47" s="6">
        <v>4549</v>
      </c>
      <c r="M47">
        <f>0.05*L47</f>
        <v>227.45000000000002</v>
      </c>
      <c r="N47" s="6">
        <v>10</v>
      </c>
      <c r="O47" s="6">
        <v>9</v>
      </c>
      <c r="P47" s="7">
        <f t="shared" si="2"/>
        <v>358296.45349814766</v>
      </c>
      <c r="Q47" s="2">
        <f t="shared" si="3"/>
        <v>7.4213215356480289</v>
      </c>
      <c r="R47" s="2">
        <f t="shared" si="4"/>
        <v>99.526792638374346</v>
      </c>
      <c r="T47" s="2"/>
      <c r="U47">
        <f>L47/1000</f>
        <v>4.5490000000000004</v>
      </c>
      <c r="V47">
        <v>1173.1500000000001</v>
      </c>
      <c r="W47">
        <v>24</v>
      </c>
      <c r="X47">
        <v>1.7</v>
      </c>
      <c r="Z47">
        <f t="shared" si="5"/>
        <v>86400</v>
      </c>
    </row>
    <row r="48" spans="1:26" x14ac:dyDescent="0.45">
      <c r="A48" s="3"/>
      <c r="B48" s="3">
        <v>873</v>
      </c>
      <c r="C48" s="9">
        <v>1</v>
      </c>
      <c r="D48" s="3">
        <v>1.5</v>
      </c>
      <c r="E48" s="3">
        <v>0.03</v>
      </c>
      <c r="F48" s="7">
        <v>2.5118864315095791E-5</v>
      </c>
      <c r="G48" s="7">
        <f t="shared" si="0"/>
        <v>1.2559432157547897E-6</v>
      </c>
      <c r="H48" s="6">
        <v>600</v>
      </c>
      <c r="I48" s="6">
        <v>30</v>
      </c>
      <c r="J48" s="2">
        <f>(0.97*EXP(-72000/(8.3145*B48))*SUM(P43:P48)+Q48^2)^(1/2)</f>
        <v>12.633388362742227</v>
      </c>
      <c r="K48" s="2">
        <f t="shared" si="1"/>
        <v>1.2633388362742228</v>
      </c>
      <c r="L48" s="6">
        <v>4113</v>
      </c>
      <c r="M48">
        <f>0.05*L48</f>
        <v>205.65</v>
      </c>
      <c r="N48" s="6">
        <v>10</v>
      </c>
      <c r="O48" s="6">
        <v>20</v>
      </c>
      <c r="P48" s="7">
        <f t="shared" si="2"/>
        <v>796214.34110699478</v>
      </c>
      <c r="Q48" s="2">
        <f t="shared" si="3"/>
        <v>7.4213215356480289</v>
      </c>
      <c r="R48" s="2">
        <f t="shared" si="4"/>
        <v>221.17065030749856</v>
      </c>
      <c r="T48" s="2"/>
      <c r="U48">
        <f>L48/1000</f>
        <v>4.1130000000000004</v>
      </c>
      <c r="V48">
        <v>1173.1500000000001</v>
      </c>
      <c r="W48">
        <v>24</v>
      </c>
      <c r="X48">
        <v>1.7</v>
      </c>
      <c r="Z48">
        <f t="shared" si="5"/>
        <v>86400</v>
      </c>
    </row>
    <row r="49" spans="1:26" x14ac:dyDescent="0.45">
      <c r="A49" s="3" t="s">
        <v>26</v>
      </c>
      <c r="B49" s="3">
        <v>1173</v>
      </c>
      <c r="C49" s="9">
        <v>1</v>
      </c>
      <c r="D49" s="3">
        <v>1.5</v>
      </c>
      <c r="E49" s="3">
        <v>0.03</v>
      </c>
      <c r="F49" s="7">
        <v>1E-4</v>
      </c>
      <c r="G49" s="7">
        <f t="shared" si="0"/>
        <v>5.0000000000000004E-6</v>
      </c>
      <c r="H49" s="6">
        <v>190</v>
      </c>
      <c r="I49" s="6">
        <v>30</v>
      </c>
      <c r="J49" s="2">
        <f>(0.97*EXP(-72000/(8.3145*B49))*SUM(P49)+Q49^2)^(1/2)</f>
        <v>5.9360056606961846</v>
      </c>
      <c r="K49" s="2">
        <f t="shared" si="1"/>
        <v>0.59360056606961853</v>
      </c>
      <c r="L49" s="6">
        <v>5033</v>
      </c>
      <c r="M49">
        <f>0.05*L49</f>
        <v>251.65</v>
      </c>
      <c r="N49" s="6">
        <v>11</v>
      </c>
      <c r="O49" s="6">
        <v>5</v>
      </c>
      <c r="P49" s="7">
        <f t="shared" si="2"/>
        <v>50000</v>
      </c>
      <c r="Q49" s="2">
        <f t="shared" si="3"/>
        <v>2.2504260090728119</v>
      </c>
      <c r="R49" s="2">
        <f t="shared" si="4"/>
        <v>13.888888888888889</v>
      </c>
      <c r="T49" s="2"/>
      <c r="U49">
        <f>L49/1000</f>
        <v>5.0330000000000004</v>
      </c>
      <c r="V49">
        <v>1173.1500000000001</v>
      </c>
      <c r="W49">
        <v>1</v>
      </c>
      <c r="X49">
        <v>1.7</v>
      </c>
      <c r="Z49">
        <f t="shared" si="5"/>
        <v>3600</v>
      </c>
    </row>
    <row r="50" spans="1:26" x14ac:dyDescent="0.45">
      <c r="A50" s="3"/>
      <c r="B50" s="3">
        <v>1123</v>
      </c>
      <c r="C50" s="9">
        <v>1</v>
      </c>
      <c r="D50" s="3">
        <v>1.5</v>
      </c>
      <c r="E50" s="3">
        <v>0.03</v>
      </c>
      <c r="F50" s="7">
        <v>1E-4</v>
      </c>
      <c r="G50" s="7">
        <f t="shared" si="0"/>
        <v>5.0000000000000004E-6</v>
      </c>
      <c r="H50" s="6">
        <v>300</v>
      </c>
      <c r="I50" s="6">
        <v>30</v>
      </c>
      <c r="J50" s="2">
        <f>(0.97*EXP(-72000/(8.3145*B50))*SUM(P49:P50)+Q50^2)^(1/2)</f>
        <v>7.2696287042433623</v>
      </c>
      <c r="K50" s="2">
        <f t="shared" si="1"/>
        <v>0.72696287042433627</v>
      </c>
      <c r="L50" s="6">
        <v>4951</v>
      </c>
      <c r="M50">
        <f>0.05*L50</f>
        <v>247.55</v>
      </c>
      <c r="N50" s="6">
        <v>11</v>
      </c>
      <c r="O50" s="6">
        <v>6</v>
      </c>
      <c r="P50" s="7">
        <f t="shared" si="2"/>
        <v>60000</v>
      </c>
      <c r="Q50" s="2">
        <f t="shared" si="3"/>
        <v>2.2504260090728119</v>
      </c>
      <c r="R50" s="2">
        <f t="shared" si="4"/>
        <v>16.666666666666668</v>
      </c>
      <c r="T50" s="2"/>
      <c r="U50">
        <f>L50/1000</f>
        <v>4.9509999999999996</v>
      </c>
      <c r="V50">
        <v>1173.1500000000001</v>
      </c>
      <c r="W50">
        <v>1</v>
      </c>
      <c r="X50">
        <v>1.7</v>
      </c>
      <c r="Z50">
        <f t="shared" si="5"/>
        <v>3600</v>
      </c>
    </row>
    <row r="51" spans="1:26" x14ac:dyDescent="0.45">
      <c r="A51" s="3"/>
      <c r="B51" s="3">
        <v>1073</v>
      </c>
      <c r="C51" s="9">
        <v>1</v>
      </c>
      <c r="D51" s="3">
        <v>1.5</v>
      </c>
      <c r="E51" s="3">
        <v>0.03</v>
      </c>
      <c r="F51" s="7">
        <v>1E-4</v>
      </c>
      <c r="G51" s="7">
        <f t="shared" si="0"/>
        <v>5.0000000000000004E-6</v>
      </c>
      <c r="H51" s="6">
        <v>390</v>
      </c>
      <c r="I51" s="6">
        <v>30</v>
      </c>
      <c r="J51" s="2">
        <f>(0.97*EXP(-72000/(8.3145*B51))*SUM(P49:P51)+Q51^2)^(1/2)</f>
        <v>7.5246423867481935</v>
      </c>
      <c r="K51" s="2">
        <f t="shared" si="1"/>
        <v>0.75246423867481937</v>
      </c>
      <c r="L51" s="6">
        <v>4844</v>
      </c>
      <c r="M51">
        <f>0.05*L51</f>
        <v>242.20000000000002</v>
      </c>
      <c r="N51" s="6">
        <v>11</v>
      </c>
      <c r="O51" s="6">
        <v>6</v>
      </c>
      <c r="P51" s="7">
        <f t="shared" si="2"/>
        <v>60000</v>
      </c>
      <c r="Q51" s="2">
        <f t="shared" si="3"/>
        <v>2.2504260090728119</v>
      </c>
      <c r="R51" s="2">
        <f t="shared" si="4"/>
        <v>16.666666666666668</v>
      </c>
      <c r="T51" s="2"/>
      <c r="U51">
        <f>L51/1000</f>
        <v>4.8440000000000003</v>
      </c>
      <c r="V51">
        <v>1173.1500000000001</v>
      </c>
      <c r="W51">
        <v>1</v>
      </c>
      <c r="X51">
        <v>1.7</v>
      </c>
      <c r="Z51">
        <f t="shared" si="5"/>
        <v>3600</v>
      </c>
    </row>
    <row r="52" spans="1:26" x14ac:dyDescent="0.45">
      <c r="A52" s="3"/>
      <c r="B52" s="3">
        <v>1023</v>
      </c>
      <c r="C52" s="9">
        <v>1</v>
      </c>
      <c r="D52" s="3">
        <v>1.5</v>
      </c>
      <c r="E52" s="3">
        <v>0.03</v>
      </c>
      <c r="F52" s="7">
        <v>1E-4</v>
      </c>
      <c r="G52" s="7">
        <f t="shared" si="0"/>
        <v>5.0000000000000004E-6</v>
      </c>
      <c r="H52" s="6">
        <v>430</v>
      </c>
      <c r="I52" s="6">
        <v>30</v>
      </c>
      <c r="J52" s="2">
        <f>(0.97*EXP(-72000/(8.3145*B52))*SUM(P49:P52)+Q52^2)^(1/2)</f>
        <v>7.3569716566535037</v>
      </c>
      <c r="K52" s="2">
        <f t="shared" si="1"/>
        <v>0.73569716566535037</v>
      </c>
      <c r="L52" s="6">
        <v>4712</v>
      </c>
      <c r="M52">
        <f>0.05*L52</f>
        <v>235.60000000000002</v>
      </c>
      <c r="N52" s="6">
        <v>11</v>
      </c>
      <c r="O52" s="6">
        <v>7</v>
      </c>
      <c r="P52" s="7">
        <f t="shared" si="2"/>
        <v>70000</v>
      </c>
      <c r="Q52" s="2">
        <f t="shared" si="3"/>
        <v>2.2504260090728119</v>
      </c>
      <c r="R52" s="2">
        <f t="shared" si="4"/>
        <v>19.444444444444443</v>
      </c>
      <c r="T52" s="2"/>
      <c r="U52">
        <f>L52/1000</f>
        <v>4.7119999999999997</v>
      </c>
      <c r="V52">
        <v>1173.1500000000001</v>
      </c>
      <c r="W52">
        <v>1</v>
      </c>
      <c r="X52">
        <v>1.7</v>
      </c>
      <c r="Z52">
        <f t="shared" si="5"/>
        <v>3600</v>
      </c>
    </row>
    <row r="53" spans="1:26" x14ac:dyDescent="0.45">
      <c r="A53" s="3"/>
      <c r="B53" s="3">
        <v>973</v>
      </c>
      <c r="C53" s="9">
        <v>1</v>
      </c>
      <c r="D53" s="3">
        <v>1.5</v>
      </c>
      <c r="E53" s="3">
        <v>0.03</v>
      </c>
      <c r="F53" s="7">
        <v>1E-4</v>
      </c>
      <c r="G53" s="7">
        <f t="shared" si="0"/>
        <v>5.0000000000000004E-6</v>
      </c>
      <c r="H53" s="6">
        <v>580</v>
      </c>
      <c r="I53" s="6">
        <v>30</v>
      </c>
      <c r="J53" s="2">
        <f>(0.97*EXP(-72000/(8.3145*B53))*SUM(P49:P53)+Q53^2)^(1/2)</f>
        <v>7.2593225078542893</v>
      </c>
      <c r="K53" s="2">
        <f t="shared" si="1"/>
        <v>0.725932250785429</v>
      </c>
      <c r="L53" s="6">
        <v>4549</v>
      </c>
      <c r="M53">
        <f>0.05*L53</f>
        <v>227.45000000000002</v>
      </c>
      <c r="N53" s="6">
        <v>11</v>
      </c>
      <c r="O53" s="6">
        <v>12</v>
      </c>
      <c r="P53" s="7">
        <f t="shared" si="2"/>
        <v>120000</v>
      </c>
      <c r="Q53" s="2">
        <f t="shared" si="3"/>
        <v>2.2504260090728119</v>
      </c>
      <c r="R53" s="2">
        <f t="shared" si="4"/>
        <v>33.333333333333336</v>
      </c>
      <c r="T53" s="2"/>
      <c r="U53">
        <f>L53/1000</f>
        <v>4.5490000000000004</v>
      </c>
      <c r="V53">
        <v>1173.1500000000001</v>
      </c>
      <c r="W53">
        <v>1</v>
      </c>
      <c r="X53">
        <v>1.7</v>
      </c>
      <c r="Z53">
        <f t="shared" si="5"/>
        <v>3600</v>
      </c>
    </row>
    <row r="54" spans="1:26" x14ac:dyDescent="0.45">
      <c r="A54" s="3"/>
      <c r="B54" s="3">
        <v>923</v>
      </c>
      <c r="C54" s="9">
        <v>1</v>
      </c>
      <c r="D54" s="3">
        <v>1.5</v>
      </c>
      <c r="E54" s="3">
        <v>0.03</v>
      </c>
      <c r="F54" s="7">
        <v>1E-4</v>
      </c>
      <c r="G54" s="7">
        <f t="shared" si="0"/>
        <v>5.0000000000000004E-6</v>
      </c>
      <c r="H54" s="6">
        <v>840</v>
      </c>
      <c r="I54" s="6">
        <v>30</v>
      </c>
      <c r="J54" s="2">
        <f>(0.97*EXP(-72000/(8.3145*B54))*SUM(P49:P54)+Q54^2)^(1/2)</f>
        <v>6.2752607646480865</v>
      </c>
      <c r="K54" s="2">
        <f t="shared" si="1"/>
        <v>0.62752607646480874</v>
      </c>
      <c r="L54" s="6">
        <v>4351</v>
      </c>
      <c r="M54">
        <f>0.05*L54</f>
        <v>217.55</v>
      </c>
      <c r="N54" s="6">
        <v>11</v>
      </c>
      <c r="O54" s="6">
        <v>6</v>
      </c>
      <c r="P54" s="7">
        <f t="shared" si="2"/>
        <v>60000</v>
      </c>
      <c r="Q54" s="2">
        <f t="shared" si="3"/>
        <v>2.2504260090728119</v>
      </c>
      <c r="R54" s="2">
        <f t="shared" si="4"/>
        <v>16.666666666666668</v>
      </c>
      <c r="T54" s="2"/>
      <c r="U54">
        <f>L54/1000</f>
        <v>4.351</v>
      </c>
      <c r="V54">
        <v>1173.1500000000001</v>
      </c>
      <c r="W54">
        <v>1</v>
      </c>
      <c r="X54">
        <v>1.7</v>
      </c>
      <c r="Z54">
        <f t="shared" si="5"/>
        <v>3600</v>
      </c>
    </row>
    <row r="55" spans="1:26" x14ac:dyDescent="0.45">
      <c r="A55" s="3"/>
      <c r="B55" s="3">
        <v>1233</v>
      </c>
      <c r="C55" s="9">
        <v>1</v>
      </c>
      <c r="D55" s="3">
        <v>1.5</v>
      </c>
      <c r="E55" s="3">
        <v>0.03</v>
      </c>
      <c r="F55" s="7">
        <v>1E-4</v>
      </c>
      <c r="G55" s="7">
        <f t="shared" si="0"/>
        <v>5.0000000000000004E-6</v>
      </c>
      <c r="H55" s="6">
        <v>120</v>
      </c>
      <c r="I55" s="6">
        <v>30</v>
      </c>
      <c r="J55" s="2">
        <f>(0.97*EXP(-72000/(8.3145*B55))*SUM(P49:P55)+Q55^2)^(1/2)</f>
        <v>21.114916283377344</v>
      </c>
      <c r="K55" s="2">
        <f t="shared" si="1"/>
        <v>2.1114916283377343</v>
      </c>
      <c r="L55" s="6">
        <v>5097</v>
      </c>
      <c r="M55">
        <f>0.05*L55</f>
        <v>254.85000000000002</v>
      </c>
      <c r="N55" s="6">
        <v>11</v>
      </c>
      <c r="O55" s="6">
        <v>9</v>
      </c>
      <c r="P55" s="7">
        <f t="shared" si="2"/>
        <v>90000</v>
      </c>
      <c r="Q55" s="2">
        <f t="shared" si="3"/>
        <v>2.2504260090728119</v>
      </c>
      <c r="R55" s="2">
        <f t="shared" si="4"/>
        <v>25</v>
      </c>
      <c r="T55" s="2"/>
      <c r="U55">
        <f>L55/1000</f>
        <v>5.0970000000000004</v>
      </c>
      <c r="V55">
        <v>1173.1500000000001</v>
      </c>
      <c r="W55">
        <v>1</v>
      </c>
      <c r="X55">
        <v>1.7</v>
      </c>
      <c r="Z55">
        <f t="shared" si="5"/>
        <v>3600</v>
      </c>
    </row>
    <row r="56" spans="1:26" x14ac:dyDescent="0.45">
      <c r="A56" s="3" t="s">
        <v>27</v>
      </c>
      <c r="B56" s="3">
        <v>1173</v>
      </c>
      <c r="C56" s="9">
        <v>1</v>
      </c>
      <c r="D56" s="3">
        <v>1.5</v>
      </c>
      <c r="E56" s="3">
        <v>0.03</v>
      </c>
      <c r="F56" s="7">
        <v>3.1622776601683748E-5</v>
      </c>
      <c r="G56" s="7">
        <f t="shared" si="0"/>
        <v>1.5811388300841875E-6</v>
      </c>
      <c r="H56" s="6">
        <v>55</v>
      </c>
      <c r="I56" s="6">
        <v>30</v>
      </c>
      <c r="J56" s="2">
        <f>(0.97*EXP(-72000/(8.3145*B56))*SUM(P56)+Q56^2)^(1/2)</f>
        <v>11.463209147701438</v>
      </c>
      <c r="K56" s="2">
        <f t="shared" si="1"/>
        <v>1.1463209147701439</v>
      </c>
      <c r="L56" s="6">
        <v>5033</v>
      </c>
      <c r="M56">
        <f>0.05*L56</f>
        <v>251.65</v>
      </c>
      <c r="N56" s="6">
        <v>12</v>
      </c>
      <c r="O56" s="6">
        <v>4</v>
      </c>
      <c r="P56" s="7">
        <f t="shared" si="2"/>
        <v>126491.10640673536</v>
      </c>
      <c r="Q56" s="2">
        <f t="shared" si="3"/>
        <v>7.4213215356480289</v>
      </c>
      <c r="R56" s="2">
        <f t="shared" si="4"/>
        <v>35.136418446315375</v>
      </c>
      <c r="T56" s="2"/>
      <c r="U56">
        <f>L56/1000</f>
        <v>5.0330000000000004</v>
      </c>
      <c r="V56">
        <v>1173.1500000000001</v>
      </c>
      <c r="W56">
        <v>24</v>
      </c>
      <c r="X56">
        <v>1.7</v>
      </c>
      <c r="Z56">
        <f t="shared" si="5"/>
        <v>86400</v>
      </c>
    </row>
    <row r="57" spans="1:26" x14ac:dyDescent="0.45">
      <c r="A57" s="3"/>
      <c r="B57" s="3">
        <v>1123</v>
      </c>
      <c r="C57" s="9">
        <v>1</v>
      </c>
      <c r="D57" s="3">
        <v>1.5</v>
      </c>
      <c r="E57" s="3">
        <v>0.03</v>
      </c>
      <c r="F57" s="7">
        <v>3.1622776601683748E-5</v>
      </c>
      <c r="G57" s="7">
        <f t="shared" si="0"/>
        <v>1.5811388300841875E-6</v>
      </c>
      <c r="H57" s="6">
        <v>110</v>
      </c>
      <c r="I57" s="6">
        <v>30</v>
      </c>
      <c r="J57" s="2">
        <f>(0.97*EXP(-72000/(8.3145*B57))*SUM(P56:P57)+Q57^2)^(1/2)</f>
        <v>13.368098274107771</v>
      </c>
      <c r="K57" s="2">
        <f t="shared" si="1"/>
        <v>1.3368098274107771</v>
      </c>
      <c r="L57" s="6">
        <v>4951</v>
      </c>
      <c r="M57">
        <f>0.05*L57</f>
        <v>247.55</v>
      </c>
      <c r="N57" s="6">
        <v>12</v>
      </c>
      <c r="O57" s="6">
        <v>5</v>
      </c>
      <c r="P57" s="7">
        <f t="shared" si="2"/>
        <v>158113.88300841919</v>
      </c>
      <c r="Q57" s="2">
        <f t="shared" si="3"/>
        <v>7.4213215356480289</v>
      </c>
      <c r="R57" s="2">
        <f t="shared" si="4"/>
        <v>43.920523057894222</v>
      </c>
      <c r="T57" s="2"/>
      <c r="U57">
        <f>L57/1000</f>
        <v>4.9509999999999996</v>
      </c>
      <c r="V57">
        <v>1173.1500000000001</v>
      </c>
      <c r="W57">
        <v>24</v>
      </c>
      <c r="X57">
        <v>1.7</v>
      </c>
      <c r="Z57">
        <f t="shared" si="5"/>
        <v>86400</v>
      </c>
    </row>
    <row r="58" spans="1:26" x14ac:dyDescent="0.45">
      <c r="A58" s="3"/>
      <c r="B58" s="3">
        <v>1073</v>
      </c>
      <c r="C58" s="9">
        <v>1</v>
      </c>
      <c r="D58" s="3">
        <v>1.5</v>
      </c>
      <c r="E58" s="3">
        <v>0.03</v>
      </c>
      <c r="F58" s="7">
        <v>3.1622776601683748E-5</v>
      </c>
      <c r="G58" s="7">
        <f t="shared" si="0"/>
        <v>1.5811388300841875E-6</v>
      </c>
      <c r="H58" s="6">
        <v>210</v>
      </c>
      <c r="I58" s="6">
        <v>30</v>
      </c>
      <c r="J58" s="2">
        <f>(0.97*EXP(-72000/(8.3145*B58))*SUM(P56:P58)+Q58^2)^(1/2)</f>
        <v>14.104233345776395</v>
      </c>
      <c r="K58" s="2">
        <f t="shared" si="1"/>
        <v>1.4104233345776396</v>
      </c>
      <c r="L58" s="6">
        <v>4844</v>
      </c>
      <c r="M58">
        <f>0.05*L58</f>
        <v>242.20000000000002</v>
      </c>
      <c r="N58" s="6">
        <v>12</v>
      </c>
      <c r="O58" s="6">
        <v>6</v>
      </c>
      <c r="P58" s="7">
        <f t="shared" si="2"/>
        <v>189736.65961010303</v>
      </c>
      <c r="Q58" s="2">
        <f t="shared" si="3"/>
        <v>7.4213215356480289</v>
      </c>
      <c r="R58" s="2">
        <f t="shared" si="4"/>
        <v>52.704627669473062</v>
      </c>
      <c r="T58" s="2"/>
      <c r="U58">
        <f>L58/1000</f>
        <v>4.8440000000000003</v>
      </c>
      <c r="V58">
        <v>1173.1500000000001</v>
      </c>
      <c r="W58">
        <v>24</v>
      </c>
      <c r="X58">
        <v>1.7</v>
      </c>
      <c r="Z58">
        <f t="shared" si="5"/>
        <v>86400</v>
      </c>
    </row>
    <row r="59" spans="1:26" x14ac:dyDescent="0.45">
      <c r="A59" s="3"/>
      <c r="B59" s="3">
        <v>1023</v>
      </c>
      <c r="C59" s="9">
        <v>1</v>
      </c>
      <c r="D59" s="3">
        <v>1.5</v>
      </c>
      <c r="E59" s="3">
        <v>0.03</v>
      </c>
      <c r="F59" s="7">
        <v>3.1622776601683748E-5</v>
      </c>
      <c r="G59" s="7">
        <f t="shared" si="0"/>
        <v>1.5811388300841875E-6</v>
      </c>
      <c r="H59" s="6">
        <v>380</v>
      </c>
      <c r="I59" s="6">
        <v>30</v>
      </c>
      <c r="J59" s="2">
        <f>(0.97*EXP(-72000/(8.3145*B59))*SUM(P56:P59)+Q59^2)^(1/2)</f>
        <v>14.720176727421652</v>
      </c>
      <c r="K59" s="2">
        <f t="shared" si="1"/>
        <v>1.4720176727421652</v>
      </c>
      <c r="L59" s="6">
        <v>4712</v>
      </c>
      <c r="M59">
        <f>0.05*L59</f>
        <v>235.60000000000002</v>
      </c>
      <c r="N59" s="6">
        <v>12</v>
      </c>
      <c r="O59" s="6">
        <v>10</v>
      </c>
      <c r="P59" s="7">
        <f t="shared" si="2"/>
        <v>316227.76601683837</v>
      </c>
      <c r="Q59" s="2">
        <f t="shared" si="3"/>
        <v>7.4213215356480289</v>
      </c>
      <c r="R59" s="2">
        <f t="shared" si="4"/>
        <v>87.841046115788444</v>
      </c>
      <c r="T59" s="2"/>
      <c r="U59">
        <f>L59/1000</f>
        <v>4.7119999999999997</v>
      </c>
      <c r="V59">
        <v>1173.1500000000001</v>
      </c>
      <c r="W59">
        <v>24</v>
      </c>
      <c r="X59">
        <v>1.7</v>
      </c>
      <c r="Z59">
        <f t="shared" si="5"/>
        <v>86400</v>
      </c>
    </row>
    <row r="60" spans="1:26" x14ac:dyDescent="0.45">
      <c r="A60" s="3"/>
      <c r="B60" s="3">
        <v>973</v>
      </c>
      <c r="C60" s="9">
        <v>1</v>
      </c>
      <c r="D60" s="3">
        <v>1.5</v>
      </c>
      <c r="E60" s="3">
        <v>0.03</v>
      </c>
      <c r="F60" s="7">
        <v>3.1622776601683748E-5</v>
      </c>
      <c r="G60" s="7">
        <f t="shared" si="0"/>
        <v>1.5811388300841875E-6</v>
      </c>
      <c r="H60" s="6">
        <v>430</v>
      </c>
      <c r="I60" s="6">
        <v>30</v>
      </c>
      <c r="J60" s="2">
        <f>(0.97*EXP(-72000/(8.3145*B60))*SUM(P56:P60)+Q60^2)^(1/2)</f>
        <v>14.047688547820925</v>
      </c>
      <c r="K60" s="2">
        <f t="shared" si="1"/>
        <v>1.4047688547820927</v>
      </c>
      <c r="L60" s="6">
        <v>4549</v>
      </c>
      <c r="M60">
        <f>0.05*L60</f>
        <v>227.45000000000002</v>
      </c>
      <c r="N60" s="6">
        <v>12</v>
      </c>
      <c r="O60" s="6">
        <v>9</v>
      </c>
      <c r="P60" s="7">
        <f t="shared" si="2"/>
        <v>284604.98941515456</v>
      </c>
      <c r="Q60" s="2">
        <f t="shared" si="3"/>
        <v>7.4213215356480289</v>
      </c>
      <c r="R60" s="2">
        <f t="shared" si="4"/>
        <v>79.056941504209604</v>
      </c>
      <c r="T60" s="2"/>
      <c r="U60">
        <f>L60/1000</f>
        <v>4.5490000000000004</v>
      </c>
      <c r="V60">
        <v>1173.1500000000001</v>
      </c>
      <c r="W60">
        <v>24</v>
      </c>
      <c r="X60">
        <v>1.7</v>
      </c>
      <c r="Z60">
        <f t="shared" si="5"/>
        <v>86400</v>
      </c>
    </row>
    <row r="61" spans="1:26" x14ac:dyDescent="0.45">
      <c r="A61" s="3"/>
      <c r="B61" s="3">
        <v>923</v>
      </c>
      <c r="C61" s="9">
        <v>1</v>
      </c>
      <c r="D61" s="3">
        <v>1.5</v>
      </c>
      <c r="E61" s="3">
        <v>0.03</v>
      </c>
      <c r="F61" s="7">
        <v>3.1622776601683748E-5</v>
      </c>
      <c r="G61" s="7">
        <f t="shared" si="0"/>
        <v>1.5811388300841875E-6</v>
      </c>
      <c r="H61" s="6">
        <v>500</v>
      </c>
      <c r="I61" s="6">
        <v>30</v>
      </c>
      <c r="J61" s="2">
        <f>(0.97*EXP(-72000/(8.3145*B61))*SUM(P56:P61)+Q61^2)^(1/2)</f>
        <v>12.688747425794423</v>
      </c>
      <c r="K61" s="2">
        <f t="shared" si="1"/>
        <v>1.2688747425794424</v>
      </c>
      <c r="L61" s="6">
        <v>4351</v>
      </c>
      <c r="M61">
        <f>0.05*L61</f>
        <v>217.55</v>
      </c>
      <c r="N61" s="6">
        <v>12</v>
      </c>
      <c r="O61" s="6">
        <v>7</v>
      </c>
      <c r="P61" s="7">
        <f t="shared" si="2"/>
        <v>221359.43621178687</v>
      </c>
      <c r="Q61" s="2">
        <f t="shared" si="3"/>
        <v>7.4213215356480289</v>
      </c>
      <c r="R61" s="2">
        <f t="shared" si="4"/>
        <v>61.488732281051909</v>
      </c>
      <c r="T61" s="2"/>
      <c r="U61">
        <f>L61/1000</f>
        <v>4.351</v>
      </c>
      <c r="V61">
        <v>1173.1500000000001</v>
      </c>
      <c r="W61">
        <v>24</v>
      </c>
      <c r="X61">
        <v>1.7</v>
      </c>
      <c r="Z61">
        <f t="shared" si="5"/>
        <v>86400</v>
      </c>
    </row>
    <row r="62" spans="1:26" x14ac:dyDescent="0.45">
      <c r="A62" s="3"/>
      <c r="B62" s="3">
        <v>873</v>
      </c>
      <c r="C62" s="9">
        <v>1</v>
      </c>
      <c r="D62" s="3">
        <v>1.5</v>
      </c>
      <c r="E62" s="3">
        <v>0.03</v>
      </c>
      <c r="F62" s="7">
        <v>3.1622776601683748E-5</v>
      </c>
      <c r="G62" s="7">
        <f t="shared" si="0"/>
        <v>1.5811388300841875E-6</v>
      </c>
      <c r="H62" s="6">
        <v>640</v>
      </c>
      <c r="I62" s="6">
        <v>30</v>
      </c>
      <c r="J62" s="2">
        <f>(0.97*EXP(-72000/(8.3145*B62))*SUM(P56:P62)+Q62^2)^(1/2)</f>
        <v>11.158758820116047</v>
      </c>
      <c r="K62" s="2">
        <f t="shared" si="1"/>
        <v>1.1158758820116048</v>
      </c>
      <c r="L62" s="6">
        <v>4113</v>
      </c>
      <c r="M62">
        <f>0.05*L62</f>
        <v>205.65</v>
      </c>
      <c r="N62" s="6">
        <v>12</v>
      </c>
      <c r="O62" s="6">
        <v>5</v>
      </c>
      <c r="P62" s="7">
        <f t="shared" si="2"/>
        <v>158113.88300841919</v>
      </c>
      <c r="Q62" s="2">
        <f t="shared" si="3"/>
        <v>7.4213215356480289</v>
      </c>
      <c r="R62" s="2">
        <f t="shared" si="4"/>
        <v>43.920523057894222</v>
      </c>
      <c r="T62" s="2"/>
      <c r="U62">
        <f>L62/1000</f>
        <v>4.1130000000000004</v>
      </c>
      <c r="V62">
        <v>1173.1500000000001</v>
      </c>
      <c r="W62">
        <v>24</v>
      </c>
      <c r="X62">
        <v>1.7</v>
      </c>
      <c r="Z62">
        <f t="shared" si="5"/>
        <v>86400</v>
      </c>
    </row>
    <row r="63" spans="1:26" x14ac:dyDescent="0.45">
      <c r="A63" s="3" t="s">
        <v>29</v>
      </c>
      <c r="B63" s="3">
        <v>1073</v>
      </c>
      <c r="C63" s="9">
        <v>1</v>
      </c>
      <c r="D63" s="3">
        <v>1.5</v>
      </c>
      <c r="E63" s="3">
        <v>0.03</v>
      </c>
      <c r="F63" s="7">
        <v>7.9432823472428153E-5</v>
      </c>
      <c r="G63" s="7">
        <f t="shared" si="0"/>
        <v>3.9716411736214075E-6</v>
      </c>
      <c r="H63" s="3">
        <v>390</v>
      </c>
      <c r="I63" s="6">
        <v>30</v>
      </c>
      <c r="J63" s="2">
        <f>(0.97*EXP(-72000/(8.3145*B63))*SUM(P63)+Q63^2)^(1/2)</f>
        <v>5.2888602593544194</v>
      </c>
      <c r="K63" s="2">
        <f t="shared" si="1"/>
        <v>0.52888602593544198</v>
      </c>
      <c r="L63" s="6">
        <v>4844</v>
      </c>
      <c r="M63">
        <f>0.05*L63</f>
        <v>242.20000000000002</v>
      </c>
      <c r="N63" s="6">
        <v>13</v>
      </c>
      <c r="O63" s="6">
        <v>6</v>
      </c>
      <c r="P63" s="7">
        <f t="shared" si="2"/>
        <v>75535.524707650024</v>
      </c>
      <c r="Q63" s="2">
        <f t="shared" si="3"/>
        <v>2.2504260090728119</v>
      </c>
      <c r="R63" s="2">
        <f t="shared" si="4"/>
        <v>20.982090196569452</v>
      </c>
      <c r="T63" s="2"/>
      <c r="U63">
        <f>L63/1000</f>
        <v>4.8440000000000003</v>
      </c>
      <c r="V63">
        <v>1173.1500000000001</v>
      </c>
      <c r="W63">
        <v>1</v>
      </c>
      <c r="X63">
        <v>1.7</v>
      </c>
      <c r="Z63">
        <f t="shared" si="5"/>
        <v>3600</v>
      </c>
    </row>
    <row r="64" spans="1:26" x14ac:dyDescent="0.45">
      <c r="A64" s="3"/>
      <c r="B64" s="3">
        <v>1073</v>
      </c>
      <c r="C64" s="9">
        <v>1</v>
      </c>
      <c r="D64" s="3">
        <v>1.5</v>
      </c>
      <c r="E64" s="3">
        <v>0.03</v>
      </c>
      <c r="F64" s="7">
        <v>1.0000000000000001E-5</v>
      </c>
      <c r="G64" s="7">
        <f t="shared" si="0"/>
        <v>5.0000000000000008E-7</v>
      </c>
      <c r="H64" s="3">
        <v>110</v>
      </c>
      <c r="I64" s="6">
        <v>30</v>
      </c>
      <c r="J64" s="2">
        <f>(0.97*EXP(-72000/(8.3145*B64))*SUM(P63:P64)+Q64^2)^(1/2)</f>
        <v>12.218014090523878</v>
      </c>
      <c r="K64" s="2">
        <f t="shared" si="1"/>
        <v>1.2218014090523879</v>
      </c>
      <c r="L64" s="6">
        <v>4844</v>
      </c>
      <c r="M64">
        <f>0.05*L64</f>
        <v>242.20000000000002</v>
      </c>
      <c r="N64" s="6">
        <v>13</v>
      </c>
      <c r="O64" s="6">
        <v>4</v>
      </c>
      <c r="P64" s="7">
        <f t="shared" si="2"/>
        <v>399999.99999999994</v>
      </c>
      <c r="Q64" s="2">
        <f t="shared" si="3"/>
        <v>2.2504260090728119</v>
      </c>
      <c r="R64" s="2">
        <f t="shared" si="4"/>
        <v>111.1111111111111</v>
      </c>
      <c r="T64" s="2"/>
      <c r="U64">
        <f>L64/1000</f>
        <v>4.8440000000000003</v>
      </c>
      <c r="V64">
        <v>1173.1500000000001</v>
      </c>
      <c r="W64">
        <v>1</v>
      </c>
      <c r="X64">
        <v>1.7</v>
      </c>
      <c r="Z64">
        <f t="shared" si="5"/>
        <v>3600</v>
      </c>
    </row>
    <row r="65" spans="1:26" x14ac:dyDescent="0.45">
      <c r="A65" s="5"/>
      <c r="B65" s="5">
        <v>1073</v>
      </c>
      <c r="C65" s="4">
        <v>1</v>
      </c>
      <c r="D65" s="5">
        <v>1.2</v>
      </c>
      <c r="E65" s="5">
        <v>0.03</v>
      </c>
      <c r="F65" s="8">
        <v>1.0000000000000001E-5</v>
      </c>
      <c r="G65" s="8">
        <f t="shared" si="0"/>
        <v>5.0000000000000008E-7</v>
      </c>
      <c r="H65" s="5">
        <v>200</v>
      </c>
      <c r="I65" s="5">
        <v>30</v>
      </c>
      <c r="J65" s="2">
        <f>(0.97*EXP(-72000/(8.3145*B65))*SUM(P63:P65)+Q65^2)^(1/2)</f>
        <v>17.346891656945832</v>
      </c>
      <c r="K65" s="2">
        <f t="shared" si="1"/>
        <v>1.7346891656945833</v>
      </c>
      <c r="L65" s="5">
        <v>2569</v>
      </c>
      <c r="M65">
        <f>0.05*L65</f>
        <v>128.45000000000002</v>
      </c>
      <c r="N65" s="5">
        <v>13</v>
      </c>
      <c r="O65" s="5">
        <v>5</v>
      </c>
      <c r="P65" s="8">
        <f t="shared" si="2"/>
        <v>499999.99999999994</v>
      </c>
      <c r="Q65" s="2">
        <f t="shared" si="3"/>
        <v>2.2504260090728119</v>
      </c>
      <c r="R65" s="2">
        <f t="shared" si="4"/>
        <v>138.88888888888889</v>
      </c>
      <c r="T65" s="2"/>
      <c r="U65">
        <f>L65/1000</f>
        <v>2.569</v>
      </c>
      <c r="V65">
        <v>1173.1500000000001</v>
      </c>
      <c r="W65">
        <v>1</v>
      </c>
      <c r="X65">
        <v>1.7</v>
      </c>
      <c r="Z65">
        <f t="shared" si="5"/>
        <v>3600</v>
      </c>
    </row>
    <row r="66" spans="1:26" x14ac:dyDescent="0.45">
      <c r="A66" s="3"/>
      <c r="B66" s="6">
        <v>1073</v>
      </c>
      <c r="C66" s="9">
        <v>1</v>
      </c>
      <c r="D66" s="6">
        <v>0.9</v>
      </c>
      <c r="E66" s="6">
        <v>0.03</v>
      </c>
      <c r="F66" s="7">
        <v>1.0000000000000001E-5</v>
      </c>
      <c r="G66" s="7">
        <f t="shared" si="0"/>
        <v>5.0000000000000008E-7</v>
      </c>
      <c r="H66" s="6">
        <v>260</v>
      </c>
      <c r="I66" s="6">
        <v>30</v>
      </c>
      <c r="J66" s="2">
        <f>(0.97*EXP(-72000/(8.3145*B66))*SUM(P63:P66)+Q66^2)^(1/2)</f>
        <v>21.273209254820813</v>
      </c>
      <c r="K66" s="2">
        <f t="shared" si="1"/>
        <v>2.1273209254820813</v>
      </c>
      <c r="L66" s="10">
        <v>1300</v>
      </c>
      <c r="M66">
        <f>0.05*L66</f>
        <v>65</v>
      </c>
      <c r="N66" s="6">
        <v>13</v>
      </c>
      <c r="O66" s="3">
        <v>5</v>
      </c>
      <c r="P66" s="7">
        <f t="shared" si="2"/>
        <v>499999.99999999994</v>
      </c>
      <c r="Q66" s="2">
        <f t="shared" si="3"/>
        <v>2.2504260090728119</v>
      </c>
      <c r="R66" s="2">
        <f t="shared" si="4"/>
        <v>138.88888888888889</v>
      </c>
      <c r="T66" s="2"/>
      <c r="U66">
        <f>L66/1000</f>
        <v>1.3</v>
      </c>
      <c r="V66">
        <v>1173.1500000000001</v>
      </c>
      <c r="W66">
        <v>1</v>
      </c>
      <c r="X66">
        <v>1.7</v>
      </c>
      <c r="Z66">
        <f t="shared" si="5"/>
        <v>3600</v>
      </c>
    </row>
    <row r="67" spans="1:26" x14ac:dyDescent="0.45">
      <c r="A67" s="3"/>
      <c r="B67" s="6">
        <v>1073</v>
      </c>
      <c r="C67" s="9">
        <v>1</v>
      </c>
      <c r="D67" s="6">
        <v>1.5</v>
      </c>
      <c r="E67" s="6">
        <v>0.03</v>
      </c>
      <c r="F67" s="7">
        <v>1.0000000000000001E-5</v>
      </c>
      <c r="G67" s="7">
        <f t="shared" si="0"/>
        <v>5.0000000000000008E-7</v>
      </c>
      <c r="H67" s="6">
        <v>120</v>
      </c>
      <c r="I67" s="6">
        <v>30</v>
      </c>
      <c r="J67" s="2">
        <f>(0.97*EXP(-72000/(8.3145*B67))*SUM(P63:P67)+Q67^2)^(1/2)</f>
        <v>25.189505160071846</v>
      </c>
      <c r="K67" s="2">
        <f t="shared" ref="K67" si="6">0.1*J67</f>
        <v>2.5189505160071848</v>
      </c>
      <c r="L67" s="6">
        <v>4844</v>
      </c>
      <c r="M67">
        <f>0.05*L67</f>
        <v>242.20000000000002</v>
      </c>
      <c r="N67" s="6">
        <v>13</v>
      </c>
      <c r="O67" s="3">
        <v>6</v>
      </c>
      <c r="P67" s="7">
        <f t="shared" ref="P67" si="7">O67/F67</f>
        <v>600000</v>
      </c>
      <c r="Q67" s="2">
        <f t="shared" ref="Q67" si="8">(0.97*EXP(-72000/(8.3145*V67))*Z67+X67^2)^(1/2)</f>
        <v>2.2504260090728119</v>
      </c>
      <c r="R67" s="2">
        <f t="shared" ref="R67" si="9">P67/(60*60)</f>
        <v>166.66666666666666</v>
      </c>
      <c r="T67" s="2"/>
      <c r="U67">
        <f>L67/1000</f>
        <v>4.8440000000000003</v>
      </c>
      <c r="V67">
        <v>1173.1500000000001</v>
      </c>
      <c r="W67">
        <v>1</v>
      </c>
      <c r="X67">
        <v>1.7</v>
      </c>
      <c r="Z67">
        <f t="shared" ref="Z67" si="10">W67*60*60</f>
        <v>3600</v>
      </c>
    </row>
    <row r="68" spans="1:26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26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26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26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6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26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26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26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26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26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26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26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26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2020-10-05T17:44:13Z</dcterms:modified>
</cp:coreProperties>
</file>