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ed_salary_project\med_salary\src\main\resources\upload-dir\"/>
    </mc:Choice>
  </mc:AlternateContent>
  <xr:revisionPtr revIDLastSave="0" documentId="13_ncr:1_{CAF0215D-9DFF-479D-ACA1-6BF1A41CB255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Премія" sheetId="1" r:id="rId1"/>
    <sheet name="Лист1" sheetId="2" r:id="rId2"/>
  </sheets>
  <definedNames>
    <definedName name="_xlnm._FilterDatabase" localSheetId="1" hidden="1">Лист1!$C$1:$O$1181</definedName>
    <definedName name="_xlnm._FilterDatabase" localSheetId="0" hidden="1">Премія!$B$1:$AI$1181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24" i="1" l="1"/>
  <c r="N304" i="1" l="1"/>
  <c r="N414" i="1"/>
  <c r="N975" i="1" l="1"/>
  <c r="AB1168" i="1"/>
  <c r="AK1168" i="1" s="1"/>
  <c r="AB1138" i="1"/>
  <c r="AK1138" i="1" s="1"/>
  <c r="AB1086" i="1"/>
  <c r="AK1086" i="1" s="1"/>
  <c r="AB993" i="1"/>
  <c r="AK993" i="1" s="1"/>
  <c r="AB937" i="1"/>
  <c r="AK937" i="1" s="1"/>
  <c r="AB936" i="1"/>
  <c r="AK936" i="1" s="1"/>
  <c r="AB761" i="1"/>
  <c r="AK761" i="1" s="1"/>
  <c r="AB676" i="1"/>
  <c r="AK676" i="1" s="1"/>
  <c r="AB508" i="1"/>
  <c r="AK508" i="1" s="1"/>
  <c r="AB477" i="1"/>
  <c r="AK477" i="1" s="1"/>
  <c r="AB368" i="1"/>
  <c r="AK368" i="1" s="1"/>
  <c r="N1058" i="1" l="1"/>
  <c r="N1054" i="1"/>
  <c r="N1053" i="1"/>
  <c r="N1024" i="1"/>
  <c r="N984" i="1"/>
  <c r="N959" i="1"/>
  <c r="N929" i="1"/>
  <c r="N917" i="1"/>
  <c r="N915" i="1"/>
  <c r="N885" i="1"/>
  <c r="N872" i="1"/>
  <c r="N870" i="1"/>
  <c r="N864" i="1"/>
  <c r="N847" i="1"/>
  <c r="N824" i="1"/>
  <c r="N808" i="1"/>
  <c r="N736" i="1"/>
  <c r="N687" i="1"/>
  <c r="N667" i="1"/>
  <c r="N612" i="1"/>
  <c r="N484" i="1"/>
  <c r="N462" i="1"/>
  <c r="N421" i="1"/>
  <c r="N413" i="1"/>
  <c r="N375" i="1"/>
  <c r="N369" i="1"/>
  <c r="N361" i="1"/>
  <c r="N332" i="1"/>
  <c r="N308" i="1"/>
  <c r="N305" i="1"/>
  <c r="N282" i="1"/>
  <c r="N279" i="1"/>
  <c r="N226" i="1"/>
  <c r="N211" i="1"/>
  <c r="N156" i="1"/>
  <c r="N155" i="1"/>
  <c r="N131" i="1"/>
  <c r="N125" i="1"/>
  <c r="N118" i="1"/>
  <c r="N99" i="1"/>
  <c r="N21" i="1"/>
  <c r="N19" i="1"/>
  <c r="C1181" i="2" l="1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895" i="1"/>
  <c r="A656" i="1"/>
  <c r="A571" i="1"/>
  <c r="A530" i="1"/>
  <c r="A463" i="1"/>
  <c r="A15" i="1"/>
  <c r="M1179" i="1"/>
  <c r="A1179" i="1" s="1"/>
  <c r="M1178" i="1"/>
  <c r="A1178" i="1" s="1"/>
  <c r="M1177" i="1"/>
  <c r="A1177" i="1" s="1"/>
  <c r="M1176" i="1"/>
  <c r="A1176" i="1" s="1"/>
  <c r="M1175" i="1"/>
  <c r="A1175" i="1" s="1"/>
  <c r="M1174" i="1"/>
  <c r="A1174" i="1" s="1"/>
  <c r="M1173" i="1"/>
  <c r="A1173" i="1" s="1"/>
  <c r="M1172" i="1"/>
  <c r="A1172" i="1" s="1"/>
  <c r="M1171" i="1"/>
  <c r="A1171" i="1" s="1"/>
  <c r="M1170" i="1"/>
  <c r="A1170" i="1" s="1"/>
  <c r="M1169" i="1"/>
  <c r="A1169" i="1" s="1"/>
  <c r="M1168" i="1"/>
  <c r="A1168" i="1" s="1"/>
  <c r="M1167" i="1"/>
  <c r="A1167" i="1" s="1"/>
  <c r="M1166" i="1"/>
  <c r="A1166" i="1" s="1"/>
  <c r="M1164" i="1"/>
  <c r="A1164" i="1" s="1"/>
  <c r="M1163" i="1"/>
  <c r="A1163" i="1" s="1"/>
  <c r="M1162" i="1"/>
  <c r="A1162" i="1" s="1"/>
  <c r="M1161" i="1"/>
  <c r="A1161" i="1" s="1"/>
  <c r="M1160" i="1"/>
  <c r="A1160" i="1" s="1"/>
  <c r="M1159" i="1"/>
  <c r="A1159" i="1" s="1"/>
  <c r="M1158" i="1"/>
  <c r="A1158" i="1" s="1"/>
  <c r="M1157" i="1"/>
  <c r="A1157" i="1" s="1"/>
  <c r="M1156" i="1"/>
  <c r="A1156" i="1" s="1"/>
  <c r="M1155" i="1"/>
  <c r="A1155" i="1" s="1"/>
  <c r="M1154" i="1"/>
  <c r="A1154" i="1" s="1"/>
  <c r="M1153" i="1"/>
  <c r="A1153" i="1" s="1"/>
  <c r="M1152" i="1"/>
  <c r="A1152" i="1" s="1"/>
  <c r="M1151" i="1"/>
  <c r="A1151" i="1" s="1"/>
  <c r="M1150" i="1"/>
  <c r="A1150" i="1" s="1"/>
  <c r="M1149" i="1"/>
  <c r="A1149" i="1" s="1"/>
  <c r="M1148" i="1"/>
  <c r="A1148" i="1" s="1"/>
  <c r="M1147" i="1"/>
  <c r="A1147" i="1" s="1"/>
  <c r="M1146" i="1"/>
  <c r="A1146" i="1" s="1"/>
  <c r="M1145" i="1"/>
  <c r="A1145" i="1" s="1"/>
  <c r="M1144" i="1"/>
  <c r="A1144" i="1" s="1"/>
  <c r="M1143" i="1"/>
  <c r="A1143" i="1" s="1"/>
  <c r="M1142" i="1"/>
  <c r="A1142" i="1" s="1"/>
  <c r="M1141" i="1"/>
  <c r="A1141" i="1" s="1"/>
  <c r="M1139" i="1"/>
  <c r="A1139" i="1" s="1"/>
  <c r="M1137" i="1"/>
  <c r="A1137" i="1" s="1"/>
  <c r="M1136" i="1"/>
  <c r="A1136" i="1" s="1"/>
  <c r="M1135" i="1"/>
  <c r="A1135" i="1" s="1"/>
  <c r="M1134" i="1"/>
  <c r="A1134" i="1" s="1"/>
  <c r="M1133" i="1"/>
  <c r="A1133" i="1" s="1"/>
  <c r="M1132" i="1"/>
  <c r="A1132" i="1" s="1"/>
  <c r="M1131" i="1"/>
  <c r="A1131" i="1" s="1"/>
  <c r="M1130" i="1"/>
  <c r="A1130" i="1" s="1"/>
  <c r="M1129" i="1"/>
  <c r="A1129" i="1" s="1"/>
  <c r="M1128" i="1"/>
  <c r="A1128" i="1" s="1"/>
  <c r="M1127" i="1"/>
  <c r="A1127" i="1" s="1"/>
  <c r="M1126" i="1"/>
  <c r="A1126" i="1" s="1"/>
  <c r="M1123" i="1"/>
  <c r="A1123" i="1" s="1"/>
  <c r="M1122" i="1"/>
  <c r="A1122" i="1" s="1"/>
  <c r="M1121" i="1"/>
  <c r="A1121" i="1" s="1"/>
  <c r="M1120" i="1"/>
  <c r="A1120" i="1" s="1"/>
  <c r="M1119" i="1"/>
  <c r="A1119" i="1" s="1"/>
  <c r="M1118" i="1"/>
  <c r="A1118" i="1" s="1"/>
  <c r="M1117" i="1"/>
  <c r="A1117" i="1" s="1"/>
  <c r="M1116" i="1"/>
  <c r="A1116" i="1" s="1"/>
  <c r="M1115" i="1"/>
  <c r="A1115" i="1" s="1"/>
  <c r="M1114" i="1"/>
  <c r="A1114" i="1" s="1"/>
  <c r="M1113" i="1"/>
  <c r="A1113" i="1" s="1"/>
  <c r="M1112" i="1"/>
  <c r="A1112" i="1" s="1"/>
  <c r="M1110" i="1"/>
  <c r="A1110" i="1" s="1"/>
  <c r="M1109" i="1"/>
  <c r="A1109" i="1" s="1"/>
  <c r="M1108" i="1"/>
  <c r="A1108" i="1" s="1"/>
  <c r="M1107" i="1"/>
  <c r="A1107" i="1" s="1"/>
  <c r="M1106" i="1"/>
  <c r="A1106" i="1" s="1"/>
  <c r="M1105" i="1"/>
  <c r="A1105" i="1" s="1"/>
  <c r="M1104" i="1"/>
  <c r="A1104" i="1" s="1"/>
  <c r="M1103" i="1"/>
  <c r="A1103" i="1" s="1"/>
  <c r="M1102" i="1"/>
  <c r="A1102" i="1" s="1"/>
  <c r="M1101" i="1"/>
  <c r="A1101" i="1" s="1"/>
  <c r="M1099" i="1"/>
  <c r="A1099" i="1" s="1"/>
  <c r="M1098" i="1"/>
  <c r="A1098" i="1" s="1"/>
  <c r="M1097" i="1"/>
  <c r="A1097" i="1" s="1"/>
  <c r="M1096" i="1"/>
  <c r="A1096" i="1" s="1"/>
  <c r="M1095" i="1"/>
  <c r="A1095" i="1" s="1"/>
  <c r="M1094" i="1"/>
  <c r="A1094" i="1" s="1"/>
  <c r="M1093" i="1"/>
  <c r="A1093" i="1" s="1"/>
  <c r="M1092" i="1"/>
  <c r="A1092" i="1" s="1"/>
  <c r="M1091" i="1"/>
  <c r="A1091" i="1" s="1"/>
  <c r="M1090" i="1"/>
  <c r="A1090" i="1" s="1"/>
  <c r="M1089" i="1"/>
  <c r="A1089" i="1" s="1"/>
  <c r="M1088" i="1"/>
  <c r="A1088" i="1" s="1"/>
  <c r="M1087" i="1"/>
  <c r="A1087" i="1" s="1"/>
  <c r="M1085" i="1"/>
  <c r="A1085" i="1" s="1"/>
  <c r="M1084" i="1"/>
  <c r="A1084" i="1" s="1"/>
  <c r="M1083" i="1"/>
  <c r="A1083" i="1" s="1"/>
  <c r="M1082" i="1"/>
  <c r="A1082" i="1" s="1"/>
  <c r="M1081" i="1"/>
  <c r="A1081" i="1" s="1"/>
  <c r="M1080" i="1"/>
  <c r="A1080" i="1" s="1"/>
  <c r="M1079" i="1"/>
  <c r="A1079" i="1" s="1"/>
  <c r="M1078" i="1"/>
  <c r="A1078" i="1" s="1"/>
  <c r="M1077" i="1"/>
  <c r="A1077" i="1" s="1"/>
  <c r="M1076" i="1"/>
  <c r="A1076" i="1" s="1"/>
  <c r="M1075" i="1"/>
  <c r="A1075" i="1" s="1"/>
  <c r="M1074" i="1"/>
  <c r="A1074" i="1" s="1"/>
  <c r="M1073" i="1"/>
  <c r="A1073" i="1" s="1"/>
  <c r="M1072" i="1"/>
  <c r="A1072" i="1" s="1"/>
  <c r="M1067" i="1"/>
  <c r="A1067" i="1" s="1"/>
  <c r="M1066" i="1"/>
  <c r="A1066" i="1" s="1"/>
  <c r="M1065" i="1"/>
  <c r="A1065" i="1" s="1"/>
  <c r="M1064" i="1"/>
  <c r="A1064" i="1" s="1"/>
  <c r="M1063" i="1"/>
  <c r="A1063" i="1" s="1"/>
  <c r="M1062" i="1"/>
  <c r="A1062" i="1" s="1"/>
  <c r="M1061" i="1"/>
  <c r="A1061" i="1" s="1"/>
  <c r="M1060" i="1"/>
  <c r="A1060" i="1" s="1"/>
  <c r="M1059" i="1"/>
  <c r="A1059" i="1" s="1"/>
  <c r="M1058" i="1"/>
  <c r="A1058" i="1" s="1"/>
  <c r="M1057" i="1"/>
  <c r="A1057" i="1" s="1"/>
  <c r="M1056" i="1"/>
  <c r="A1056" i="1" s="1"/>
  <c r="M1055" i="1"/>
  <c r="A1055" i="1" s="1"/>
  <c r="M1054" i="1"/>
  <c r="A1054" i="1" s="1"/>
  <c r="M1053" i="1"/>
  <c r="A1053" i="1" s="1"/>
  <c r="M1052" i="1"/>
  <c r="A1052" i="1" s="1"/>
  <c r="M1051" i="1"/>
  <c r="A1051" i="1" s="1"/>
  <c r="M1050" i="1"/>
  <c r="A1050" i="1" s="1"/>
  <c r="M1049" i="1"/>
  <c r="A1049" i="1" s="1"/>
  <c r="M1048" i="1"/>
  <c r="A1048" i="1" s="1"/>
  <c r="M1047" i="1"/>
  <c r="A1047" i="1" s="1"/>
  <c r="M1045" i="1"/>
  <c r="A1045" i="1" s="1"/>
  <c r="M1044" i="1"/>
  <c r="A1044" i="1" s="1"/>
  <c r="M1043" i="1"/>
  <c r="A1043" i="1" s="1"/>
  <c r="M1042" i="1"/>
  <c r="A1042" i="1" s="1"/>
  <c r="M1041" i="1"/>
  <c r="A1041" i="1" s="1"/>
  <c r="M1040" i="1"/>
  <c r="A1040" i="1" s="1"/>
  <c r="M1039" i="1"/>
  <c r="A1039" i="1" s="1"/>
  <c r="M1038" i="1"/>
  <c r="A1038" i="1" s="1"/>
  <c r="M1037" i="1"/>
  <c r="A1037" i="1" s="1"/>
  <c r="M1036" i="1"/>
  <c r="A1036" i="1" s="1"/>
  <c r="M1035" i="1"/>
  <c r="A1035" i="1" s="1"/>
  <c r="M1034" i="1"/>
  <c r="A1034" i="1" s="1"/>
  <c r="M1033" i="1"/>
  <c r="A1033" i="1" s="1"/>
  <c r="M1032" i="1"/>
  <c r="A1032" i="1" s="1"/>
  <c r="M1031" i="1"/>
  <c r="A1031" i="1" s="1"/>
  <c r="M1030" i="1"/>
  <c r="A1030" i="1" s="1"/>
  <c r="M1028" i="1"/>
  <c r="A1028" i="1" s="1"/>
  <c r="M1027" i="1"/>
  <c r="A1027" i="1" s="1"/>
  <c r="M1026" i="1"/>
  <c r="A1026" i="1" s="1"/>
  <c r="M1025" i="1"/>
  <c r="A1025" i="1" s="1"/>
  <c r="M1024" i="1"/>
  <c r="A1024" i="1" s="1"/>
  <c r="M1023" i="1"/>
  <c r="A1023" i="1" s="1"/>
  <c r="M1022" i="1"/>
  <c r="A1022" i="1" s="1"/>
  <c r="M1021" i="1"/>
  <c r="A1021" i="1" s="1"/>
  <c r="M1019" i="1"/>
  <c r="A1019" i="1" s="1"/>
  <c r="M1018" i="1"/>
  <c r="A1018" i="1" s="1"/>
  <c r="M1017" i="1"/>
  <c r="A1017" i="1" s="1"/>
  <c r="M1016" i="1"/>
  <c r="A1016" i="1" s="1"/>
  <c r="M1015" i="1"/>
  <c r="A1015" i="1" s="1"/>
  <c r="M1014" i="1"/>
  <c r="A1014" i="1" s="1"/>
  <c r="M1013" i="1"/>
  <c r="A1013" i="1" s="1"/>
  <c r="M1012" i="1"/>
  <c r="A1012" i="1" s="1"/>
  <c r="M1011" i="1"/>
  <c r="A1011" i="1" s="1"/>
  <c r="M1010" i="1"/>
  <c r="A1010" i="1" s="1"/>
  <c r="M1009" i="1"/>
  <c r="A1009" i="1" s="1"/>
  <c r="M1008" i="1"/>
  <c r="A1008" i="1" s="1"/>
  <c r="M1007" i="1"/>
  <c r="A1007" i="1" s="1"/>
  <c r="M1006" i="1"/>
  <c r="A1006" i="1" s="1"/>
  <c r="M1005" i="1"/>
  <c r="A1005" i="1" s="1"/>
  <c r="M1004" i="1"/>
  <c r="A1004" i="1" s="1"/>
  <c r="M1003" i="1"/>
  <c r="A1003" i="1" s="1"/>
  <c r="M1002" i="1"/>
  <c r="A1002" i="1" s="1"/>
  <c r="M1001" i="1"/>
  <c r="A1001" i="1" s="1"/>
  <c r="M1000" i="1"/>
  <c r="A1000" i="1" s="1"/>
  <c r="M999" i="1"/>
  <c r="A999" i="1" s="1"/>
  <c r="M998" i="1"/>
  <c r="A998" i="1" s="1"/>
  <c r="M997" i="1"/>
  <c r="A997" i="1" s="1"/>
  <c r="M994" i="1"/>
  <c r="A994" i="1" s="1"/>
  <c r="M992" i="1"/>
  <c r="A992" i="1" s="1"/>
  <c r="M991" i="1"/>
  <c r="A991" i="1" s="1"/>
  <c r="M990" i="1"/>
  <c r="A990" i="1" s="1"/>
  <c r="M989" i="1"/>
  <c r="A989" i="1" s="1"/>
  <c r="M988" i="1"/>
  <c r="A988" i="1" s="1"/>
  <c r="M987" i="1"/>
  <c r="A987" i="1" s="1"/>
  <c r="M986" i="1"/>
  <c r="A986" i="1" s="1"/>
  <c r="M985" i="1"/>
  <c r="A985" i="1" s="1"/>
  <c r="M984" i="1"/>
  <c r="A984" i="1" s="1"/>
  <c r="M983" i="1"/>
  <c r="A983" i="1" s="1"/>
  <c r="M982" i="1"/>
  <c r="A982" i="1" s="1"/>
  <c r="M980" i="1"/>
  <c r="A980" i="1" s="1"/>
  <c r="M978" i="1"/>
  <c r="A978" i="1" s="1"/>
  <c r="M977" i="1"/>
  <c r="A977" i="1" s="1"/>
  <c r="M976" i="1"/>
  <c r="A976" i="1" s="1"/>
  <c r="M974" i="1"/>
  <c r="A974" i="1" s="1"/>
  <c r="M973" i="1"/>
  <c r="A973" i="1" s="1"/>
  <c r="M972" i="1"/>
  <c r="A972" i="1" s="1"/>
  <c r="M971" i="1"/>
  <c r="A971" i="1" s="1"/>
  <c r="M970" i="1"/>
  <c r="A970" i="1" s="1"/>
  <c r="M969" i="1"/>
  <c r="A969" i="1" s="1"/>
  <c r="M968" i="1"/>
  <c r="A968" i="1" s="1"/>
  <c r="M967" i="1"/>
  <c r="A967" i="1" s="1"/>
  <c r="M966" i="1"/>
  <c r="A966" i="1" s="1"/>
  <c r="M965" i="1"/>
  <c r="A965" i="1" s="1"/>
  <c r="M964" i="1"/>
  <c r="A964" i="1" s="1"/>
  <c r="M963" i="1"/>
  <c r="A963" i="1" s="1"/>
  <c r="M962" i="1"/>
  <c r="A962" i="1" s="1"/>
  <c r="M961" i="1"/>
  <c r="A961" i="1" s="1"/>
  <c r="M960" i="1"/>
  <c r="A960" i="1" s="1"/>
  <c r="M959" i="1"/>
  <c r="A959" i="1" s="1"/>
  <c r="M958" i="1"/>
  <c r="A958" i="1" s="1"/>
  <c r="M957" i="1"/>
  <c r="A957" i="1" s="1"/>
  <c r="M955" i="1"/>
  <c r="A955" i="1" s="1"/>
  <c r="M954" i="1"/>
  <c r="A954" i="1" s="1"/>
  <c r="M953" i="1"/>
  <c r="A953" i="1" s="1"/>
  <c r="M952" i="1"/>
  <c r="A952" i="1" s="1"/>
  <c r="M951" i="1"/>
  <c r="A951" i="1" s="1"/>
  <c r="M950" i="1"/>
  <c r="A950" i="1" s="1"/>
  <c r="M949" i="1"/>
  <c r="A949" i="1" s="1"/>
  <c r="M948" i="1"/>
  <c r="A948" i="1" s="1"/>
  <c r="M947" i="1"/>
  <c r="A947" i="1" s="1"/>
  <c r="M946" i="1"/>
  <c r="A946" i="1" s="1"/>
  <c r="M945" i="1"/>
  <c r="A945" i="1" s="1"/>
  <c r="M944" i="1"/>
  <c r="A944" i="1" s="1"/>
  <c r="M943" i="1"/>
  <c r="A943" i="1" s="1"/>
  <c r="M942" i="1"/>
  <c r="A942" i="1" s="1"/>
  <c r="M941" i="1"/>
  <c r="A941" i="1" s="1"/>
  <c r="M940" i="1"/>
  <c r="A940" i="1" s="1"/>
  <c r="M939" i="1"/>
  <c r="A939" i="1" s="1"/>
  <c r="M938" i="1"/>
  <c r="A938" i="1" s="1"/>
  <c r="M937" i="1"/>
  <c r="A937" i="1" s="1"/>
  <c r="M936" i="1"/>
  <c r="A936" i="1" s="1"/>
  <c r="M935" i="1"/>
  <c r="A935" i="1" s="1"/>
  <c r="M934" i="1"/>
  <c r="A934" i="1" s="1"/>
  <c r="M933" i="1"/>
  <c r="A933" i="1" s="1"/>
  <c r="M932" i="1"/>
  <c r="A932" i="1" s="1"/>
  <c r="M931" i="1"/>
  <c r="A931" i="1" s="1"/>
  <c r="M930" i="1"/>
  <c r="A930" i="1" s="1"/>
  <c r="M929" i="1"/>
  <c r="A929" i="1" s="1"/>
  <c r="M928" i="1"/>
  <c r="A928" i="1" s="1"/>
  <c r="M927" i="1"/>
  <c r="A927" i="1" s="1"/>
  <c r="M926" i="1"/>
  <c r="A926" i="1" s="1"/>
  <c r="M925" i="1"/>
  <c r="A925" i="1" s="1"/>
  <c r="M924" i="1"/>
  <c r="A924" i="1" s="1"/>
  <c r="M923" i="1"/>
  <c r="A923" i="1" s="1"/>
  <c r="M922" i="1"/>
  <c r="A922" i="1" s="1"/>
  <c r="M921" i="1"/>
  <c r="A921" i="1" s="1"/>
  <c r="M920" i="1"/>
  <c r="A920" i="1" s="1"/>
  <c r="M919" i="1"/>
  <c r="A919" i="1" s="1"/>
  <c r="M918" i="1"/>
  <c r="A918" i="1" s="1"/>
  <c r="M917" i="1"/>
  <c r="A917" i="1" s="1"/>
  <c r="M916" i="1"/>
  <c r="A916" i="1" s="1"/>
  <c r="M915" i="1"/>
  <c r="A915" i="1" s="1"/>
  <c r="M914" i="1"/>
  <c r="A914" i="1" s="1"/>
  <c r="M913" i="1"/>
  <c r="A913" i="1" s="1"/>
  <c r="M912" i="1"/>
  <c r="A912" i="1" s="1"/>
  <c r="M911" i="1"/>
  <c r="A911" i="1" s="1"/>
  <c r="M910" i="1"/>
  <c r="A910" i="1" s="1"/>
  <c r="M909" i="1"/>
  <c r="A909" i="1" s="1"/>
  <c r="M908" i="1"/>
  <c r="A908" i="1" s="1"/>
  <c r="M907" i="1"/>
  <c r="A907" i="1" s="1"/>
  <c r="M906" i="1"/>
  <c r="A906" i="1" s="1"/>
  <c r="M905" i="1"/>
  <c r="A905" i="1" s="1"/>
  <c r="M904" i="1"/>
  <c r="A904" i="1" s="1"/>
  <c r="M903" i="1"/>
  <c r="A903" i="1" s="1"/>
  <c r="M902" i="1"/>
  <c r="A902" i="1" s="1"/>
  <c r="M901" i="1"/>
  <c r="A901" i="1" s="1"/>
  <c r="M900" i="1"/>
  <c r="A900" i="1" s="1"/>
  <c r="M899" i="1"/>
  <c r="A899" i="1" s="1"/>
  <c r="M898" i="1"/>
  <c r="A898" i="1" s="1"/>
  <c r="M897" i="1"/>
  <c r="A897" i="1" s="1"/>
  <c r="M896" i="1"/>
  <c r="A896" i="1" s="1"/>
  <c r="M894" i="1"/>
  <c r="A894" i="1" s="1"/>
  <c r="M893" i="1"/>
  <c r="A893" i="1" s="1"/>
  <c r="M892" i="1"/>
  <c r="A892" i="1" s="1"/>
  <c r="M891" i="1"/>
  <c r="A891" i="1" s="1"/>
  <c r="M890" i="1"/>
  <c r="A890" i="1" s="1"/>
  <c r="M889" i="1"/>
  <c r="A889" i="1" s="1"/>
  <c r="M888" i="1"/>
  <c r="A888" i="1" s="1"/>
  <c r="M887" i="1"/>
  <c r="A887" i="1" s="1"/>
  <c r="M886" i="1"/>
  <c r="A886" i="1" s="1"/>
  <c r="M885" i="1"/>
  <c r="A885" i="1" s="1"/>
  <c r="M884" i="1"/>
  <c r="A884" i="1" s="1"/>
  <c r="M883" i="1"/>
  <c r="A883" i="1" s="1"/>
  <c r="M882" i="1"/>
  <c r="A882" i="1" s="1"/>
  <c r="M881" i="1"/>
  <c r="A881" i="1" s="1"/>
  <c r="M880" i="1"/>
  <c r="A880" i="1" s="1"/>
  <c r="M879" i="1"/>
  <c r="A879" i="1" s="1"/>
  <c r="M878" i="1"/>
  <c r="A878" i="1" s="1"/>
  <c r="M877" i="1"/>
  <c r="A877" i="1" s="1"/>
  <c r="M875" i="1"/>
  <c r="A875" i="1" s="1"/>
  <c r="M874" i="1"/>
  <c r="A874" i="1" s="1"/>
  <c r="M873" i="1"/>
  <c r="A873" i="1" s="1"/>
  <c r="M872" i="1"/>
  <c r="A872" i="1" s="1"/>
  <c r="M871" i="1"/>
  <c r="A871" i="1" s="1"/>
  <c r="M869" i="1"/>
  <c r="A869" i="1" s="1"/>
  <c r="M868" i="1"/>
  <c r="A868" i="1" s="1"/>
  <c r="M867" i="1"/>
  <c r="A867" i="1" s="1"/>
  <c r="M866" i="1"/>
  <c r="A866" i="1" s="1"/>
  <c r="M865" i="1"/>
  <c r="A865" i="1" s="1"/>
  <c r="M864" i="1"/>
  <c r="A864" i="1" s="1"/>
  <c r="M863" i="1"/>
  <c r="A863" i="1" s="1"/>
  <c r="M862" i="1"/>
  <c r="A862" i="1" s="1"/>
  <c r="M861" i="1"/>
  <c r="A861" i="1" s="1"/>
  <c r="M860" i="1"/>
  <c r="A860" i="1" s="1"/>
  <c r="M859" i="1"/>
  <c r="A859" i="1" s="1"/>
  <c r="M858" i="1"/>
  <c r="A858" i="1" s="1"/>
  <c r="M857" i="1"/>
  <c r="A857" i="1" s="1"/>
  <c r="M856" i="1"/>
  <c r="A856" i="1" s="1"/>
  <c r="M855" i="1"/>
  <c r="A855" i="1" s="1"/>
  <c r="M854" i="1"/>
  <c r="A854" i="1" s="1"/>
  <c r="M853" i="1"/>
  <c r="A853" i="1" s="1"/>
  <c r="M852" i="1"/>
  <c r="A852" i="1" s="1"/>
  <c r="M851" i="1"/>
  <c r="A851" i="1" s="1"/>
  <c r="M850" i="1"/>
  <c r="A850" i="1" s="1"/>
  <c r="M849" i="1"/>
  <c r="A849" i="1" s="1"/>
  <c r="M848" i="1"/>
  <c r="A848" i="1" s="1"/>
  <c r="M847" i="1"/>
  <c r="A847" i="1" s="1"/>
  <c r="M846" i="1"/>
  <c r="A846" i="1" s="1"/>
  <c r="M845" i="1"/>
  <c r="A845" i="1" s="1"/>
  <c r="M844" i="1"/>
  <c r="A844" i="1" s="1"/>
  <c r="M843" i="1"/>
  <c r="A843" i="1" s="1"/>
  <c r="M842" i="1"/>
  <c r="A842" i="1" s="1"/>
  <c r="M841" i="1"/>
  <c r="A841" i="1" s="1"/>
  <c r="M840" i="1"/>
  <c r="A840" i="1" s="1"/>
  <c r="M839" i="1"/>
  <c r="A839" i="1" s="1"/>
  <c r="M838" i="1"/>
  <c r="A838" i="1" s="1"/>
  <c r="M837" i="1"/>
  <c r="A837" i="1" s="1"/>
  <c r="M836" i="1"/>
  <c r="A836" i="1" s="1"/>
  <c r="M835" i="1"/>
  <c r="A835" i="1" s="1"/>
  <c r="M834" i="1"/>
  <c r="A834" i="1" s="1"/>
  <c r="M833" i="1"/>
  <c r="A833" i="1" s="1"/>
  <c r="M832" i="1"/>
  <c r="A832" i="1" s="1"/>
  <c r="M831" i="1"/>
  <c r="A831" i="1" s="1"/>
  <c r="M829" i="1"/>
  <c r="A829" i="1" s="1"/>
  <c r="M828" i="1"/>
  <c r="A828" i="1" s="1"/>
  <c r="M827" i="1"/>
  <c r="A827" i="1" s="1"/>
  <c r="M825" i="1"/>
  <c r="A825" i="1" s="1"/>
  <c r="M824" i="1"/>
  <c r="M823" i="1"/>
  <c r="A823" i="1" s="1"/>
  <c r="M822" i="1"/>
  <c r="A822" i="1" s="1"/>
  <c r="M821" i="1"/>
  <c r="A821" i="1" s="1"/>
  <c r="M820" i="1"/>
  <c r="A820" i="1" s="1"/>
  <c r="M819" i="1"/>
  <c r="A819" i="1" s="1"/>
  <c r="M818" i="1"/>
  <c r="A818" i="1" s="1"/>
  <c r="M817" i="1"/>
  <c r="A817" i="1" s="1"/>
  <c r="M816" i="1"/>
  <c r="A816" i="1" s="1"/>
  <c r="M815" i="1"/>
  <c r="A815" i="1" s="1"/>
  <c r="M814" i="1"/>
  <c r="A814" i="1" s="1"/>
  <c r="M813" i="1"/>
  <c r="A813" i="1" s="1"/>
  <c r="M812" i="1"/>
  <c r="A812" i="1" s="1"/>
  <c r="M811" i="1"/>
  <c r="A811" i="1" s="1"/>
  <c r="M810" i="1"/>
  <c r="A810" i="1" s="1"/>
  <c r="M809" i="1"/>
  <c r="A809" i="1" s="1"/>
  <c r="M808" i="1"/>
  <c r="A808" i="1" s="1"/>
  <c r="M807" i="1"/>
  <c r="A807" i="1" s="1"/>
  <c r="M806" i="1"/>
  <c r="A806" i="1" s="1"/>
  <c r="M805" i="1"/>
  <c r="A805" i="1" s="1"/>
  <c r="M804" i="1"/>
  <c r="A804" i="1" s="1"/>
  <c r="M803" i="1"/>
  <c r="A803" i="1" s="1"/>
  <c r="M802" i="1"/>
  <c r="A802" i="1" s="1"/>
  <c r="M801" i="1"/>
  <c r="A801" i="1" s="1"/>
  <c r="M800" i="1"/>
  <c r="A800" i="1" s="1"/>
  <c r="M799" i="1"/>
  <c r="A799" i="1" s="1"/>
  <c r="M798" i="1"/>
  <c r="A798" i="1" s="1"/>
  <c r="M797" i="1"/>
  <c r="A797" i="1" s="1"/>
  <c r="M796" i="1"/>
  <c r="A796" i="1" s="1"/>
  <c r="M795" i="1"/>
  <c r="A795" i="1" s="1"/>
  <c r="M794" i="1"/>
  <c r="A794" i="1" s="1"/>
  <c r="M793" i="1"/>
  <c r="A793" i="1" s="1"/>
  <c r="M792" i="1"/>
  <c r="A792" i="1" s="1"/>
  <c r="M791" i="1"/>
  <c r="A791" i="1" s="1"/>
  <c r="M790" i="1"/>
  <c r="A790" i="1" s="1"/>
  <c r="M789" i="1"/>
  <c r="A789" i="1" s="1"/>
  <c r="M788" i="1"/>
  <c r="A788" i="1" s="1"/>
  <c r="M787" i="1"/>
  <c r="A787" i="1" s="1"/>
  <c r="M786" i="1"/>
  <c r="A786" i="1" s="1"/>
  <c r="M785" i="1"/>
  <c r="A785" i="1" s="1"/>
  <c r="M784" i="1"/>
  <c r="A784" i="1" s="1"/>
  <c r="M783" i="1"/>
  <c r="A783" i="1" s="1"/>
  <c r="M782" i="1"/>
  <c r="A782" i="1" s="1"/>
  <c r="M781" i="1"/>
  <c r="A781" i="1" s="1"/>
  <c r="M780" i="1"/>
  <c r="A780" i="1" s="1"/>
  <c r="M779" i="1"/>
  <c r="A779" i="1" s="1"/>
  <c r="M778" i="1"/>
  <c r="A778" i="1" s="1"/>
  <c r="M777" i="1"/>
  <c r="A777" i="1" s="1"/>
  <c r="M776" i="1"/>
  <c r="A776" i="1" s="1"/>
  <c r="M775" i="1"/>
  <c r="A775" i="1" s="1"/>
  <c r="M774" i="1"/>
  <c r="A774" i="1" s="1"/>
  <c r="M773" i="1"/>
  <c r="A773" i="1" s="1"/>
  <c r="M772" i="1"/>
  <c r="A772" i="1" s="1"/>
  <c r="M771" i="1"/>
  <c r="A771" i="1" s="1"/>
  <c r="M770" i="1"/>
  <c r="A770" i="1" s="1"/>
  <c r="M769" i="1"/>
  <c r="A769" i="1" s="1"/>
  <c r="M768" i="1"/>
  <c r="A768" i="1" s="1"/>
  <c r="M766" i="1"/>
  <c r="A766" i="1" s="1"/>
  <c r="M765" i="1"/>
  <c r="A765" i="1" s="1"/>
  <c r="M764" i="1"/>
  <c r="A764" i="1" s="1"/>
  <c r="M763" i="1"/>
  <c r="A763" i="1" s="1"/>
  <c r="M762" i="1"/>
  <c r="A762" i="1" s="1"/>
  <c r="M760" i="1"/>
  <c r="A760" i="1" s="1"/>
  <c r="M759" i="1"/>
  <c r="A759" i="1" s="1"/>
  <c r="M758" i="1"/>
  <c r="A758" i="1" s="1"/>
  <c r="M757" i="1"/>
  <c r="A757" i="1" s="1"/>
  <c r="M756" i="1"/>
  <c r="A756" i="1" s="1"/>
  <c r="M755" i="1"/>
  <c r="A755" i="1" s="1"/>
  <c r="M754" i="1"/>
  <c r="A754" i="1" s="1"/>
  <c r="M753" i="1"/>
  <c r="A753" i="1" s="1"/>
  <c r="M752" i="1"/>
  <c r="A752" i="1" s="1"/>
  <c r="M751" i="1"/>
  <c r="A751" i="1" s="1"/>
  <c r="M748" i="1"/>
  <c r="A748" i="1" s="1"/>
  <c r="M747" i="1"/>
  <c r="A747" i="1" s="1"/>
  <c r="M746" i="1"/>
  <c r="A746" i="1" s="1"/>
  <c r="M745" i="1"/>
  <c r="A745" i="1" s="1"/>
  <c r="M744" i="1"/>
  <c r="A744" i="1" s="1"/>
  <c r="M743" i="1"/>
  <c r="A743" i="1" s="1"/>
  <c r="M742" i="1"/>
  <c r="A742" i="1" s="1"/>
  <c r="M741" i="1"/>
  <c r="A741" i="1" s="1"/>
  <c r="M740" i="1"/>
  <c r="A740" i="1" s="1"/>
  <c r="M739" i="1"/>
  <c r="A739" i="1" s="1"/>
  <c r="M738" i="1"/>
  <c r="A738" i="1" s="1"/>
  <c r="M737" i="1"/>
  <c r="A737" i="1" s="1"/>
  <c r="M736" i="1"/>
  <c r="A736" i="1" s="1"/>
  <c r="M735" i="1"/>
  <c r="A735" i="1" s="1"/>
  <c r="M734" i="1"/>
  <c r="A734" i="1" s="1"/>
  <c r="M733" i="1"/>
  <c r="A733" i="1" s="1"/>
  <c r="M732" i="1"/>
  <c r="A732" i="1" s="1"/>
  <c r="M731" i="1"/>
  <c r="A731" i="1" s="1"/>
  <c r="M730" i="1"/>
  <c r="A730" i="1" s="1"/>
  <c r="M729" i="1"/>
  <c r="A729" i="1" s="1"/>
  <c r="M728" i="1"/>
  <c r="A728" i="1" s="1"/>
  <c r="M727" i="1"/>
  <c r="A727" i="1" s="1"/>
  <c r="M726" i="1"/>
  <c r="A726" i="1" s="1"/>
  <c r="M725" i="1"/>
  <c r="A725" i="1" s="1"/>
  <c r="M724" i="1"/>
  <c r="A724" i="1" s="1"/>
  <c r="M723" i="1"/>
  <c r="A723" i="1" s="1"/>
  <c r="M722" i="1"/>
  <c r="A722" i="1" s="1"/>
  <c r="M721" i="1"/>
  <c r="A721" i="1" s="1"/>
  <c r="M719" i="1"/>
  <c r="A719" i="1" s="1"/>
  <c r="M718" i="1"/>
  <c r="A718" i="1" s="1"/>
  <c r="M717" i="1"/>
  <c r="A717" i="1" s="1"/>
  <c r="M715" i="1"/>
  <c r="A715" i="1" s="1"/>
  <c r="M714" i="1"/>
  <c r="A714" i="1" s="1"/>
  <c r="M713" i="1"/>
  <c r="A713" i="1" s="1"/>
  <c r="M712" i="1"/>
  <c r="A712" i="1" s="1"/>
  <c r="M711" i="1"/>
  <c r="A711" i="1" s="1"/>
  <c r="M710" i="1"/>
  <c r="A710" i="1" s="1"/>
  <c r="M709" i="1"/>
  <c r="A709" i="1" s="1"/>
  <c r="M708" i="1"/>
  <c r="A708" i="1" s="1"/>
  <c r="M707" i="1"/>
  <c r="A707" i="1" s="1"/>
  <c r="M706" i="1"/>
  <c r="A706" i="1" s="1"/>
  <c r="M705" i="1"/>
  <c r="A705" i="1" s="1"/>
  <c r="M704" i="1"/>
  <c r="A704" i="1" s="1"/>
  <c r="M703" i="1"/>
  <c r="A703" i="1" s="1"/>
  <c r="M702" i="1"/>
  <c r="A702" i="1" s="1"/>
  <c r="M701" i="1"/>
  <c r="A701" i="1" s="1"/>
  <c r="M700" i="1"/>
  <c r="A700" i="1" s="1"/>
  <c r="M699" i="1"/>
  <c r="A699" i="1" s="1"/>
  <c r="M698" i="1"/>
  <c r="A698" i="1" s="1"/>
  <c r="M697" i="1"/>
  <c r="A697" i="1" s="1"/>
  <c r="M696" i="1"/>
  <c r="A696" i="1" s="1"/>
  <c r="M695" i="1"/>
  <c r="A695" i="1" s="1"/>
  <c r="M694" i="1"/>
  <c r="A694" i="1" s="1"/>
  <c r="M693" i="1"/>
  <c r="A693" i="1" s="1"/>
  <c r="M692" i="1"/>
  <c r="A692" i="1" s="1"/>
  <c r="M690" i="1"/>
  <c r="A690" i="1" s="1"/>
  <c r="M689" i="1"/>
  <c r="A689" i="1" s="1"/>
  <c r="M688" i="1"/>
  <c r="A688" i="1" s="1"/>
  <c r="M687" i="1"/>
  <c r="A687" i="1" s="1"/>
  <c r="M686" i="1"/>
  <c r="A686" i="1" s="1"/>
  <c r="M685" i="1"/>
  <c r="A685" i="1" s="1"/>
  <c r="M684" i="1"/>
  <c r="A684" i="1" s="1"/>
  <c r="M683" i="1"/>
  <c r="A683" i="1" s="1"/>
  <c r="M682" i="1"/>
  <c r="A682" i="1" s="1"/>
  <c r="M681" i="1"/>
  <c r="A681" i="1" s="1"/>
  <c r="M680" i="1"/>
  <c r="A680" i="1" s="1"/>
  <c r="M679" i="1"/>
  <c r="A679" i="1" s="1"/>
  <c r="M678" i="1"/>
  <c r="A678" i="1" s="1"/>
  <c r="M677" i="1"/>
  <c r="A677" i="1" s="1"/>
  <c r="M675" i="1"/>
  <c r="A675" i="1" s="1"/>
  <c r="M674" i="1"/>
  <c r="A674" i="1" s="1"/>
  <c r="M673" i="1"/>
  <c r="A673" i="1" s="1"/>
  <c r="M672" i="1"/>
  <c r="A672" i="1" s="1"/>
  <c r="M671" i="1"/>
  <c r="A671" i="1" s="1"/>
  <c r="M670" i="1"/>
  <c r="A670" i="1" s="1"/>
  <c r="M669" i="1"/>
  <c r="A669" i="1" s="1"/>
  <c r="M668" i="1"/>
  <c r="A668" i="1" s="1"/>
  <c r="M666" i="1"/>
  <c r="A666" i="1" s="1"/>
  <c r="M665" i="1"/>
  <c r="A665" i="1" s="1"/>
  <c r="M664" i="1"/>
  <c r="A664" i="1" s="1"/>
  <c r="M663" i="1"/>
  <c r="A663" i="1" s="1"/>
  <c r="M662" i="1"/>
  <c r="A662" i="1" s="1"/>
  <c r="M661" i="1"/>
  <c r="A661" i="1" s="1"/>
  <c r="M660" i="1"/>
  <c r="A660" i="1" s="1"/>
  <c r="M659" i="1"/>
  <c r="A659" i="1" s="1"/>
  <c r="M658" i="1"/>
  <c r="A658" i="1" s="1"/>
  <c r="M657" i="1"/>
  <c r="A657" i="1" s="1"/>
  <c r="M655" i="1"/>
  <c r="A655" i="1" s="1"/>
  <c r="M654" i="1"/>
  <c r="A654" i="1" s="1"/>
  <c r="M653" i="1"/>
  <c r="A653" i="1" s="1"/>
  <c r="M652" i="1"/>
  <c r="A652" i="1" s="1"/>
  <c r="M651" i="1"/>
  <c r="A651" i="1" s="1"/>
  <c r="M650" i="1"/>
  <c r="A650" i="1" s="1"/>
  <c r="M649" i="1"/>
  <c r="A649" i="1" s="1"/>
  <c r="M648" i="1"/>
  <c r="A648" i="1" s="1"/>
  <c r="M647" i="1"/>
  <c r="A647" i="1" s="1"/>
  <c r="M646" i="1"/>
  <c r="A646" i="1" s="1"/>
  <c r="M645" i="1"/>
  <c r="A645" i="1" s="1"/>
  <c r="M644" i="1"/>
  <c r="A644" i="1" s="1"/>
  <c r="M643" i="1"/>
  <c r="A643" i="1" s="1"/>
  <c r="M642" i="1"/>
  <c r="A642" i="1" s="1"/>
  <c r="M641" i="1"/>
  <c r="A641" i="1" s="1"/>
  <c r="M640" i="1"/>
  <c r="A640" i="1" s="1"/>
  <c r="M639" i="1"/>
  <c r="A639" i="1" s="1"/>
  <c r="M638" i="1"/>
  <c r="A638" i="1" s="1"/>
  <c r="M637" i="1"/>
  <c r="A637" i="1" s="1"/>
  <c r="M636" i="1"/>
  <c r="A636" i="1" s="1"/>
  <c r="M635" i="1"/>
  <c r="A635" i="1" s="1"/>
  <c r="M634" i="1"/>
  <c r="A634" i="1" s="1"/>
  <c r="M633" i="1"/>
  <c r="A633" i="1" s="1"/>
  <c r="M632" i="1"/>
  <c r="A632" i="1" s="1"/>
  <c r="M631" i="1"/>
  <c r="A631" i="1" s="1"/>
  <c r="M630" i="1"/>
  <c r="A630" i="1" s="1"/>
  <c r="M629" i="1"/>
  <c r="A629" i="1" s="1"/>
  <c r="M628" i="1"/>
  <c r="A628" i="1" s="1"/>
  <c r="M627" i="1"/>
  <c r="A627" i="1" s="1"/>
  <c r="M626" i="1"/>
  <c r="A626" i="1" s="1"/>
  <c r="M625" i="1"/>
  <c r="A625" i="1" s="1"/>
  <c r="M624" i="1"/>
  <c r="A624" i="1" s="1"/>
  <c r="M623" i="1"/>
  <c r="A623" i="1" s="1"/>
  <c r="M622" i="1"/>
  <c r="A622" i="1" s="1"/>
  <c r="M621" i="1"/>
  <c r="A621" i="1" s="1"/>
  <c r="M620" i="1"/>
  <c r="A620" i="1" s="1"/>
  <c r="M619" i="1"/>
  <c r="A619" i="1" s="1"/>
  <c r="M618" i="1"/>
  <c r="A618" i="1" s="1"/>
  <c r="M617" i="1"/>
  <c r="A617" i="1" s="1"/>
  <c r="M616" i="1"/>
  <c r="A616" i="1" s="1"/>
  <c r="M615" i="1"/>
  <c r="A615" i="1" s="1"/>
  <c r="M614" i="1"/>
  <c r="A614" i="1" s="1"/>
  <c r="M613" i="1"/>
  <c r="A613" i="1" s="1"/>
  <c r="M612" i="1"/>
  <c r="A612" i="1" s="1"/>
  <c r="M611" i="1"/>
  <c r="A611" i="1" s="1"/>
  <c r="M610" i="1"/>
  <c r="A610" i="1" s="1"/>
  <c r="M609" i="1"/>
  <c r="A609" i="1" s="1"/>
  <c r="M608" i="1"/>
  <c r="A608" i="1" s="1"/>
  <c r="M607" i="1"/>
  <c r="A607" i="1" s="1"/>
  <c r="M606" i="1"/>
  <c r="A606" i="1" s="1"/>
  <c r="M605" i="1"/>
  <c r="A605" i="1" s="1"/>
  <c r="M604" i="1"/>
  <c r="A604" i="1" s="1"/>
  <c r="M603" i="1"/>
  <c r="A603" i="1" s="1"/>
  <c r="M602" i="1"/>
  <c r="A602" i="1" s="1"/>
  <c r="M601" i="1"/>
  <c r="A601" i="1" s="1"/>
  <c r="M600" i="1"/>
  <c r="A600" i="1" s="1"/>
  <c r="M599" i="1"/>
  <c r="A599" i="1" s="1"/>
  <c r="M598" i="1"/>
  <c r="A598" i="1" s="1"/>
  <c r="M597" i="1"/>
  <c r="A597" i="1" s="1"/>
  <c r="M596" i="1"/>
  <c r="A596" i="1" s="1"/>
  <c r="M595" i="1"/>
  <c r="A595" i="1" s="1"/>
  <c r="M594" i="1"/>
  <c r="A594" i="1" s="1"/>
  <c r="M593" i="1"/>
  <c r="A593" i="1" s="1"/>
  <c r="M592" i="1"/>
  <c r="A592" i="1" s="1"/>
  <c r="M591" i="1"/>
  <c r="A591" i="1" s="1"/>
  <c r="M590" i="1"/>
  <c r="A590" i="1" s="1"/>
  <c r="M589" i="1"/>
  <c r="A589" i="1" s="1"/>
  <c r="M588" i="1"/>
  <c r="A588" i="1" s="1"/>
  <c r="M587" i="1"/>
  <c r="A587" i="1" s="1"/>
  <c r="M586" i="1"/>
  <c r="A586" i="1" s="1"/>
  <c r="M585" i="1"/>
  <c r="A585" i="1" s="1"/>
  <c r="M584" i="1"/>
  <c r="A584" i="1" s="1"/>
  <c r="M583" i="1"/>
  <c r="A583" i="1" s="1"/>
  <c r="M582" i="1"/>
  <c r="A582" i="1" s="1"/>
  <c r="M581" i="1"/>
  <c r="A581" i="1" s="1"/>
  <c r="M580" i="1"/>
  <c r="A580" i="1" s="1"/>
  <c r="M579" i="1"/>
  <c r="A579" i="1" s="1"/>
  <c r="M578" i="1"/>
  <c r="A578" i="1" s="1"/>
  <c r="M577" i="1"/>
  <c r="A577" i="1" s="1"/>
  <c r="M576" i="1"/>
  <c r="A576" i="1" s="1"/>
  <c r="M575" i="1"/>
  <c r="A575" i="1" s="1"/>
  <c r="M574" i="1"/>
  <c r="A574" i="1" s="1"/>
  <c r="M573" i="1"/>
  <c r="A573" i="1" s="1"/>
  <c r="M572" i="1"/>
  <c r="A572" i="1" s="1"/>
  <c r="M570" i="1"/>
  <c r="A570" i="1" s="1"/>
  <c r="M569" i="1"/>
  <c r="A569" i="1" s="1"/>
  <c r="M568" i="1"/>
  <c r="A568" i="1" s="1"/>
  <c r="M566" i="1"/>
  <c r="A566" i="1" s="1"/>
  <c r="M565" i="1"/>
  <c r="A565" i="1" s="1"/>
  <c r="M564" i="1"/>
  <c r="A564" i="1" s="1"/>
  <c r="M563" i="1"/>
  <c r="A563" i="1" s="1"/>
  <c r="M562" i="1"/>
  <c r="A562" i="1" s="1"/>
  <c r="M561" i="1"/>
  <c r="A561" i="1" s="1"/>
  <c r="M560" i="1"/>
  <c r="A560" i="1" s="1"/>
  <c r="M559" i="1"/>
  <c r="A559" i="1" s="1"/>
  <c r="M558" i="1"/>
  <c r="A558" i="1" s="1"/>
  <c r="M557" i="1"/>
  <c r="A557" i="1" s="1"/>
  <c r="M556" i="1"/>
  <c r="A556" i="1" s="1"/>
  <c r="M555" i="1"/>
  <c r="A555" i="1" s="1"/>
  <c r="M554" i="1"/>
  <c r="A554" i="1" s="1"/>
  <c r="M553" i="1"/>
  <c r="A553" i="1" s="1"/>
  <c r="M552" i="1"/>
  <c r="A552" i="1" s="1"/>
  <c r="M551" i="1"/>
  <c r="A551" i="1" s="1"/>
  <c r="M550" i="1"/>
  <c r="A550" i="1" s="1"/>
  <c r="M549" i="1"/>
  <c r="A549" i="1" s="1"/>
  <c r="M548" i="1"/>
  <c r="A548" i="1" s="1"/>
  <c r="M547" i="1"/>
  <c r="A547" i="1" s="1"/>
  <c r="M546" i="1"/>
  <c r="A546" i="1" s="1"/>
  <c r="M545" i="1"/>
  <c r="A545" i="1" s="1"/>
  <c r="M544" i="1"/>
  <c r="A544" i="1" s="1"/>
  <c r="M543" i="1"/>
  <c r="A543" i="1" s="1"/>
  <c r="M542" i="1"/>
  <c r="A542" i="1" s="1"/>
  <c r="M541" i="1"/>
  <c r="A541" i="1" s="1"/>
  <c r="M540" i="1"/>
  <c r="A540" i="1" s="1"/>
  <c r="M539" i="1"/>
  <c r="A539" i="1" s="1"/>
  <c r="M538" i="1"/>
  <c r="A538" i="1" s="1"/>
  <c r="M536" i="1"/>
  <c r="A536" i="1" s="1"/>
  <c r="M535" i="1"/>
  <c r="A535" i="1" s="1"/>
  <c r="M534" i="1"/>
  <c r="A534" i="1" s="1"/>
  <c r="M533" i="1"/>
  <c r="A533" i="1" s="1"/>
  <c r="M532" i="1"/>
  <c r="A532" i="1" s="1"/>
  <c r="M531" i="1"/>
  <c r="A531" i="1" s="1"/>
  <c r="M529" i="1"/>
  <c r="A529" i="1" s="1"/>
  <c r="M528" i="1"/>
  <c r="A528" i="1" s="1"/>
  <c r="M527" i="1"/>
  <c r="A527" i="1" s="1"/>
  <c r="M526" i="1"/>
  <c r="A526" i="1" s="1"/>
  <c r="M525" i="1"/>
  <c r="A525" i="1" s="1"/>
  <c r="M524" i="1"/>
  <c r="A524" i="1" s="1"/>
  <c r="M522" i="1"/>
  <c r="A522" i="1" s="1"/>
  <c r="M521" i="1"/>
  <c r="A521" i="1" s="1"/>
  <c r="M520" i="1"/>
  <c r="A520" i="1" s="1"/>
  <c r="M519" i="1"/>
  <c r="A519" i="1" s="1"/>
  <c r="M518" i="1"/>
  <c r="A518" i="1" s="1"/>
  <c r="M517" i="1"/>
  <c r="A517" i="1" s="1"/>
  <c r="M516" i="1"/>
  <c r="A516" i="1" s="1"/>
  <c r="M515" i="1"/>
  <c r="A515" i="1" s="1"/>
  <c r="M514" i="1"/>
  <c r="A514" i="1" s="1"/>
  <c r="M513" i="1"/>
  <c r="A513" i="1" s="1"/>
  <c r="M511" i="1"/>
  <c r="A511" i="1" s="1"/>
  <c r="M509" i="1"/>
  <c r="A509" i="1" s="1"/>
  <c r="M507" i="1"/>
  <c r="A507" i="1" s="1"/>
  <c r="M506" i="1"/>
  <c r="A506" i="1" s="1"/>
  <c r="M505" i="1"/>
  <c r="A505" i="1" s="1"/>
  <c r="M504" i="1"/>
  <c r="A504" i="1" s="1"/>
  <c r="M503" i="1"/>
  <c r="A503" i="1" s="1"/>
  <c r="M501" i="1"/>
  <c r="A501" i="1" s="1"/>
  <c r="M500" i="1"/>
  <c r="A500" i="1" s="1"/>
  <c r="M499" i="1"/>
  <c r="A499" i="1" s="1"/>
  <c r="M498" i="1"/>
  <c r="A498" i="1" s="1"/>
  <c r="M497" i="1"/>
  <c r="A497" i="1" s="1"/>
  <c r="M496" i="1"/>
  <c r="A496" i="1" s="1"/>
  <c r="M495" i="1"/>
  <c r="A495" i="1" s="1"/>
  <c r="M494" i="1"/>
  <c r="A494" i="1" s="1"/>
  <c r="M492" i="1"/>
  <c r="A492" i="1" s="1"/>
  <c r="M491" i="1"/>
  <c r="A491" i="1" s="1"/>
  <c r="M490" i="1"/>
  <c r="A490" i="1" s="1"/>
  <c r="M489" i="1"/>
  <c r="A489" i="1" s="1"/>
  <c r="M487" i="1"/>
  <c r="A487" i="1" s="1"/>
  <c r="M486" i="1"/>
  <c r="A486" i="1" s="1"/>
  <c r="M485" i="1"/>
  <c r="A485" i="1" s="1"/>
  <c r="M484" i="1"/>
  <c r="A484" i="1" s="1"/>
  <c r="M483" i="1"/>
  <c r="A483" i="1" s="1"/>
  <c r="M481" i="1"/>
  <c r="A481" i="1" s="1"/>
  <c r="M480" i="1"/>
  <c r="A480" i="1" s="1"/>
  <c r="M479" i="1"/>
  <c r="A479" i="1" s="1"/>
  <c r="M476" i="1"/>
  <c r="A476" i="1" s="1"/>
  <c r="M475" i="1"/>
  <c r="A475" i="1" s="1"/>
  <c r="M474" i="1"/>
  <c r="A474" i="1" s="1"/>
  <c r="M473" i="1"/>
  <c r="A473" i="1" s="1"/>
  <c r="M472" i="1"/>
  <c r="A472" i="1" s="1"/>
  <c r="M471" i="1"/>
  <c r="A471" i="1" s="1"/>
  <c r="M469" i="1"/>
  <c r="A469" i="1" s="1"/>
  <c r="M468" i="1"/>
  <c r="A468" i="1" s="1"/>
  <c r="M467" i="1"/>
  <c r="A467" i="1" s="1"/>
  <c r="M465" i="1"/>
  <c r="A465" i="1" s="1"/>
  <c r="M462" i="1"/>
  <c r="A462" i="1" s="1"/>
  <c r="M461" i="1"/>
  <c r="A461" i="1" s="1"/>
  <c r="M460" i="1"/>
  <c r="A460" i="1" s="1"/>
  <c r="M459" i="1"/>
  <c r="A459" i="1" s="1"/>
  <c r="M458" i="1"/>
  <c r="A458" i="1" s="1"/>
  <c r="M457" i="1"/>
  <c r="A457" i="1" s="1"/>
  <c r="M456" i="1"/>
  <c r="A456" i="1" s="1"/>
  <c r="M454" i="1"/>
  <c r="A454" i="1" s="1"/>
  <c r="M453" i="1"/>
  <c r="A453" i="1" s="1"/>
  <c r="M452" i="1"/>
  <c r="A452" i="1" s="1"/>
  <c r="M451" i="1"/>
  <c r="A451" i="1" s="1"/>
  <c r="M450" i="1"/>
  <c r="A450" i="1" s="1"/>
  <c r="M449" i="1"/>
  <c r="A449" i="1" s="1"/>
  <c r="M448" i="1"/>
  <c r="A448" i="1" s="1"/>
  <c r="M447" i="1"/>
  <c r="A447" i="1" s="1"/>
  <c r="M446" i="1"/>
  <c r="A446" i="1" s="1"/>
  <c r="M445" i="1"/>
  <c r="A445" i="1" s="1"/>
  <c r="M444" i="1"/>
  <c r="A444" i="1" s="1"/>
  <c r="M443" i="1"/>
  <c r="A443" i="1" s="1"/>
  <c r="M442" i="1"/>
  <c r="A442" i="1" s="1"/>
  <c r="M441" i="1"/>
  <c r="A441" i="1" s="1"/>
  <c r="M440" i="1"/>
  <c r="A440" i="1" s="1"/>
  <c r="M439" i="1"/>
  <c r="A439" i="1" s="1"/>
  <c r="M438" i="1"/>
  <c r="A438" i="1" s="1"/>
  <c r="M437" i="1"/>
  <c r="A437" i="1" s="1"/>
  <c r="M436" i="1"/>
  <c r="A436" i="1" s="1"/>
  <c r="M435" i="1"/>
  <c r="A435" i="1" s="1"/>
  <c r="M434" i="1"/>
  <c r="A434" i="1" s="1"/>
  <c r="M433" i="1"/>
  <c r="A433" i="1" s="1"/>
  <c r="M432" i="1"/>
  <c r="A432" i="1" s="1"/>
  <c r="M431" i="1"/>
  <c r="A431" i="1" s="1"/>
  <c r="M430" i="1"/>
  <c r="A430" i="1" s="1"/>
  <c r="M429" i="1"/>
  <c r="A429" i="1" s="1"/>
  <c r="M428" i="1"/>
  <c r="A428" i="1" s="1"/>
  <c r="M427" i="1"/>
  <c r="A427" i="1" s="1"/>
  <c r="M426" i="1"/>
  <c r="A426" i="1" s="1"/>
  <c r="M425" i="1"/>
  <c r="A425" i="1" s="1"/>
  <c r="M424" i="1"/>
  <c r="A424" i="1" s="1"/>
  <c r="M423" i="1"/>
  <c r="A423" i="1" s="1"/>
  <c r="M422" i="1"/>
  <c r="A422" i="1" s="1"/>
  <c r="M421" i="1"/>
  <c r="A421" i="1" s="1"/>
  <c r="M420" i="1"/>
  <c r="A420" i="1" s="1"/>
  <c r="M419" i="1"/>
  <c r="A419" i="1" s="1"/>
  <c r="M418" i="1"/>
  <c r="A418" i="1" s="1"/>
  <c r="M417" i="1"/>
  <c r="A417" i="1" s="1"/>
  <c r="M416" i="1"/>
  <c r="A416" i="1" s="1"/>
  <c r="M415" i="1"/>
  <c r="A415" i="1" s="1"/>
  <c r="M414" i="1"/>
  <c r="A414" i="1" s="1"/>
  <c r="M413" i="1"/>
  <c r="A413" i="1" s="1"/>
  <c r="M412" i="1"/>
  <c r="A412" i="1" s="1"/>
  <c r="M411" i="1"/>
  <c r="A411" i="1" s="1"/>
  <c r="M410" i="1"/>
  <c r="A410" i="1" s="1"/>
  <c r="M409" i="1"/>
  <c r="A409" i="1" s="1"/>
  <c r="M408" i="1"/>
  <c r="A408" i="1" s="1"/>
  <c r="M407" i="1"/>
  <c r="A407" i="1" s="1"/>
  <c r="M406" i="1"/>
  <c r="A406" i="1" s="1"/>
  <c r="M405" i="1"/>
  <c r="A405" i="1" s="1"/>
  <c r="M404" i="1"/>
  <c r="A404" i="1" s="1"/>
  <c r="M403" i="1"/>
  <c r="A403" i="1" s="1"/>
  <c r="M402" i="1"/>
  <c r="A402" i="1" s="1"/>
  <c r="M401" i="1"/>
  <c r="A401" i="1" s="1"/>
  <c r="M400" i="1"/>
  <c r="A400" i="1" s="1"/>
  <c r="M399" i="1"/>
  <c r="A399" i="1" s="1"/>
  <c r="M398" i="1"/>
  <c r="A398" i="1" s="1"/>
  <c r="M397" i="1"/>
  <c r="A397" i="1" s="1"/>
  <c r="M396" i="1"/>
  <c r="A396" i="1" s="1"/>
  <c r="M395" i="1"/>
  <c r="A395" i="1" s="1"/>
  <c r="M394" i="1"/>
  <c r="A394" i="1" s="1"/>
  <c r="M393" i="1"/>
  <c r="A393" i="1" s="1"/>
  <c r="M392" i="1"/>
  <c r="A392" i="1" s="1"/>
  <c r="M391" i="1"/>
  <c r="A391" i="1" s="1"/>
  <c r="M390" i="1"/>
  <c r="A390" i="1" s="1"/>
  <c r="M389" i="1"/>
  <c r="A389" i="1" s="1"/>
  <c r="M388" i="1"/>
  <c r="A388" i="1" s="1"/>
  <c r="M387" i="1"/>
  <c r="A387" i="1" s="1"/>
  <c r="M386" i="1"/>
  <c r="A386" i="1" s="1"/>
  <c r="M385" i="1"/>
  <c r="A385" i="1" s="1"/>
  <c r="M384" i="1"/>
  <c r="A384" i="1" s="1"/>
  <c r="M383" i="1"/>
  <c r="A383" i="1" s="1"/>
  <c r="M382" i="1"/>
  <c r="A382" i="1" s="1"/>
  <c r="M381" i="1"/>
  <c r="A381" i="1" s="1"/>
  <c r="M380" i="1"/>
  <c r="A380" i="1" s="1"/>
  <c r="M379" i="1"/>
  <c r="A379" i="1" s="1"/>
  <c r="M377" i="1"/>
  <c r="A377" i="1" s="1"/>
  <c r="M376" i="1"/>
  <c r="A376" i="1" s="1"/>
  <c r="M375" i="1"/>
  <c r="A375" i="1" s="1"/>
  <c r="M374" i="1"/>
  <c r="A374" i="1" s="1"/>
  <c r="M373" i="1"/>
  <c r="A373" i="1" s="1"/>
  <c r="M372" i="1"/>
  <c r="A372" i="1" s="1"/>
  <c r="M371" i="1"/>
  <c r="A371" i="1" s="1"/>
  <c r="M370" i="1"/>
  <c r="A370" i="1" s="1"/>
  <c r="M369" i="1"/>
  <c r="A369" i="1" s="1"/>
  <c r="M367" i="1"/>
  <c r="A367" i="1" s="1"/>
  <c r="M366" i="1"/>
  <c r="A366" i="1" s="1"/>
  <c r="M365" i="1"/>
  <c r="A365" i="1" s="1"/>
  <c r="M364" i="1"/>
  <c r="A364" i="1" s="1"/>
  <c r="M363" i="1"/>
  <c r="A363" i="1" s="1"/>
  <c r="M362" i="1"/>
  <c r="A362" i="1" s="1"/>
  <c r="M361" i="1"/>
  <c r="A361" i="1" s="1"/>
  <c r="M360" i="1"/>
  <c r="A360" i="1" s="1"/>
  <c r="M359" i="1"/>
  <c r="A359" i="1" s="1"/>
  <c r="M358" i="1"/>
  <c r="A358" i="1" s="1"/>
  <c r="M357" i="1"/>
  <c r="A357" i="1" s="1"/>
  <c r="M356" i="1"/>
  <c r="A356" i="1" s="1"/>
  <c r="M355" i="1"/>
  <c r="A355" i="1" s="1"/>
  <c r="M354" i="1"/>
  <c r="A354" i="1" s="1"/>
  <c r="M353" i="1"/>
  <c r="A353" i="1" s="1"/>
  <c r="M352" i="1"/>
  <c r="A352" i="1" s="1"/>
  <c r="M351" i="1"/>
  <c r="A351" i="1" s="1"/>
  <c r="M349" i="1"/>
  <c r="A349" i="1" s="1"/>
  <c r="M347" i="1"/>
  <c r="A347" i="1" s="1"/>
  <c r="M346" i="1"/>
  <c r="A346" i="1" s="1"/>
  <c r="M345" i="1"/>
  <c r="A345" i="1" s="1"/>
  <c r="M344" i="1"/>
  <c r="A344" i="1" s="1"/>
  <c r="M343" i="1"/>
  <c r="A343" i="1" s="1"/>
  <c r="M341" i="1"/>
  <c r="A341" i="1" s="1"/>
  <c r="M338" i="1"/>
  <c r="A338" i="1" s="1"/>
  <c r="M337" i="1"/>
  <c r="A337" i="1" s="1"/>
  <c r="M336" i="1"/>
  <c r="A336" i="1" s="1"/>
  <c r="M335" i="1"/>
  <c r="A335" i="1" s="1"/>
  <c r="M334" i="1"/>
  <c r="A334" i="1" s="1"/>
  <c r="M333" i="1"/>
  <c r="A333" i="1" s="1"/>
  <c r="M332" i="1"/>
  <c r="A332" i="1" s="1"/>
  <c r="M331" i="1"/>
  <c r="A331" i="1" s="1"/>
  <c r="M330" i="1"/>
  <c r="A330" i="1" s="1"/>
  <c r="M329" i="1"/>
  <c r="A329" i="1" s="1"/>
  <c r="M328" i="1"/>
  <c r="A328" i="1" s="1"/>
  <c r="M327" i="1"/>
  <c r="A327" i="1" s="1"/>
  <c r="M326" i="1"/>
  <c r="A326" i="1" s="1"/>
  <c r="M325" i="1"/>
  <c r="A325" i="1" s="1"/>
  <c r="M324" i="1"/>
  <c r="A324" i="1" s="1"/>
  <c r="M323" i="1"/>
  <c r="A323" i="1" s="1"/>
  <c r="M322" i="1"/>
  <c r="A322" i="1" s="1"/>
  <c r="M320" i="1"/>
  <c r="A320" i="1" s="1"/>
  <c r="M319" i="1"/>
  <c r="A319" i="1" s="1"/>
  <c r="M318" i="1"/>
  <c r="A318" i="1" s="1"/>
  <c r="M317" i="1"/>
  <c r="A317" i="1" s="1"/>
  <c r="M316" i="1"/>
  <c r="A316" i="1" s="1"/>
  <c r="M315" i="1"/>
  <c r="A315" i="1" s="1"/>
  <c r="M314" i="1"/>
  <c r="A314" i="1" s="1"/>
  <c r="M313" i="1"/>
  <c r="A313" i="1" s="1"/>
  <c r="M312" i="1"/>
  <c r="A312" i="1" s="1"/>
  <c r="M311" i="1"/>
  <c r="A311" i="1" s="1"/>
  <c r="M310" i="1"/>
  <c r="A310" i="1" s="1"/>
  <c r="M309" i="1"/>
  <c r="A309" i="1" s="1"/>
  <c r="M308" i="1"/>
  <c r="A308" i="1" s="1"/>
  <c r="M307" i="1"/>
  <c r="A307" i="1" s="1"/>
  <c r="M306" i="1"/>
  <c r="A306" i="1" s="1"/>
  <c r="M305" i="1"/>
  <c r="A305" i="1" s="1"/>
  <c r="M304" i="1"/>
  <c r="A304" i="1" s="1"/>
  <c r="M303" i="1"/>
  <c r="A303" i="1" s="1"/>
  <c r="M302" i="1"/>
  <c r="A302" i="1" s="1"/>
  <c r="M301" i="1"/>
  <c r="A301" i="1" s="1"/>
  <c r="M300" i="1"/>
  <c r="A300" i="1" s="1"/>
  <c r="M299" i="1"/>
  <c r="A299" i="1" s="1"/>
  <c r="M298" i="1"/>
  <c r="A298" i="1" s="1"/>
  <c r="M297" i="1"/>
  <c r="A297" i="1" s="1"/>
  <c r="M296" i="1"/>
  <c r="A296" i="1" s="1"/>
  <c r="M295" i="1"/>
  <c r="A295" i="1" s="1"/>
  <c r="M294" i="1"/>
  <c r="A294" i="1" s="1"/>
  <c r="M293" i="1"/>
  <c r="A293" i="1" s="1"/>
  <c r="M292" i="1"/>
  <c r="A292" i="1" s="1"/>
  <c r="M291" i="1"/>
  <c r="A291" i="1" s="1"/>
  <c r="M290" i="1"/>
  <c r="A290" i="1" s="1"/>
  <c r="M289" i="1"/>
  <c r="A289" i="1" s="1"/>
  <c r="M288" i="1"/>
  <c r="A288" i="1" s="1"/>
  <c r="M287" i="1"/>
  <c r="A287" i="1" s="1"/>
  <c r="M286" i="1"/>
  <c r="A286" i="1" s="1"/>
  <c r="M285" i="1"/>
  <c r="A285" i="1" s="1"/>
  <c r="M284" i="1"/>
  <c r="A284" i="1" s="1"/>
  <c r="M283" i="1"/>
  <c r="A283" i="1" s="1"/>
  <c r="M282" i="1"/>
  <c r="A282" i="1" s="1"/>
  <c r="M281" i="1"/>
  <c r="A281" i="1" s="1"/>
  <c r="M280" i="1"/>
  <c r="A280" i="1" s="1"/>
  <c r="M279" i="1"/>
  <c r="A279" i="1" s="1"/>
  <c r="M278" i="1"/>
  <c r="A278" i="1" s="1"/>
  <c r="M277" i="1"/>
  <c r="A277" i="1" s="1"/>
  <c r="M276" i="1"/>
  <c r="A276" i="1" s="1"/>
  <c r="M275" i="1"/>
  <c r="A275" i="1" s="1"/>
  <c r="M274" i="1"/>
  <c r="A274" i="1" s="1"/>
  <c r="M273" i="1"/>
  <c r="A273" i="1" s="1"/>
  <c r="M272" i="1"/>
  <c r="A272" i="1" s="1"/>
  <c r="M271" i="1"/>
  <c r="A271" i="1" s="1"/>
  <c r="M270" i="1"/>
  <c r="A270" i="1" s="1"/>
  <c r="M269" i="1"/>
  <c r="A269" i="1" s="1"/>
  <c r="M268" i="1"/>
  <c r="A268" i="1" s="1"/>
  <c r="M267" i="1"/>
  <c r="A267" i="1" s="1"/>
  <c r="M266" i="1"/>
  <c r="A266" i="1" s="1"/>
  <c r="M265" i="1"/>
  <c r="A265" i="1" s="1"/>
  <c r="M264" i="1"/>
  <c r="A264" i="1" s="1"/>
  <c r="M263" i="1"/>
  <c r="A263" i="1" s="1"/>
  <c r="M262" i="1"/>
  <c r="A262" i="1" s="1"/>
  <c r="M261" i="1"/>
  <c r="A261" i="1" s="1"/>
  <c r="M260" i="1"/>
  <c r="A260" i="1" s="1"/>
  <c r="M259" i="1"/>
  <c r="A259" i="1" s="1"/>
  <c r="M258" i="1"/>
  <c r="A258" i="1" s="1"/>
  <c r="M257" i="1"/>
  <c r="A257" i="1" s="1"/>
  <c r="M256" i="1"/>
  <c r="A256" i="1" s="1"/>
  <c r="M255" i="1"/>
  <c r="A255" i="1" s="1"/>
  <c r="M254" i="1"/>
  <c r="A254" i="1" s="1"/>
  <c r="M253" i="1"/>
  <c r="A253" i="1" s="1"/>
  <c r="M252" i="1"/>
  <c r="A252" i="1" s="1"/>
  <c r="M250" i="1"/>
  <c r="A250" i="1" s="1"/>
  <c r="M249" i="1"/>
  <c r="A249" i="1" s="1"/>
  <c r="M246" i="1"/>
  <c r="A246" i="1" s="1"/>
  <c r="M245" i="1"/>
  <c r="A245" i="1" s="1"/>
  <c r="M244" i="1"/>
  <c r="A244" i="1" s="1"/>
  <c r="M243" i="1"/>
  <c r="A243" i="1" s="1"/>
  <c r="M241" i="1"/>
  <c r="A241" i="1" s="1"/>
  <c r="M240" i="1"/>
  <c r="A240" i="1" s="1"/>
  <c r="M239" i="1"/>
  <c r="A239" i="1" s="1"/>
  <c r="M238" i="1"/>
  <c r="A238" i="1" s="1"/>
  <c r="M237" i="1"/>
  <c r="A237" i="1" s="1"/>
  <c r="M236" i="1"/>
  <c r="A236" i="1" s="1"/>
  <c r="M234" i="1"/>
  <c r="A234" i="1" s="1"/>
  <c r="M233" i="1"/>
  <c r="A233" i="1" s="1"/>
  <c r="M232" i="1"/>
  <c r="A232" i="1" s="1"/>
  <c r="M229" i="1"/>
  <c r="A229" i="1" s="1"/>
  <c r="M228" i="1"/>
  <c r="A228" i="1" s="1"/>
  <c r="M227" i="1"/>
  <c r="A227" i="1" s="1"/>
  <c r="M226" i="1"/>
  <c r="A226" i="1" s="1"/>
  <c r="M225" i="1"/>
  <c r="A225" i="1" s="1"/>
  <c r="M224" i="1"/>
  <c r="A224" i="1" s="1"/>
  <c r="M223" i="1"/>
  <c r="A223" i="1" s="1"/>
  <c r="M222" i="1"/>
  <c r="A222" i="1" s="1"/>
  <c r="M221" i="1"/>
  <c r="A221" i="1" s="1"/>
  <c r="M220" i="1"/>
  <c r="A220" i="1" s="1"/>
  <c r="M218" i="1"/>
  <c r="A218" i="1" s="1"/>
  <c r="M217" i="1"/>
  <c r="A217" i="1" s="1"/>
  <c r="M216" i="1"/>
  <c r="A216" i="1" s="1"/>
  <c r="M215" i="1"/>
  <c r="A215" i="1" s="1"/>
  <c r="M214" i="1"/>
  <c r="A214" i="1" s="1"/>
  <c r="M213" i="1"/>
  <c r="A213" i="1" s="1"/>
  <c r="M212" i="1"/>
  <c r="A212" i="1" s="1"/>
  <c r="M211" i="1"/>
  <c r="A211" i="1" s="1"/>
  <c r="M210" i="1"/>
  <c r="A210" i="1" s="1"/>
  <c r="M209" i="1"/>
  <c r="A209" i="1" s="1"/>
  <c r="M208" i="1"/>
  <c r="A208" i="1" s="1"/>
  <c r="M207" i="1"/>
  <c r="A207" i="1" s="1"/>
  <c r="M206" i="1"/>
  <c r="A206" i="1" s="1"/>
  <c r="M205" i="1"/>
  <c r="A205" i="1" s="1"/>
  <c r="M204" i="1"/>
  <c r="A204" i="1" s="1"/>
  <c r="M203" i="1"/>
  <c r="A203" i="1" s="1"/>
  <c r="M202" i="1"/>
  <c r="A202" i="1" s="1"/>
  <c r="M201" i="1"/>
  <c r="A201" i="1" s="1"/>
  <c r="M200" i="1"/>
  <c r="A200" i="1" s="1"/>
  <c r="M199" i="1"/>
  <c r="A199" i="1" s="1"/>
  <c r="M198" i="1"/>
  <c r="A198" i="1" s="1"/>
  <c r="M197" i="1"/>
  <c r="A197" i="1" s="1"/>
  <c r="M196" i="1"/>
  <c r="A196" i="1" s="1"/>
  <c r="M195" i="1"/>
  <c r="A195" i="1" s="1"/>
  <c r="M194" i="1"/>
  <c r="A194" i="1" s="1"/>
  <c r="M193" i="1"/>
  <c r="A193" i="1" s="1"/>
  <c r="M192" i="1"/>
  <c r="A192" i="1" s="1"/>
  <c r="M191" i="1"/>
  <c r="A191" i="1" s="1"/>
  <c r="M190" i="1"/>
  <c r="A190" i="1" s="1"/>
  <c r="M188" i="1"/>
  <c r="A188" i="1" s="1"/>
  <c r="M187" i="1"/>
  <c r="A187" i="1" s="1"/>
  <c r="M186" i="1"/>
  <c r="A186" i="1" s="1"/>
  <c r="M185" i="1"/>
  <c r="A185" i="1" s="1"/>
  <c r="M184" i="1"/>
  <c r="A184" i="1" s="1"/>
  <c r="M183" i="1"/>
  <c r="A183" i="1" s="1"/>
  <c r="M182" i="1"/>
  <c r="A182" i="1" s="1"/>
  <c r="M181" i="1"/>
  <c r="A181" i="1" s="1"/>
  <c r="M180" i="1"/>
  <c r="A180" i="1" s="1"/>
  <c r="M179" i="1"/>
  <c r="A179" i="1" s="1"/>
  <c r="M178" i="1"/>
  <c r="A178" i="1" s="1"/>
  <c r="M177" i="1"/>
  <c r="A177" i="1" s="1"/>
  <c r="M176" i="1"/>
  <c r="A176" i="1" s="1"/>
  <c r="M175" i="1"/>
  <c r="A175" i="1" s="1"/>
  <c r="M174" i="1"/>
  <c r="A174" i="1" s="1"/>
  <c r="M173" i="1"/>
  <c r="A173" i="1" s="1"/>
  <c r="M172" i="1"/>
  <c r="A172" i="1" s="1"/>
  <c r="M171" i="1"/>
  <c r="A171" i="1" s="1"/>
  <c r="M170" i="1"/>
  <c r="A170" i="1" s="1"/>
  <c r="M169" i="1"/>
  <c r="A169" i="1" s="1"/>
  <c r="M167" i="1"/>
  <c r="A167" i="1" s="1"/>
  <c r="M166" i="1"/>
  <c r="A166" i="1" s="1"/>
  <c r="M165" i="1"/>
  <c r="A165" i="1" s="1"/>
  <c r="M164" i="1"/>
  <c r="A164" i="1" s="1"/>
  <c r="M163" i="1"/>
  <c r="A163" i="1" s="1"/>
  <c r="M162" i="1"/>
  <c r="A162" i="1" s="1"/>
  <c r="M161" i="1"/>
  <c r="A161" i="1" s="1"/>
  <c r="M160" i="1"/>
  <c r="A160" i="1" s="1"/>
  <c r="M159" i="1"/>
  <c r="A159" i="1" s="1"/>
  <c r="M158" i="1"/>
  <c r="A158" i="1" s="1"/>
  <c r="M157" i="1"/>
  <c r="A157" i="1" s="1"/>
  <c r="M154" i="1"/>
  <c r="A154" i="1" s="1"/>
  <c r="M153" i="1"/>
  <c r="A153" i="1" s="1"/>
  <c r="M152" i="1"/>
  <c r="A152" i="1" s="1"/>
  <c r="M151" i="1"/>
  <c r="A151" i="1" s="1"/>
  <c r="M150" i="1"/>
  <c r="A150" i="1" s="1"/>
  <c r="M149" i="1"/>
  <c r="A149" i="1" s="1"/>
  <c r="M148" i="1"/>
  <c r="A148" i="1" s="1"/>
  <c r="M147" i="1"/>
  <c r="A147" i="1" s="1"/>
  <c r="M146" i="1"/>
  <c r="A146" i="1" s="1"/>
  <c r="M144" i="1"/>
  <c r="A144" i="1" s="1"/>
  <c r="M143" i="1"/>
  <c r="A143" i="1" s="1"/>
  <c r="M142" i="1"/>
  <c r="A142" i="1" s="1"/>
  <c r="M141" i="1"/>
  <c r="A141" i="1" s="1"/>
  <c r="M140" i="1"/>
  <c r="A140" i="1" s="1"/>
  <c r="M139" i="1"/>
  <c r="A139" i="1" s="1"/>
  <c r="M138" i="1"/>
  <c r="A138" i="1" s="1"/>
  <c r="M137" i="1"/>
  <c r="A137" i="1" s="1"/>
  <c r="M136" i="1"/>
  <c r="A136" i="1" s="1"/>
  <c r="M132" i="1"/>
  <c r="A132" i="1" s="1"/>
  <c r="M131" i="1"/>
  <c r="A131" i="1" s="1"/>
  <c r="M130" i="1"/>
  <c r="A130" i="1" s="1"/>
  <c r="M129" i="1"/>
  <c r="A129" i="1" s="1"/>
  <c r="M128" i="1"/>
  <c r="A128" i="1" s="1"/>
  <c r="M127" i="1"/>
  <c r="A127" i="1" s="1"/>
  <c r="M124" i="1"/>
  <c r="A124" i="1" s="1"/>
  <c r="M122" i="1"/>
  <c r="A122" i="1" s="1"/>
  <c r="M121" i="1"/>
  <c r="A121" i="1" s="1"/>
  <c r="M120" i="1"/>
  <c r="A120" i="1" s="1"/>
  <c r="M119" i="1"/>
  <c r="A119" i="1" s="1"/>
  <c r="M118" i="1"/>
  <c r="A118" i="1" s="1"/>
  <c r="M116" i="1"/>
  <c r="A116" i="1" s="1"/>
  <c r="M115" i="1"/>
  <c r="A115" i="1" s="1"/>
  <c r="M114" i="1"/>
  <c r="A114" i="1" s="1"/>
  <c r="M113" i="1"/>
  <c r="A113" i="1" s="1"/>
  <c r="M112" i="1"/>
  <c r="A112" i="1" s="1"/>
  <c r="M111" i="1"/>
  <c r="A111" i="1" s="1"/>
  <c r="M110" i="1"/>
  <c r="A110" i="1" s="1"/>
  <c r="M109" i="1"/>
  <c r="A109" i="1" s="1"/>
  <c r="M107" i="1"/>
  <c r="A107" i="1" s="1"/>
  <c r="M104" i="1"/>
  <c r="A104" i="1" s="1"/>
  <c r="M103" i="1"/>
  <c r="A103" i="1" s="1"/>
  <c r="M102" i="1"/>
  <c r="A102" i="1" s="1"/>
  <c r="M101" i="1"/>
  <c r="A101" i="1" s="1"/>
  <c r="M100" i="1"/>
  <c r="A100" i="1" s="1"/>
  <c r="M99" i="1"/>
  <c r="A99" i="1" s="1"/>
  <c r="M98" i="1"/>
  <c r="A98" i="1" s="1"/>
  <c r="M97" i="1"/>
  <c r="A97" i="1" s="1"/>
  <c r="M96" i="1"/>
  <c r="A96" i="1" s="1"/>
  <c r="M95" i="1"/>
  <c r="A95" i="1" s="1"/>
  <c r="M91" i="1"/>
  <c r="A91" i="1" s="1"/>
  <c r="M90" i="1"/>
  <c r="A90" i="1" s="1"/>
  <c r="M89" i="1"/>
  <c r="A89" i="1" s="1"/>
  <c r="M88" i="1"/>
  <c r="A88" i="1" s="1"/>
  <c r="M85" i="1"/>
  <c r="A85" i="1" s="1"/>
  <c r="M84" i="1"/>
  <c r="A84" i="1" s="1"/>
  <c r="M83" i="1"/>
  <c r="A83" i="1" s="1"/>
  <c r="M82" i="1"/>
  <c r="A82" i="1" s="1"/>
  <c r="M81" i="1"/>
  <c r="A81" i="1" s="1"/>
  <c r="M80" i="1"/>
  <c r="A80" i="1" s="1"/>
  <c r="M79" i="1"/>
  <c r="A79" i="1" s="1"/>
  <c r="M78" i="1"/>
  <c r="A78" i="1" s="1"/>
  <c r="M77" i="1"/>
  <c r="A77" i="1" s="1"/>
  <c r="M76" i="1"/>
  <c r="A76" i="1" s="1"/>
  <c r="M75" i="1"/>
  <c r="A75" i="1" s="1"/>
  <c r="M74" i="1"/>
  <c r="A74" i="1" s="1"/>
  <c r="M73" i="1"/>
  <c r="A73" i="1" s="1"/>
  <c r="M72" i="1"/>
  <c r="A72" i="1" s="1"/>
  <c r="M71" i="1"/>
  <c r="A71" i="1" s="1"/>
  <c r="M70" i="1"/>
  <c r="A70" i="1" s="1"/>
  <c r="M69" i="1"/>
  <c r="A69" i="1" s="1"/>
  <c r="M68" i="1"/>
  <c r="A68" i="1" s="1"/>
  <c r="M67" i="1"/>
  <c r="A67" i="1" s="1"/>
  <c r="M66" i="1"/>
  <c r="A66" i="1" s="1"/>
  <c r="M65" i="1"/>
  <c r="A65" i="1" s="1"/>
  <c r="M64" i="1"/>
  <c r="A64" i="1" s="1"/>
  <c r="M63" i="1"/>
  <c r="A63" i="1" s="1"/>
  <c r="M60" i="1"/>
  <c r="A60" i="1" s="1"/>
  <c r="M59" i="1"/>
  <c r="A59" i="1" s="1"/>
  <c r="M58" i="1"/>
  <c r="A58" i="1" s="1"/>
  <c r="M57" i="1"/>
  <c r="A57" i="1" s="1"/>
  <c r="M55" i="1"/>
  <c r="A55" i="1" s="1"/>
  <c r="M54" i="1"/>
  <c r="A54" i="1" s="1"/>
  <c r="M53" i="1"/>
  <c r="A53" i="1" s="1"/>
  <c r="M52" i="1"/>
  <c r="A52" i="1" s="1"/>
  <c r="M51" i="1"/>
  <c r="A51" i="1" s="1"/>
  <c r="M50" i="1"/>
  <c r="A50" i="1" s="1"/>
  <c r="M49" i="1"/>
  <c r="A49" i="1" s="1"/>
  <c r="M48" i="1"/>
  <c r="A48" i="1" s="1"/>
  <c r="M47" i="1"/>
  <c r="A47" i="1" s="1"/>
  <c r="M46" i="1"/>
  <c r="A46" i="1" s="1"/>
  <c r="M45" i="1"/>
  <c r="A45" i="1" s="1"/>
  <c r="M44" i="1"/>
  <c r="A44" i="1" s="1"/>
  <c r="M43" i="1"/>
  <c r="A43" i="1" s="1"/>
  <c r="M42" i="1"/>
  <c r="A42" i="1" s="1"/>
  <c r="M41" i="1"/>
  <c r="A41" i="1" s="1"/>
  <c r="M40" i="1"/>
  <c r="A40" i="1" s="1"/>
  <c r="M39" i="1"/>
  <c r="A39" i="1" s="1"/>
  <c r="M38" i="1"/>
  <c r="A38" i="1" s="1"/>
  <c r="M37" i="1"/>
  <c r="A37" i="1" s="1"/>
  <c r="M36" i="1"/>
  <c r="A36" i="1" s="1"/>
  <c r="M35" i="1"/>
  <c r="A35" i="1" s="1"/>
  <c r="M34" i="1"/>
  <c r="A34" i="1" s="1"/>
  <c r="M33" i="1"/>
  <c r="A33" i="1" s="1"/>
  <c r="M32" i="1"/>
  <c r="A32" i="1" s="1"/>
  <c r="M31" i="1"/>
  <c r="A31" i="1" s="1"/>
  <c r="M30" i="1"/>
  <c r="A30" i="1" s="1"/>
  <c r="M29" i="1"/>
  <c r="A29" i="1" s="1"/>
  <c r="M28" i="1"/>
  <c r="A28" i="1" s="1"/>
  <c r="M27" i="1"/>
  <c r="A27" i="1" s="1"/>
  <c r="M26" i="1"/>
  <c r="A26" i="1" s="1"/>
  <c r="M25" i="1"/>
  <c r="A25" i="1" s="1"/>
  <c r="M24" i="1"/>
  <c r="A24" i="1" s="1"/>
  <c r="M23" i="1"/>
  <c r="A23" i="1" s="1"/>
  <c r="M22" i="1"/>
  <c r="A22" i="1" s="1"/>
  <c r="M21" i="1"/>
  <c r="A21" i="1" s="1"/>
  <c r="M20" i="1"/>
  <c r="A20" i="1" s="1"/>
  <c r="M19" i="1"/>
  <c r="A19" i="1" s="1"/>
  <c r="M17" i="1"/>
  <c r="A17" i="1" s="1"/>
  <c r="M16" i="1"/>
  <c r="A16" i="1" s="1"/>
  <c r="M14" i="1"/>
  <c r="A14" i="1" s="1"/>
  <c r="M13" i="1"/>
  <c r="A13" i="1" s="1"/>
  <c r="M12" i="1"/>
  <c r="A12" i="1" s="1"/>
  <c r="M11" i="1"/>
  <c r="A11" i="1" s="1"/>
  <c r="M10" i="1"/>
  <c r="A10" i="1" s="1"/>
  <c r="M7" i="1"/>
  <c r="A7" i="1" s="1"/>
  <c r="M6" i="1"/>
  <c r="A6" i="1" s="1"/>
  <c r="M5" i="1"/>
  <c r="A5" i="1" s="1"/>
  <c r="M4" i="1"/>
  <c r="A4" i="1" s="1"/>
  <c r="M3" i="1"/>
  <c r="A3" i="1" s="1"/>
  <c r="M2" i="1"/>
  <c r="A2" i="1" s="1"/>
  <c r="AF1180" i="1"/>
  <c r="M1180" i="1" s="1"/>
  <c r="A1180" i="1" s="1"/>
  <c r="AF1181" i="1"/>
  <c r="M1181" i="1" s="1"/>
  <c r="A1181" i="1" s="1"/>
  <c r="AF1165" i="1"/>
  <c r="M1165" i="1" s="1"/>
  <c r="A1165" i="1" s="1"/>
  <c r="AF1125" i="1"/>
  <c r="AF1111" i="1"/>
  <c r="M1111" i="1" s="1"/>
  <c r="A1111" i="1" s="1"/>
  <c r="AF1100" i="1"/>
  <c r="M1100" i="1" s="1"/>
  <c r="A1100" i="1" s="1"/>
  <c r="AF1070" i="1"/>
  <c r="M1070" i="1" s="1"/>
  <c r="A1070" i="1" s="1"/>
  <c r="AF1069" i="1"/>
  <c r="M1069" i="1" s="1"/>
  <c r="A1069" i="1" s="1"/>
  <c r="AF1068" i="1"/>
  <c r="M1068" i="1" s="1"/>
  <c r="A1068" i="1" s="1"/>
  <c r="AF1046" i="1"/>
  <c r="M1046" i="1" s="1"/>
  <c r="A1046" i="1" s="1"/>
  <c r="AF1029" i="1"/>
  <c r="M1029" i="1" s="1"/>
  <c r="A1029" i="1" s="1"/>
  <c r="AF1020" i="1"/>
  <c r="M1020" i="1" s="1"/>
  <c r="A1020" i="1" s="1"/>
  <c r="AF996" i="1"/>
  <c r="M996" i="1" s="1"/>
  <c r="A996" i="1" s="1"/>
  <c r="AF995" i="1"/>
  <c r="M995" i="1" s="1"/>
  <c r="A995" i="1" s="1"/>
  <c r="AF979" i="1"/>
  <c r="M979" i="1" s="1"/>
  <c r="A979" i="1" s="1"/>
  <c r="AF975" i="1"/>
  <c r="AF870" i="1"/>
  <c r="M870" i="1" s="1"/>
  <c r="A870" i="1" s="1"/>
  <c r="AF826" i="1"/>
  <c r="M826" i="1" s="1"/>
  <c r="A826" i="1" s="1"/>
  <c r="AF767" i="1"/>
  <c r="M767" i="1" s="1"/>
  <c r="A767" i="1" s="1"/>
  <c r="AF761" i="1"/>
  <c r="M761" i="1" s="1"/>
  <c r="A761" i="1" s="1"/>
  <c r="AF750" i="1"/>
  <c r="M750" i="1" s="1"/>
  <c r="A750" i="1" s="1"/>
  <c r="AF749" i="1"/>
  <c r="M749" i="1" s="1"/>
  <c r="A749" i="1" s="1"/>
  <c r="AF567" i="1"/>
  <c r="M567" i="1" s="1"/>
  <c r="A567" i="1" s="1"/>
  <c r="AF537" i="1"/>
  <c r="AF523" i="1"/>
  <c r="M523" i="1" s="1"/>
  <c r="A523" i="1" s="1"/>
  <c r="AF493" i="1"/>
  <c r="M493" i="1" s="1"/>
  <c r="A493" i="1" s="1"/>
  <c r="AF488" i="1"/>
  <c r="M488" i="1" s="1"/>
  <c r="A488" i="1" s="1"/>
  <c r="AF482" i="1"/>
  <c r="M482" i="1" s="1"/>
  <c r="A482" i="1" s="1"/>
  <c r="AF478" i="1"/>
  <c r="M478" i="1" s="1"/>
  <c r="A478" i="1" s="1"/>
  <c r="AF477" i="1"/>
  <c r="M477" i="1" s="1"/>
  <c r="A477" i="1" s="1"/>
  <c r="AF466" i="1"/>
  <c r="M466" i="1" s="1"/>
  <c r="A466" i="1" s="1"/>
  <c r="AF464" i="1"/>
  <c r="M464" i="1" s="1"/>
  <c r="A464" i="1" s="1"/>
  <c r="AF350" i="1"/>
  <c r="M350" i="1" s="1"/>
  <c r="A350" i="1" s="1"/>
  <c r="AF348" i="1"/>
  <c r="M348" i="1" s="1"/>
  <c r="A348" i="1" s="1"/>
  <c r="AF342" i="1"/>
  <c r="M342" i="1" s="1"/>
  <c r="A342" i="1" s="1"/>
  <c r="AF235" i="1"/>
  <c r="M235" i="1" s="1"/>
  <c r="A235" i="1" s="1"/>
  <c r="AF189" i="1"/>
  <c r="M189" i="1" s="1"/>
  <c r="A189" i="1" s="1"/>
  <c r="AF125" i="1"/>
  <c r="M125" i="1" s="1"/>
  <c r="A125" i="1" s="1"/>
  <c r="AF94" i="1"/>
  <c r="M94" i="1" s="1"/>
  <c r="A94" i="1" s="1"/>
  <c r="A824" i="1" l="1"/>
  <c r="L824" i="1"/>
  <c r="M975" i="1"/>
  <c r="A975" i="1" s="1"/>
  <c r="M1138" i="1" l="1"/>
  <c r="A1138" i="1" s="1"/>
  <c r="M1086" i="1"/>
  <c r="A1086" i="1" s="1"/>
  <c r="M993" i="1"/>
  <c r="A993" i="1" s="1"/>
  <c r="Z876" i="1"/>
  <c r="Z126" i="1"/>
  <c r="P18" i="1"/>
  <c r="R18" i="1"/>
  <c r="M18" i="1" s="1"/>
  <c r="A18" i="1" s="1"/>
  <c r="M876" i="1" l="1"/>
  <c r="A876" i="1" s="1"/>
  <c r="M126" i="1"/>
  <c r="A126" i="1" s="1"/>
  <c r="Q18" i="1"/>
  <c r="R956" i="1"/>
  <c r="R830" i="1"/>
  <c r="Z510" i="1"/>
  <c r="R667" i="1"/>
  <c r="M8" i="1"/>
  <c r="A8" i="1" s="1"/>
  <c r="M9" i="1"/>
  <c r="A9" i="1" s="1"/>
  <c r="M56" i="1"/>
  <c r="A56" i="1" s="1"/>
  <c r="M61" i="1"/>
  <c r="A61" i="1" s="1"/>
  <c r="M62" i="1"/>
  <c r="A62" i="1" s="1"/>
  <c r="M86" i="1"/>
  <c r="A86" i="1" s="1"/>
  <c r="M87" i="1"/>
  <c r="A87" i="1" s="1"/>
  <c r="M92" i="1"/>
  <c r="A92" i="1" s="1"/>
  <c r="M93" i="1"/>
  <c r="A93" i="1" s="1"/>
  <c r="M105" i="1"/>
  <c r="A105" i="1" s="1"/>
  <c r="M106" i="1"/>
  <c r="A106" i="1" s="1"/>
  <c r="M108" i="1"/>
  <c r="A108" i="1" s="1"/>
  <c r="M117" i="1"/>
  <c r="A117" i="1" s="1"/>
  <c r="M123" i="1"/>
  <c r="A123" i="1" s="1"/>
  <c r="M133" i="1"/>
  <c r="A133" i="1" s="1"/>
  <c r="M134" i="1"/>
  <c r="A134" i="1" s="1"/>
  <c r="M135" i="1"/>
  <c r="A135" i="1" s="1"/>
  <c r="M145" i="1"/>
  <c r="A145" i="1" s="1"/>
  <c r="M168" i="1"/>
  <c r="A168" i="1" s="1"/>
  <c r="M219" i="1"/>
  <c r="A219" i="1" s="1"/>
  <c r="M230" i="1"/>
  <c r="A230" i="1" s="1"/>
  <c r="M231" i="1"/>
  <c r="A231" i="1" s="1"/>
  <c r="M242" i="1"/>
  <c r="A242" i="1" s="1"/>
  <c r="M247" i="1"/>
  <c r="A247" i="1" s="1"/>
  <c r="M248" i="1"/>
  <c r="A248" i="1" s="1"/>
  <c r="M251" i="1"/>
  <c r="A251" i="1" s="1"/>
  <c r="M321" i="1"/>
  <c r="A321" i="1" s="1"/>
  <c r="M339" i="1"/>
  <c r="A339" i="1" s="1"/>
  <c r="M340" i="1"/>
  <c r="A340" i="1" s="1"/>
  <c r="M378" i="1"/>
  <c r="A378" i="1" s="1"/>
  <c r="M455" i="1"/>
  <c r="A455" i="1" s="1"/>
  <c r="M470" i="1"/>
  <c r="A470" i="1" s="1"/>
  <c r="M502" i="1"/>
  <c r="A502" i="1" s="1"/>
  <c r="M512" i="1"/>
  <c r="A512" i="1" s="1"/>
  <c r="M537" i="1"/>
  <c r="A537" i="1" s="1"/>
  <c r="M716" i="1"/>
  <c r="A716" i="1" s="1"/>
  <c r="M720" i="1"/>
  <c r="A720" i="1" s="1"/>
  <c r="M981" i="1"/>
  <c r="A981" i="1" s="1"/>
  <c r="M1071" i="1"/>
  <c r="A1071" i="1" s="1"/>
  <c r="M1124" i="1"/>
  <c r="A1124" i="1" s="1"/>
  <c r="M1125" i="1"/>
  <c r="A1125" i="1" s="1"/>
  <c r="M1140" i="1"/>
  <c r="A1140" i="1" s="1"/>
  <c r="M368" i="1" l="1"/>
  <c r="A368" i="1" s="1"/>
  <c r="M676" i="1"/>
  <c r="A676" i="1" s="1"/>
  <c r="M508" i="1"/>
  <c r="A508" i="1" s="1"/>
  <c r="M830" i="1"/>
  <c r="A830" i="1" s="1"/>
  <c r="M667" i="1"/>
  <c r="A667" i="1" s="1"/>
  <c r="M956" i="1"/>
  <c r="A956" i="1" s="1"/>
  <c r="M510" i="1"/>
  <c r="A510" i="1" s="1"/>
  <c r="AG1181" i="1"/>
  <c r="AG1180" i="1"/>
  <c r="AG1179" i="1"/>
  <c r="AG1170" i="1"/>
  <c r="AG1169" i="1"/>
  <c r="AG1168" i="1"/>
  <c r="AG1166" i="1"/>
  <c r="AG1165" i="1"/>
  <c r="AG1164" i="1"/>
  <c r="AG1153" i="1"/>
  <c r="AG1140" i="1"/>
  <c r="AG1138" i="1"/>
  <c r="AG1136" i="1"/>
  <c r="AG1125" i="1"/>
  <c r="AG1124" i="1"/>
  <c r="AG1122" i="1"/>
  <c r="AG1121" i="1"/>
  <c r="AG1112" i="1"/>
  <c r="AG1111" i="1"/>
  <c r="AG1109" i="1"/>
  <c r="AG1100" i="1"/>
  <c r="AG1099" i="1"/>
  <c r="AG1098" i="1"/>
  <c r="AG1097" i="1"/>
  <c r="AG1095" i="1"/>
  <c r="AG1091" i="1"/>
  <c r="AG1089" i="1"/>
  <c r="AG1088" i="1"/>
  <c r="AG1087" i="1"/>
  <c r="AG1086" i="1"/>
  <c r="AG1081" i="1"/>
  <c r="AG1079" i="1"/>
  <c r="AG1071" i="1"/>
  <c r="AG1070" i="1"/>
  <c r="AG1069" i="1"/>
  <c r="AG1068" i="1"/>
  <c r="AG1066" i="1"/>
  <c r="AG1058" i="1"/>
  <c r="AG1055" i="1"/>
  <c r="AG1054" i="1"/>
  <c r="AG1053" i="1"/>
  <c r="AG1047" i="1"/>
  <c r="AG1046" i="1"/>
  <c r="AG1045" i="1"/>
  <c r="AG1044" i="1"/>
  <c r="AG1029" i="1"/>
  <c r="AG1024" i="1"/>
  <c r="AG1023" i="1"/>
  <c r="AG1020" i="1"/>
  <c r="AG1015" i="1"/>
  <c r="AG1013" i="1"/>
  <c r="AG1010" i="1"/>
  <c r="AG1009" i="1"/>
  <c r="AG1004" i="1"/>
  <c r="AG1003" i="1"/>
  <c r="AG999" i="1"/>
  <c r="AG998" i="1"/>
  <c r="AG996" i="1"/>
  <c r="AG995" i="1"/>
  <c r="AG994" i="1"/>
  <c r="AG993" i="1"/>
  <c r="AG984" i="1"/>
  <c r="AG981" i="1"/>
  <c r="AG979" i="1"/>
  <c r="AG978" i="1"/>
  <c r="AG977" i="1"/>
  <c r="AG976" i="1"/>
  <c r="AG975" i="1"/>
  <c r="AG973" i="1"/>
  <c r="AG971" i="1"/>
  <c r="AG970" i="1"/>
  <c r="AG965" i="1"/>
  <c r="AG964" i="1"/>
  <c r="AG959" i="1"/>
  <c r="AG957" i="1"/>
  <c r="AG954" i="1"/>
  <c r="AG952" i="1"/>
  <c r="AG949" i="1"/>
  <c r="AG946" i="1"/>
  <c r="AG945" i="1"/>
  <c r="AG944" i="1"/>
  <c r="AG943" i="1"/>
  <c r="AG942" i="1"/>
  <c r="AG940" i="1"/>
  <c r="AG938" i="1"/>
  <c r="AG937" i="1"/>
  <c r="AG936" i="1"/>
  <c r="AG935" i="1"/>
  <c r="AG934" i="1"/>
  <c r="AG929" i="1"/>
  <c r="AG925" i="1"/>
  <c r="AG917" i="1"/>
  <c r="AG916" i="1"/>
  <c r="AG915" i="1"/>
  <c r="AG913" i="1"/>
  <c r="AG912" i="1"/>
  <c r="AG911" i="1"/>
  <c r="AG910" i="1"/>
  <c r="AG909" i="1"/>
  <c r="AG904" i="1"/>
  <c r="AG902" i="1"/>
  <c r="AG895" i="1"/>
  <c r="AG892" i="1"/>
  <c r="AG886" i="1"/>
  <c r="AG885" i="1"/>
  <c r="AG876" i="1"/>
  <c r="AG875" i="1"/>
  <c r="AG872" i="1"/>
  <c r="AG871" i="1"/>
  <c r="AG870" i="1"/>
  <c r="AG868" i="1"/>
  <c r="AG864" i="1"/>
  <c r="AG859" i="1"/>
  <c r="AG849" i="1"/>
  <c r="AG848" i="1"/>
  <c r="AG847" i="1"/>
  <c r="AG835" i="1"/>
  <c r="AG834" i="1"/>
  <c r="AG830" i="1"/>
  <c r="AG826" i="1"/>
  <c r="AG824" i="1"/>
  <c r="AG821" i="1"/>
  <c r="AG820" i="1"/>
  <c r="AG817" i="1"/>
  <c r="AG814" i="1"/>
  <c r="AG813" i="1"/>
  <c r="AG809" i="1"/>
  <c r="AG808" i="1"/>
  <c r="AG805" i="1"/>
  <c r="AG797" i="1"/>
  <c r="AG785" i="1"/>
  <c r="AG775" i="1"/>
  <c r="AG767" i="1"/>
  <c r="AG764" i="1"/>
  <c r="AG761" i="1"/>
  <c r="AG760" i="1"/>
  <c r="AG759" i="1"/>
  <c r="AG756" i="1"/>
  <c r="AG754" i="1"/>
  <c r="AG753" i="1"/>
  <c r="AG750" i="1"/>
  <c r="AG749" i="1"/>
  <c r="AG736" i="1"/>
  <c r="AG734" i="1"/>
  <c r="AG724" i="1"/>
  <c r="AG720" i="1"/>
  <c r="AG716" i="1"/>
  <c r="AG715" i="1"/>
  <c r="AG712" i="1"/>
  <c r="AG705" i="1"/>
  <c r="AG704" i="1"/>
  <c r="AG696" i="1"/>
  <c r="AG694" i="1"/>
  <c r="AG691" i="1"/>
  <c r="AG688" i="1"/>
  <c r="AG687" i="1"/>
  <c r="AG686" i="1"/>
  <c r="AG685" i="1"/>
  <c r="AG683" i="1"/>
  <c r="AG681" i="1"/>
  <c r="AG679" i="1"/>
  <c r="AG678" i="1"/>
  <c r="AG677" i="1"/>
  <c r="AG676" i="1"/>
  <c r="AG673" i="1"/>
  <c r="AG667" i="1"/>
  <c r="AG665" i="1"/>
  <c r="AG664" i="1"/>
  <c r="AG656" i="1"/>
  <c r="AG653" i="1"/>
  <c r="AG651" i="1"/>
  <c r="AG643" i="1"/>
  <c r="AG641" i="1"/>
  <c r="AG635" i="1"/>
  <c r="AG634" i="1"/>
  <c r="AG631" i="1"/>
  <c r="AG630" i="1"/>
  <c r="AG615" i="1"/>
  <c r="AG614" i="1"/>
  <c r="AG612" i="1"/>
  <c r="AG611" i="1"/>
  <c r="AG608" i="1"/>
  <c r="AG601" i="1"/>
  <c r="AG600" i="1"/>
  <c r="AG598" i="1"/>
  <c r="AG597" i="1"/>
  <c r="AG588" i="1"/>
  <c r="AG571" i="1"/>
  <c r="AG567" i="1"/>
  <c r="AG565" i="1"/>
  <c r="AG564" i="1"/>
  <c r="AG557" i="1"/>
  <c r="AG556" i="1"/>
  <c r="AG550" i="1"/>
  <c r="AG548" i="1"/>
  <c r="AG546" i="1"/>
  <c r="AG545" i="1"/>
  <c r="AG544" i="1"/>
  <c r="AG543" i="1"/>
  <c r="AG540" i="1"/>
  <c r="AG537" i="1"/>
  <c r="AG532" i="1"/>
  <c r="AG530" i="1"/>
  <c r="AG523" i="1"/>
  <c r="AG510" i="1"/>
  <c r="AG509" i="1"/>
  <c r="AG508" i="1"/>
  <c r="AG507" i="1"/>
  <c r="AG506" i="1"/>
  <c r="AG505" i="1"/>
  <c r="AG501" i="1"/>
  <c r="AG500" i="1"/>
  <c r="AG493" i="1"/>
  <c r="AG488" i="1"/>
  <c r="AG487" i="1"/>
  <c r="AG486" i="1"/>
  <c r="AG485" i="1"/>
  <c r="AG484" i="1"/>
  <c r="AG482" i="1"/>
  <c r="AG478" i="1"/>
  <c r="AG477" i="1"/>
  <c r="AG475" i="1"/>
  <c r="AG474" i="1"/>
  <c r="AG473" i="1"/>
  <c r="AG471" i="1"/>
  <c r="AG466" i="1"/>
  <c r="AG465" i="1"/>
  <c r="AG464" i="1"/>
  <c r="AG463" i="1"/>
  <c r="AG462" i="1"/>
  <c r="AG449" i="1"/>
  <c r="AG448" i="1"/>
  <c r="AG445" i="1"/>
  <c r="AG443" i="1"/>
  <c r="AG435" i="1"/>
  <c r="AG434" i="1"/>
  <c r="AG433" i="1"/>
  <c r="AG430" i="1"/>
  <c r="AG422" i="1"/>
  <c r="AG421" i="1"/>
  <c r="AG420" i="1"/>
  <c r="AG418" i="1"/>
  <c r="AG414" i="1"/>
  <c r="AG413" i="1"/>
  <c r="AG407" i="1"/>
  <c r="AG403" i="1"/>
  <c r="AG398" i="1"/>
  <c r="AG397" i="1"/>
  <c r="AG395" i="1"/>
  <c r="AG384" i="1"/>
  <c r="AG383" i="1"/>
  <c r="AG380" i="1"/>
  <c r="AG378" i="1"/>
  <c r="AG377" i="1"/>
  <c r="AG375" i="1"/>
  <c r="AG370" i="1"/>
  <c r="AG369" i="1"/>
  <c r="AG368" i="1"/>
  <c r="AG361" i="1"/>
  <c r="AG353" i="1"/>
  <c r="AG351" i="1"/>
  <c r="AG350" i="1"/>
  <c r="AG348" i="1"/>
  <c r="AG347" i="1"/>
  <c r="AG346" i="1"/>
  <c r="AG342" i="1"/>
  <c r="AG341" i="1"/>
  <c r="AG340" i="1"/>
  <c r="AG338" i="1"/>
  <c r="AG337" i="1"/>
  <c r="AG332" i="1"/>
  <c r="AG328" i="1"/>
  <c r="AG321" i="1"/>
  <c r="AG320" i="1"/>
  <c r="AG319" i="1"/>
  <c r="AG309" i="1"/>
  <c r="AG308" i="1"/>
  <c r="AG305" i="1"/>
  <c r="AG304" i="1"/>
  <c r="AG296" i="1"/>
  <c r="AG290" i="1"/>
  <c r="AG288" i="1"/>
  <c r="AG287" i="1"/>
  <c r="AG285" i="1"/>
  <c r="AG283" i="1"/>
  <c r="AG282" i="1"/>
  <c r="AG279" i="1"/>
  <c r="AG278" i="1"/>
  <c r="AG273" i="1"/>
  <c r="AG254" i="1"/>
  <c r="AG252" i="1"/>
  <c r="AG250" i="1"/>
  <c r="AG249" i="1"/>
  <c r="AG243" i="1"/>
  <c r="AG242" i="1"/>
  <c r="AG240" i="1"/>
  <c r="AG235" i="1"/>
  <c r="AG234" i="1"/>
  <c r="AG228" i="1"/>
  <c r="AG226" i="1"/>
  <c r="AG221" i="1"/>
  <c r="AG217" i="1"/>
  <c r="AG216" i="1"/>
  <c r="AG215" i="1"/>
  <c r="AG213" i="1"/>
  <c r="AG211" i="1"/>
  <c r="AG207" i="1"/>
  <c r="AG197" i="1"/>
  <c r="AG191" i="1"/>
  <c r="AG189" i="1"/>
  <c r="AG186" i="1"/>
  <c r="AG174" i="1"/>
  <c r="AG173" i="1"/>
  <c r="AG171" i="1"/>
  <c r="AG170" i="1"/>
  <c r="AG168" i="1"/>
  <c r="AG156" i="1"/>
  <c r="AG155" i="1"/>
  <c r="AG154" i="1"/>
  <c r="AG132" i="1"/>
  <c r="AG131" i="1"/>
  <c r="AG127" i="1"/>
  <c r="AG126" i="1"/>
  <c r="AG125" i="1"/>
  <c r="AG124" i="1"/>
  <c r="AG123" i="1"/>
  <c r="AG122" i="1"/>
  <c r="AG119" i="1"/>
  <c r="AG118" i="1"/>
  <c r="AG113" i="1"/>
  <c r="AG110" i="1"/>
  <c r="AG109" i="1"/>
  <c r="AG105" i="1"/>
  <c r="AG99" i="1"/>
  <c r="AG97" i="1"/>
  <c r="AG96" i="1"/>
  <c r="AG6" i="1"/>
  <c r="AG15" i="1"/>
  <c r="AG22" i="1"/>
  <c r="AG21" i="1"/>
  <c r="AG20" i="1"/>
  <c r="AG19" i="1"/>
  <c r="AG18" i="1"/>
  <c r="AG29" i="1"/>
  <c r="AG39" i="1"/>
  <c r="AG47" i="1"/>
  <c r="AG55" i="1"/>
  <c r="AG58" i="1"/>
  <c r="AG68" i="1"/>
  <c r="AG77" i="1"/>
  <c r="AG76" i="1"/>
  <c r="AG75" i="1"/>
  <c r="AG93" i="1"/>
  <c r="AG92" i="1"/>
  <c r="AG91" i="1"/>
  <c r="AG90" i="1"/>
  <c r="AG94" i="1"/>
  <c r="U1181" i="1"/>
  <c r="T1181" i="1"/>
  <c r="U1180" i="1"/>
  <c r="T1180" i="1"/>
  <c r="U1179" i="1"/>
  <c r="T1179" i="1"/>
  <c r="U1170" i="1"/>
  <c r="T1170" i="1"/>
  <c r="U1169" i="1"/>
  <c r="T1169" i="1"/>
  <c r="U1168" i="1"/>
  <c r="T1168" i="1"/>
  <c r="U1166" i="1"/>
  <c r="T1166" i="1"/>
  <c r="U1165" i="1"/>
  <c r="T1165" i="1"/>
  <c r="U1164" i="1"/>
  <c r="T1164" i="1"/>
  <c r="U1153" i="1"/>
  <c r="T1153" i="1"/>
  <c r="U1140" i="1"/>
  <c r="T1140" i="1"/>
  <c r="U1138" i="1"/>
  <c r="T1138" i="1"/>
  <c r="U1136" i="1"/>
  <c r="T1136" i="1"/>
  <c r="U1125" i="1"/>
  <c r="T1125" i="1"/>
  <c r="U1124" i="1"/>
  <c r="T1124" i="1"/>
  <c r="U1122" i="1"/>
  <c r="T1122" i="1"/>
  <c r="U1121" i="1"/>
  <c r="T1121" i="1"/>
  <c r="U1112" i="1"/>
  <c r="T1112" i="1"/>
  <c r="U1111" i="1"/>
  <c r="T1111" i="1"/>
  <c r="U1109" i="1"/>
  <c r="T1109" i="1"/>
  <c r="U1100" i="1"/>
  <c r="T1100" i="1"/>
  <c r="U1099" i="1"/>
  <c r="T1099" i="1"/>
  <c r="U1098" i="1"/>
  <c r="T1098" i="1"/>
  <c r="U1097" i="1"/>
  <c r="T1097" i="1"/>
  <c r="U1095" i="1"/>
  <c r="T1095" i="1"/>
  <c r="U1091" i="1"/>
  <c r="T1091" i="1"/>
  <c r="U1089" i="1"/>
  <c r="T1089" i="1"/>
  <c r="U1088" i="1"/>
  <c r="T1088" i="1"/>
  <c r="U1087" i="1"/>
  <c r="T1087" i="1"/>
  <c r="U1086" i="1"/>
  <c r="T1086" i="1"/>
  <c r="U1081" i="1"/>
  <c r="T1081" i="1"/>
  <c r="U1079" i="1"/>
  <c r="T1079" i="1"/>
  <c r="U1071" i="1"/>
  <c r="T1071" i="1"/>
  <c r="U1070" i="1"/>
  <c r="T1070" i="1"/>
  <c r="U1069" i="1"/>
  <c r="T1069" i="1"/>
  <c r="U1068" i="1"/>
  <c r="T1068" i="1"/>
  <c r="U1066" i="1"/>
  <c r="T1066" i="1"/>
  <c r="U1058" i="1"/>
  <c r="T1058" i="1"/>
  <c r="U1055" i="1"/>
  <c r="T1055" i="1"/>
  <c r="U1054" i="1"/>
  <c r="T1054" i="1"/>
  <c r="U1053" i="1"/>
  <c r="T1053" i="1"/>
  <c r="U1047" i="1"/>
  <c r="T1047" i="1"/>
  <c r="U1046" i="1"/>
  <c r="T1046" i="1"/>
  <c r="U1045" i="1"/>
  <c r="T1045" i="1"/>
  <c r="U1044" i="1"/>
  <c r="T1044" i="1"/>
  <c r="U1029" i="1"/>
  <c r="T1029" i="1"/>
  <c r="U1024" i="1"/>
  <c r="T1024" i="1"/>
  <c r="U1023" i="1"/>
  <c r="T1023" i="1"/>
  <c r="U1020" i="1"/>
  <c r="T1020" i="1"/>
  <c r="U1015" i="1"/>
  <c r="T1015" i="1"/>
  <c r="U1013" i="1"/>
  <c r="T1013" i="1"/>
  <c r="U1010" i="1"/>
  <c r="T1010" i="1"/>
  <c r="U1009" i="1"/>
  <c r="T1009" i="1"/>
  <c r="U1004" i="1"/>
  <c r="T1004" i="1"/>
  <c r="U1003" i="1"/>
  <c r="T1003" i="1"/>
  <c r="U999" i="1"/>
  <c r="T999" i="1"/>
  <c r="U998" i="1"/>
  <c r="T998" i="1"/>
  <c r="U996" i="1"/>
  <c r="T996" i="1"/>
  <c r="U995" i="1"/>
  <c r="T995" i="1"/>
  <c r="U994" i="1"/>
  <c r="T994" i="1"/>
  <c r="U993" i="1"/>
  <c r="T993" i="1"/>
  <c r="U984" i="1"/>
  <c r="T984" i="1"/>
  <c r="U981" i="1"/>
  <c r="T981" i="1"/>
  <c r="U979" i="1"/>
  <c r="T979" i="1"/>
  <c r="U978" i="1"/>
  <c r="T978" i="1"/>
  <c r="U977" i="1"/>
  <c r="T977" i="1"/>
  <c r="U976" i="1"/>
  <c r="T976" i="1"/>
  <c r="U975" i="1"/>
  <c r="T975" i="1"/>
  <c r="U973" i="1"/>
  <c r="T973" i="1"/>
  <c r="U971" i="1"/>
  <c r="T971" i="1"/>
  <c r="U970" i="1"/>
  <c r="T970" i="1"/>
  <c r="U965" i="1"/>
  <c r="T965" i="1"/>
  <c r="U964" i="1"/>
  <c r="T964" i="1"/>
  <c r="U959" i="1"/>
  <c r="T959" i="1"/>
  <c r="U957" i="1"/>
  <c r="T957" i="1"/>
  <c r="U954" i="1"/>
  <c r="T954" i="1"/>
  <c r="U952" i="1"/>
  <c r="T952" i="1"/>
  <c r="U949" i="1"/>
  <c r="T949" i="1"/>
  <c r="U946" i="1"/>
  <c r="T946" i="1"/>
  <c r="U945" i="1"/>
  <c r="T945" i="1"/>
  <c r="U944" i="1"/>
  <c r="T944" i="1"/>
  <c r="U943" i="1"/>
  <c r="T943" i="1"/>
  <c r="U942" i="1"/>
  <c r="T942" i="1"/>
  <c r="U940" i="1"/>
  <c r="T940" i="1"/>
  <c r="U938" i="1"/>
  <c r="T938" i="1"/>
  <c r="U937" i="1"/>
  <c r="T937" i="1"/>
  <c r="U936" i="1"/>
  <c r="T936" i="1"/>
  <c r="U935" i="1"/>
  <c r="T935" i="1"/>
  <c r="U934" i="1"/>
  <c r="T934" i="1"/>
  <c r="U929" i="1"/>
  <c r="T929" i="1"/>
  <c r="U925" i="1"/>
  <c r="T925" i="1"/>
  <c r="U917" i="1"/>
  <c r="T917" i="1"/>
  <c r="U916" i="1"/>
  <c r="T916" i="1"/>
  <c r="U915" i="1"/>
  <c r="T915" i="1"/>
  <c r="U913" i="1"/>
  <c r="T913" i="1"/>
  <c r="U912" i="1"/>
  <c r="T912" i="1"/>
  <c r="U911" i="1"/>
  <c r="T911" i="1"/>
  <c r="U910" i="1"/>
  <c r="T910" i="1"/>
  <c r="U909" i="1"/>
  <c r="T909" i="1"/>
  <c r="U904" i="1"/>
  <c r="T904" i="1"/>
  <c r="U902" i="1"/>
  <c r="T902" i="1"/>
  <c r="U895" i="1"/>
  <c r="T895" i="1"/>
  <c r="U892" i="1"/>
  <c r="T892" i="1"/>
  <c r="U886" i="1"/>
  <c r="T886" i="1"/>
  <c r="U885" i="1"/>
  <c r="T885" i="1"/>
  <c r="U876" i="1"/>
  <c r="T876" i="1"/>
  <c r="U875" i="1"/>
  <c r="T875" i="1"/>
  <c r="U872" i="1"/>
  <c r="T872" i="1"/>
  <c r="U871" i="1"/>
  <c r="T871" i="1"/>
  <c r="U870" i="1"/>
  <c r="T870" i="1"/>
  <c r="U868" i="1"/>
  <c r="T868" i="1"/>
  <c r="U864" i="1"/>
  <c r="T864" i="1"/>
  <c r="U859" i="1"/>
  <c r="T859" i="1"/>
  <c r="U849" i="1"/>
  <c r="T849" i="1"/>
  <c r="U848" i="1"/>
  <c r="T848" i="1"/>
  <c r="U847" i="1"/>
  <c r="T847" i="1"/>
  <c r="U835" i="1"/>
  <c r="T835" i="1"/>
  <c r="U834" i="1"/>
  <c r="T834" i="1"/>
  <c r="U830" i="1"/>
  <c r="T830" i="1"/>
  <c r="U826" i="1"/>
  <c r="T826" i="1"/>
  <c r="U824" i="1"/>
  <c r="T824" i="1"/>
  <c r="U821" i="1"/>
  <c r="T821" i="1"/>
  <c r="U820" i="1"/>
  <c r="T820" i="1"/>
  <c r="U817" i="1"/>
  <c r="T817" i="1"/>
  <c r="U814" i="1"/>
  <c r="T814" i="1"/>
  <c r="U813" i="1"/>
  <c r="T813" i="1"/>
  <c r="U809" i="1"/>
  <c r="T809" i="1"/>
  <c r="U808" i="1"/>
  <c r="T808" i="1"/>
  <c r="U805" i="1"/>
  <c r="T805" i="1"/>
  <c r="U797" i="1"/>
  <c r="T797" i="1"/>
  <c r="U785" i="1"/>
  <c r="T785" i="1"/>
  <c r="U775" i="1"/>
  <c r="T775" i="1"/>
  <c r="U767" i="1"/>
  <c r="T767" i="1"/>
  <c r="U764" i="1"/>
  <c r="T764" i="1"/>
  <c r="U761" i="1"/>
  <c r="T761" i="1"/>
  <c r="U760" i="1"/>
  <c r="T760" i="1"/>
  <c r="U759" i="1"/>
  <c r="T759" i="1"/>
  <c r="U756" i="1"/>
  <c r="T756" i="1"/>
  <c r="U754" i="1"/>
  <c r="T754" i="1"/>
  <c r="U753" i="1"/>
  <c r="T753" i="1"/>
  <c r="U750" i="1"/>
  <c r="T750" i="1"/>
  <c r="U749" i="1"/>
  <c r="T749" i="1"/>
  <c r="U736" i="1"/>
  <c r="T736" i="1"/>
  <c r="U734" i="1"/>
  <c r="T734" i="1"/>
  <c r="U724" i="1"/>
  <c r="T724" i="1"/>
  <c r="U720" i="1"/>
  <c r="T720" i="1"/>
  <c r="U716" i="1"/>
  <c r="T716" i="1"/>
  <c r="U715" i="1"/>
  <c r="T715" i="1"/>
  <c r="U712" i="1"/>
  <c r="T712" i="1"/>
  <c r="U705" i="1"/>
  <c r="T705" i="1"/>
  <c r="U704" i="1"/>
  <c r="T704" i="1"/>
  <c r="U696" i="1"/>
  <c r="T696" i="1"/>
  <c r="U694" i="1"/>
  <c r="T694" i="1"/>
  <c r="U691" i="1"/>
  <c r="T691" i="1"/>
  <c r="U688" i="1"/>
  <c r="T688" i="1"/>
  <c r="U687" i="1"/>
  <c r="T687" i="1"/>
  <c r="U686" i="1"/>
  <c r="T686" i="1"/>
  <c r="U685" i="1"/>
  <c r="T685" i="1"/>
  <c r="U683" i="1"/>
  <c r="T683" i="1"/>
  <c r="U681" i="1"/>
  <c r="T681" i="1"/>
  <c r="U679" i="1"/>
  <c r="T679" i="1"/>
  <c r="U678" i="1"/>
  <c r="T678" i="1"/>
  <c r="U677" i="1"/>
  <c r="T677" i="1"/>
  <c r="U676" i="1"/>
  <c r="T676" i="1"/>
  <c r="U673" i="1"/>
  <c r="T673" i="1"/>
  <c r="U667" i="1"/>
  <c r="T667" i="1"/>
  <c r="U665" i="1"/>
  <c r="T665" i="1"/>
  <c r="U664" i="1"/>
  <c r="T664" i="1"/>
  <c r="U656" i="1"/>
  <c r="T656" i="1"/>
  <c r="U653" i="1"/>
  <c r="T653" i="1"/>
  <c r="U651" i="1"/>
  <c r="T651" i="1"/>
  <c r="U643" i="1"/>
  <c r="T643" i="1"/>
  <c r="U641" i="1"/>
  <c r="T641" i="1"/>
  <c r="U635" i="1"/>
  <c r="T635" i="1"/>
  <c r="U634" i="1"/>
  <c r="T634" i="1"/>
  <c r="U631" i="1"/>
  <c r="T631" i="1"/>
  <c r="U630" i="1"/>
  <c r="T630" i="1"/>
  <c r="U615" i="1"/>
  <c r="T615" i="1"/>
  <c r="U614" i="1"/>
  <c r="T614" i="1"/>
  <c r="U612" i="1"/>
  <c r="T612" i="1"/>
  <c r="U611" i="1"/>
  <c r="T611" i="1"/>
  <c r="U608" i="1"/>
  <c r="T608" i="1"/>
  <c r="U601" i="1"/>
  <c r="T601" i="1"/>
  <c r="U600" i="1"/>
  <c r="T600" i="1"/>
  <c r="U598" i="1"/>
  <c r="T598" i="1"/>
  <c r="U597" i="1"/>
  <c r="T597" i="1"/>
  <c r="U588" i="1"/>
  <c r="T588" i="1"/>
  <c r="U571" i="1"/>
  <c r="T571" i="1"/>
  <c r="U567" i="1"/>
  <c r="T567" i="1"/>
  <c r="U565" i="1"/>
  <c r="T565" i="1"/>
  <c r="U564" i="1"/>
  <c r="T564" i="1"/>
  <c r="U557" i="1"/>
  <c r="T557" i="1"/>
  <c r="U556" i="1"/>
  <c r="T556" i="1"/>
  <c r="U550" i="1"/>
  <c r="T550" i="1"/>
  <c r="U548" i="1"/>
  <c r="T548" i="1"/>
  <c r="U546" i="1"/>
  <c r="T546" i="1"/>
  <c r="U545" i="1"/>
  <c r="T545" i="1"/>
  <c r="U544" i="1"/>
  <c r="T544" i="1"/>
  <c r="U543" i="1"/>
  <c r="T543" i="1"/>
  <c r="U540" i="1"/>
  <c r="T540" i="1"/>
  <c r="U537" i="1"/>
  <c r="T537" i="1"/>
  <c r="U532" i="1"/>
  <c r="T532" i="1"/>
  <c r="U530" i="1"/>
  <c r="T530" i="1"/>
  <c r="U523" i="1"/>
  <c r="T523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1" i="1"/>
  <c r="T501" i="1"/>
  <c r="U500" i="1"/>
  <c r="T500" i="1"/>
  <c r="U493" i="1"/>
  <c r="T493" i="1"/>
  <c r="U488" i="1"/>
  <c r="T488" i="1"/>
  <c r="U487" i="1"/>
  <c r="T487" i="1"/>
  <c r="U486" i="1"/>
  <c r="T486" i="1"/>
  <c r="U485" i="1"/>
  <c r="T485" i="1"/>
  <c r="U484" i="1"/>
  <c r="T484" i="1"/>
  <c r="U482" i="1"/>
  <c r="T482" i="1"/>
  <c r="U478" i="1"/>
  <c r="T478" i="1"/>
  <c r="U477" i="1"/>
  <c r="T477" i="1"/>
  <c r="U475" i="1"/>
  <c r="T475" i="1"/>
  <c r="U474" i="1"/>
  <c r="T474" i="1"/>
  <c r="U473" i="1"/>
  <c r="T473" i="1"/>
  <c r="U471" i="1"/>
  <c r="T471" i="1"/>
  <c r="U466" i="1"/>
  <c r="T466" i="1"/>
  <c r="U465" i="1"/>
  <c r="T465" i="1"/>
  <c r="U464" i="1"/>
  <c r="T464" i="1"/>
  <c r="U463" i="1"/>
  <c r="T463" i="1"/>
  <c r="U462" i="1"/>
  <c r="T462" i="1"/>
  <c r="U449" i="1"/>
  <c r="T449" i="1"/>
  <c r="U448" i="1"/>
  <c r="T448" i="1"/>
  <c r="U445" i="1"/>
  <c r="T445" i="1"/>
  <c r="U443" i="1"/>
  <c r="T443" i="1"/>
  <c r="U435" i="1"/>
  <c r="T435" i="1"/>
  <c r="U434" i="1"/>
  <c r="T434" i="1"/>
  <c r="U433" i="1"/>
  <c r="T433" i="1"/>
  <c r="U430" i="1"/>
  <c r="T430" i="1"/>
  <c r="U422" i="1"/>
  <c r="T422" i="1"/>
  <c r="U421" i="1"/>
  <c r="T421" i="1"/>
  <c r="U420" i="1"/>
  <c r="T420" i="1"/>
  <c r="U418" i="1"/>
  <c r="T418" i="1"/>
  <c r="U414" i="1"/>
  <c r="T414" i="1"/>
  <c r="U413" i="1"/>
  <c r="T413" i="1"/>
  <c r="U407" i="1"/>
  <c r="T407" i="1"/>
  <c r="U403" i="1"/>
  <c r="T403" i="1"/>
  <c r="U398" i="1"/>
  <c r="T398" i="1"/>
  <c r="U397" i="1"/>
  <c r="T397" i="1"/>
  <c r="U395" i="1"/>
  <c r="T395" i="1"/>
  <c r="U384" i="1"/>
  <c r="T384" i="1"/>
  <c r="U383" i="1"/>
  <c r="T383" i="1"/>
  <c r="U380" i="1"/>
  <c r="T380" i="1"/>
  <c r="U378" i="1"/>
  <c r="T378" i="1"/>
  <c r="U377" i="1"/>
  <c r="T377" i="1"/>
  <c r="U375" i="1"/>
  <c r="T375" i="1"/>
  <c r="U370" i="1"/>
  <c r="T370" i="1"/>
  <c r="U369" i="1"/>
  <c r="T369" i="1"/>
  <c r="U368" i="1"/>
  <c r="T368" i="1"/>
  <c r="U361" i="1"/>
  <c r="T361" i="1"/>
  <c r="U353" i="1"/>
  <c r="T353" i="1"/>
  <c r="U351" i="1"/>
  <c r="T351" i="1"/>
  <c r="U350" i="1"/>
  <c r="T350" i="1"/>
  <c r="U348" i="1"/>
  <c r="T348" i="1"/>
  <c r="U347" i="1"/>
  <c r="T347" i="1"/>
  <c r="U346" i="1"/>
  <c r="T346" i="1"/>
  <c r="U342" i="1"/>
  <c r="T342" i="1"/>
  <c r="U341" i="1"/>
  <c r="T341" i="1"/>
  <c r="U340" i="1"/>
  <c r="T340" i="1"/>
  <c r="U338" i="1"/>
  <c r="T338" i="1"/>
  <c r="U337" i="1"/>
  <c r="T337" i="1"/>
  <c r="U332" i="1"/>
  <c r="T332" i="1"/>
  <c r="U328" i="1"/>
  <c r="T328" i="1"/>
  <c r="U321" i="1"/>
  <c r="T321" i="1"/>
  <c r="U320" i="1"/>
  <c r="T320" i="1"/>
  <c r="U319" i="1"/>
  <c r="T319" i="1"/>
  <c r="U309" i="1"/>
  <c r="T309" i="1"/>
  <c r="U308" i="1"/>
  <c r="T308" i="1"/>
  <c r="U305" i="1"/>
  <c r="T305" i="1"/>
  <c r="U304" i="1"/>
  <c r="T304" i="1"/>
  <c r="U296" i="1"/>
  <c r="T296" i="1"/>
  <c r="U290" i="1"/>
  <c r="T290" i="1"/>
  <c r="U288" i="1"/>
  <c r="T288" i="1"/>
  <c r="U287" i="1"/>
  <c r="T287" i="1"/>
  <c r="U285" i="1"/>
  <c r="T285" i="1"/>
  <c r="U283" i="1"/>
  <c r="T283" i="1"/>
  <c r="U282" i="1"/>
  <c r="T282" i="1"/>
  <c r="U279" i="1"/>
  <c r="T279" i="1"/>
  <c r="U278" i="1"/>
  <c r="T278" i="1"/>
  <c r="U273" i="1"/>
  <c r="T273" i="1"/>
  <c r="U254" i="1"/>
  <c r="T254" i="1"/>
  <c r="U252" i="1"/>
  <c r="T252" i="1"/>
  <c r="U250" i="1"/>
  <c r="T250" i="1"/>
  <c r="U249" i="1"/>
  <c r="T249" i="1"/>
  <c r="U243" i="1"/>
  <c r="T243" i="1"/>
  <c r="U242" i="1"/>
  <c r="T242" i="1"/>
  <c r="U240" i="1"/>
  <c r="T240" i="1"/>
  <c r="U235" i="1"/>
  <c r="T235" i="1"/>
  <c r="U234" i="1"/>
  <c r="T234" i="1"/>
  <c r="U228" i="1"/>
  <c r="T228" i="1"/>
  <c r="U226" i="1"/>
  <c r="T226" i="1"/>
  <c r="U221" i="1"/>
  <c r="T221" i="1"/>
  <c r="U217" i="1"/>
  <c r="T217" i="1"/>
  <c r="U216" i="1"/>
  <c r="T216" i="1"/>
  <c r="U215" i="1"/>
  <c r="T215" i="1"/>
  <c r="U213" i="1"/>
  <c r="T213" i="1"/>
  <c r="U211" i="1"/>
  <c r="T211" i="1"/>
  <c r="U207" i="1"/>
  <c r="T207" i="1"/>
  <c r="U197" i="1"/>
  <c r="T197" i="1"/>
  <c r="U191" i="1"/>
  <c r="T191" i="1"/>
  <c r="U189" i="1"/>
  <c r="T189" i="1"/>
  <c r="U186" i="1"/>
  <c r="T186" i="1"/>
  <c r="U174" i="1"/>
  <c r="T174" i="1"/>
  <c r="U173" i="1"/>
  <c r="T173" i="1"/>
  <c r="U171" i="1"/>
  <c r="T171" i="1"/>
  <c r="U170" i="1"/>
  <c r="T170" i="1"/>
  <c r="U168" i="1"/>
  <c r="T168" i="1"/>
  <c r="U156" i="1"/>
  <c r="T156" i="1"/>
  <c r="U155" i="1"/>
  <c r="T155" i="1"/>
  <c r="U154" i="1"/>
  <c r="T154" i="1"/>
  <c r="U132" i="1"/>
  <c r="T132" i="1"/>
  <c r="U131" i="1"/>
  <c r="T131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19" i="1"/>
  <c r="T119" i="1"/>
  <c r="U118" i="1"/>
  <c r="T118" i="1"/>
  <c r="U113" i="1"/>
  <c r="T113" i="1"/>
  <c r="U110" i="1"/>
  <c r="T110" i="1"/>
  <c r="U109" i="1"/>
  <c r="T109" i="1"/>
  <c r="U105" i="1"/>
  <c r="T105" i="1"/>
  <c r="U99" i="1"/>
  <c r="T99" i="1"/>
  <c r="U97" i="1"/>
  <c r="T97" i="1"/>
  <c r="U96" i="1"/>
  <c r="T96" i="1"/>
  <c r="U94" i="1"/>
  <c r="T94" i="1"/>
  <c r="U93" i="1"/>
  <c r="T93" i="1"/>
  <c r="U92" i="1"/>
  <c r="T92" i="1"/>
  <c r="U91" i="1"/>
  <c r="T91" i="1"/>
  <c r="U6" i="1"/>
  <c r="T6" i="1"/>
  <c r="U15" i="1"/>
  <c r="T15" i="1"/>
  <c r="U22" i="1"/>
  <c r="T22" i="1"/>
  <c r="U21" i="1"/>
  <c r="T21" i="1"/>
  <c r="U20" i="1"/>
  <c r="T20" i="1"/>
  <c r="U19" i="1"/>
  <c r="T19" i="1"/>
  <c r="U18" i="1"/>
  <c r="T18" i="1"/>
  <c r="U29" i="1"/>
  <c r="T29" i="1"/>
  <c r="U39" i="1"/>
  <c r="T39" i="1"/>
  <c r="U47" i="1"/>
  <c r="T47" i="1"/>
  <c r="U55" i="1"/>
  <c r="T55" i="1"/>
  <c r="U58" i="1"/>
  <c r="T58" i="1"/>
  <c r="U68" i="1"/>
  <c r="T68" i="1"/>
  <c r="U77" i="1"/>
  <c r="T77" i="1"/>
  <c r="U76" i="1"/>
  <c r="T76" i="1"/>
  <c r="U75" i="1"/>
  <c r="T75" i="1"/>
  <c r="U90" i="1"/>
  <c r="T90" i="1"/>
  <c r="P1181" i="1"/>
  <c r="P1180" i="1"/>
  <c r="P1179" i="1"/>
  <c r="P1170" i="1"/>
  <c r="Q1170" i="1" s="1"/>
  <c r="P1169" i="1"/>
  <c r="Q1169" i="1" s="1"/>
  <c r="P1168" i="1"/>
  <c r="Q1168" i="1" s="1"/>
  <c r="P1166" i="1"/>
  <c r="Q1166" i="1" s="1"/>
  <c r="P1165" i="1"/>
  <c r="Q1165" i="1" s="1"/>
  <c r="P1164" i="1"/>
  <c r="Q1164" i="1" s="1"/>
  <c r="P1153" i="1"/>
  <c r="Q1153" i="1" s="1"/>
  <c r="P1140" i="1"/>
  <c r="Q1140" i="1" s="1"/>
  <c r="P1138" i="1"/>
  <c r="Q1138" i="1" s="1"/>
  <c r="P1136" i="1"/>
  <c r="Q1136" i="1" s="1"/>
  <c r="P1125" i="1"/>
  <c r="Q1125" i="1" s="1"/>
  <c r="P1124" i="1"/>
  <c r="Q1124" i="1" s="1"/>
  <c r="P1122" i="1"/>
  <c r="Q1122" i="1" s="1"/>
  <c r="P1121" i="1"/>
  <c r="Q1121" i="1" s="1"/>
  <c r="P1112" i="1"/>
  <c r="Q1112" i="1" s="1"/>
  <c r="P1111" i="1"/>
  <c r="Q1111" i="1" s="1"/>
  <c r="P1109" i="1"/>
  <c r="Q1109" i="1" s="1"/>
  <c r="P1100" i="1"/>
  <c r="Q1100" i="1" s="1"/>
  <c r="P1099" i="1"/>
  <c r="Q1099" i="1" s="1"/>
  <c r="P1098" i="1"/>
  <c r="Q1098" i="1" s="1"/>
  <c r="P1097" i="1"/>
  <c r="Q1097" i="1" s="1"/>
  <c r="P1095" i="1"/>
  <c r="Q1095" i="1" s="1"/>
  <c r="P1091" i="1"/>
  <c r="Q1091" i="1" s="1"/>
  <c r="P1089" i="1"/>
  <c r="Q1089" i="1" s="1"/>
  <c r="P1088" i="1"/>
  <c r="Q1088" i="1" s="1"/>
  <c r="P1087" i="1"/>
  <c r="Q1087" i="1" s="1"/>
  <c r="P1086" i="1"/>
  <c r="Q1086" i="1" s="1"/>
  <c r="P1081" i="1"/>
  <c r="Q1081" i="1" s="1"/>
  <c r="P1079" i="1"/>
  <c r="Q1079" i="1" s="1"/>
  <c r="P1071" i="1"/>
  <c r="Q1071" i="1" s="1"/>
  <c r="P1070" i="1"/>
  <c r="Q1070" i="1" s="1"/>
  <c r="P1069" i="1"/>
  <c r="Q1069" i="1" s="1"/>
  <c r="P1068" i="1"/>
  <c r="Q1068" i="1" s="1"/>
  <c r="P1066" i="1"/>
  <c r="Q1066" i="1" s="1"/>
  <c r="P1058" i="1"/>
  <c r="Q1058" i="1" s="1"/>
  <c r="P1055" i="1"/>
  <c r="Q1055" i="1" s="1"/>
  <c r="P1054" i="1"/>
  <c r="Q1054" i="1" s="1"/>
  <c r="P1053" i="1"/>
  <c r="Q1053" i="1" s="1"/>
  <c r="P1047" i="1"/>
  <c r="Q1047" i="1" s="1"/>
  <c r="P1046" i="1"/>
  <c r="Q1046" i="1" s="1"/>
  <c r="P1045" i="1"/>
  <c r="Q1045" i="1" s="1"/>
  <c r="P1044" i="1"/>
  <c r="Q1044" i="1" s="1"/>
  <c r="P1029" i="1"/>
  <c r="Q1029" i="1" s="1"/>
  <c r="P1024" i="1"/>
  <c r="Q1024" i="1" s="1"/>
  <c r="P1023" i="1"/>
  <c r="Q1023" i="1" s="1"/>
  <c r="P1020" i="1"/>
  <c r="Q1020" i="1" s="1"/>
  <c r="P1015" i="1"/>
  <c r="Q1015" i="1" s="1"/>
  <c r="P1013" i="1"/>
  <c r="Q1013" i="1" s="1"/>
  <c r="P1010" i="1"/>
  <c r="Q1010" i="1" s="1"/>
  <c r="P1009" i="1"/>
  <c r="Q1009" i="1" s="1"/>
  <c r="P1004" i="1"/>
  <c r="Q1004" i="1" s="1"/>
  <c r="P1003" i="1"/>
  <c r="Q1003" i="1" s="1"/>
  <c r="P999" i="1"/>
  <c r="Q999" i="1" s="1"/>
  <c r="P998" i="1"/>
  <c r="Q998" i="1" s="1"/>
  <c r="P996" i="1"/>
  <c r="Q996" i="1" s="1"/>
  <c r="P995" i="1"/>
  <c r="Q995" i="1" s="1"/>
  <c r="P994" i="1"/>
  <c r="Q994" i="1" s="1"/>
  <c r="P993" i="1"/>
  <c r="Q993" i="1" s="1"/>
  <c r="P984" i="1"/>
  <c r="Q984" i="1" s="1"/>
  <c r="P981" i="1"/>
  <c r="Q981" i="1" s="1"/>
  <c r="P979" i="1"/>
  <c r="Q979" i="1" s="1"/>
  <c r="P978" i="1"/>
  <c r="Q978" i="1" s="1"/>
  <c r="P977" i="1"/>
  <c r="Q977" i="1" s="1"/>
  <c r="P976" i="1"/>
  <c r="Q976" i="1" s="1"/>
  <c r="P975" i="1"/>
  <c r="Q975" i="1" s="1"/>
  <c r="P973" i="1"/>
  <c r="Q973" i="1" s="1"/>
  <c r="P971" i="1"/>
  <c r="Q971" i="1" s="1"/>
  <c r="P970" i="1"/>
  <c r="Q970" i="1" s="1"/>
  <c r="P965" i="1"/>
  <c r="Q965" i="1" s="1"/>
  <c r="P964" i="1"/>
  <c r="Q964" i="1" s="1"/>
  <c r="P959" i="1"/>
  <c r="Q959" i="1" s="1"/>
  <c r="P957" i="1"/>
  <c r="Q957" i="1" s="1"/>
  <c r="P954" i="1"/>
  <c r="Q954" i="1" s="1"/>
  <c r="P952" i="1"/>
  <c r="Q952" i="1" s="1"/>
  <c r="P949" i="1"/>
  <c r="Q949" i="1" s="1"/>
  <c r="P946" i="1"/>
  <c r="Q946" i="1" s="1"/>
  <c r="P945" i="1"/>
  <c r="Q945" i="1" s="1"/>
  <c r="P944" i="1"/>
  <c r="Q944" i="1" s="1"/>
  <c r="P943" i="1"/>
  <c r="Q943" i="1" s="1"/>
  <c r="P942" i="1"/>
  <c r="Q942" i="1" s="1"/>
  <c r="P940" i="1"/>
  <c r="Q940" i="1" s="1"/>
  <c r="P938" i="1"/>
  <c r="Q938" i="1" s="1"/>
  <c r="P937" i="1"/>
  <c r="Q937" i="1" s="1"/>
  <c r="P936" i="1"/>
  <c r="Q936" i="1" s="1"/>
  <c r="P935" i="1"/>
  <c r="Q935" i="1" s="1"/>
  <c r="P934" i="1"/>
  <c r="Q934" i="1" s="1"/>
  <c r="P929" i="1"/>
  <c r="Q929" i="1" s="1"/>
  <c r="P925" i="1"/>
  <c r="Q925" i="1" s="1"/>
  <c r="P917" i="1"/>
  <c r="Q917" i="1" s="1"/>
  <c r="P916" i="1"/>
  <c r="Q916" i="1" s="1"/>
  <c r="P915" i="1"/>
  <c r="Q915" i="1" s="1"/>
  <c r="P913" i="1"/>
  <c r="Q913" i="1" s="1"/>
  <c r="P912" i="1"/>
  <c r="Q912" i="1" s="1"/>
  <c r="P911" i="1"/>
  <c r="Q911" i="1" s="1"/>
  <c r="P910" i="1"/>
  <c r="Q910" i="1" s="1"/>
  <c r="P909" i="1"/>
  <c r="Q909" i="1" s="1"/>
  <c r="P904" i="1"/>
  <c r="Q904" i="1" s="1"/>
  <c r="P902" i="1"/>
  <c r="Q902" i="1" s="1"/>
  <c r="P895" i="1"/>
  <c r="Q895" i="1" s="1"/>
  <c r="P892" i="1"/>
  <c r="Q892" i="1" s="1"/>
  <c r="P886" i="1"/>
  <c r="Q886" i="1" s="1"/>
  <c r="P885" i="1"/>
  <c r="Q885" i="1" s="1"/>
  <c r="P876" i="1"/>
  <c r="Q876" i="1" s="1"/>
  <c r="P875" i="1"/>
  <c r="Q875" i="1" s="1"/>
  <c r="P872" i="1"/>
  <c r="Q872" i="1" s="1"/>
  <c r="P871" i="1"/>
  <c r="Q871" i="1" s="1"/>
  <c r="P870" i="1"/>
  <c r="Q870" i="1" s="1"/>
  <c r="P868" i="1"/>
  <c r="Q868" i="1" s="1"/>
  <c r="P864" i="1"/>
  <c r="Q864" i="1" s="1"/>
  <c r="P859" i="1"/>
  <c r="Q859" i="1" s="1"/>
  <c r="P849" i="1"/>
  <c r="Q849" i="1" s="1"/>
  <c r="P848" i="1"/>
  <c r="Q848" i="1" s="1"/>
  <c r="P847" i="1"/>
  <c r="Q847" i="1" s="1"/>
  <c r="P835" i="1"/>
  <c r="Q835" i="1" s="1"/>
  <c r="P834" i="1"/>
  <c r="Q834" i="1" s="1"/>
  <c r="P830" i="1"/>
  <c r="Q830" i="1" s="1"/>
  <c r="P826" i="1"/>
  <c r="Q826" i="1" s="1"/>
  <c r="P824" i="1"/>
  <c r="Q824" i="1" s="1"/>
  <c r="P821" i="1"/>
  <c r="Q821" i="1" s="1"/>
  <c r="P820" i="1"/>
  <c r="Q820" i="1" s="1"/>
  <c r="P817" i="1"/>
  <c r="Q817" i="1" s="1"/>
  <c r="P814" i="1"/>
  <c r="Q814" i="1" s="1"/>
  <c r="P813" i="1"/>
  <c r="Q813" i="1" s="1"/>
  <c r="P809" i="1"/>
  <c r="Q809" i="1" s="1"/>
  <c r="P808" i="1"/>
  <c r="Q808" i="1" s="1"/>
  <c r="P805" i="1"/>
  <c r="Q805" i="1" s="1"/>
  <c r="P797" i="1"/>
  <c r="Q797" i="1" s="1"/>
  <c r="P785" i="1"/>
  <c r="Q785" i="1" s="1"/>
  <c r="P775" i="1"/>
  <c r="Q775" i="1" s="1"/>
  <c r="P767" i="1"/>
  <c r="Q767" i="1" s="1"/>
  <c r="P764" i="1"/>
  <c r="Q764" i="1" s="1"/>
  <c r="P761" i="1"/>
  <c r="Q761" i="1" s="1"/>
  <c r="P760" i="1"/>
  <c r="Q760" i="1" s="1"/>
  <c r="P759" i="1"/>
  <c r="Q759" i="1" s="1"/>
  <c r="P756" i="1"/>
  <c r="Q756" i="1" s="1"/>
  <c r="P754" i="1"/>
  <c r="Q754" i="1" s="1"/>
  <c r="P753" i="1"/>
  <c r="Q753" i="1" s="1"/>
  <c r="P750" i="1"/>
  <c r="Q750" i="1" s="1"/>
  <c r="P749" i="1"/>
  <c r="Q749" i="1" s="1"/>
  <c r="P736" i="1"/>
  <c r="Q736" i="1" s="1"/>
  <c r="P734" i="1"/>
  <c r="Q734" i="1" s="1"/>
  <c r="P724" i="1"/>
  <c r="Q724" i="1" s="1"/>
  <c r="P720" i="1"/>
  <c r="Q720" i="1" s="1"/>
  <c r="P716" i="1"/>
  <c r="Q716" i="1" s="1"/>
  <c r="P715" i="1"/>
  <c r="Q715" i="1" s="1"/>
  <c r="P712" i="1"/>
  <c r="Q712" i="1" s="1"/>
  <c r="P705" i="1"/>
  <c r="Q705" i="1" s="1"/>
  <c r="P704" i="1"/>
  <c r="Q704" i="1" s="1"/>
  <c r="P696" i="1"/>
  <c r="Q696" i="1" s="1"/>
  <c r="P694" i="1"/>
  <c r="Q694" i="1" s="1"/>
  <c r="P691" i="1"/>
  <c r="P688" i="1"/>
  <c r="Q688" i="1" s="1"/>
  <c r="P687" i="1"/>
  <c r="Q687" i="1" s="1"/>
  <c r="P686" i="1"/>
  <c r="Q686" i="1" s="1"/>
  <c r="P685" i="1"/>
  <c r="Q685" i="1" s="1"/>
  <c r="P683" i="1"/>
  <c r="Q683" i="1" s="1"/>
  <c r="P681" i="1"/>
  <c r="Q681" i="1" s="1"/>
  <c r="P679" i="1"/>
  <c r="Q679" i="1" s="1"/>
  <c r="P678" i="1"/>
  <c r="Q678" i="1" s="1"/>
  <c r="P677" i="1"/>
  <c r="Q677" i="1" s="1"/>
  <c r="P676" i="1"/>
  <c r="Q676" i="1" s="1"/>
  <c r="P673" i="1"/>
  <c r="Q673" i="1" s="1"/>
  <c r="P667" i="1"/>
  <c r="Q667" i="1" s="1"/>
  <c r="P665" i="1"/>
  <c r="Q665" i="1" s="1"/>
  <c r="P664" i="1"/>
  <c r="Q664" i="1" s="1"/>
  <c r="P656" i="1"/>
  <c r="Q656" i="1" s="1"/>
  <c r="P653" i="1"/>
  <c r="Q653" i="1" s="1"/>
  <c r="P651" i="1"/>
  <c r="Q651" i="1" s="1"/>
  <c r="P643" i="1"/>
  <c r="Q643" i="1" s="1"/>
  <c r="P641" i="1"/>
  <c r="Q641" i="1" s="1"/>
  <c r="P635" i="1"/>
  <c r="Q635" i="1" s="1"/>
  <c r="P634" i="1"/>
  <c r="Q634" i="1" s="1"/>
  <c r="P631" i="1"/>
  <c r="Q631" i="1" s="1"/>
  <c r="P630" i="1"/>
  <c r="Q630" i="1" s="1"/>
  <c r="P615" i="1"/>
  <c r="Q615" i="1" s="1"/>
  <c r="P614" i="1"/>
  <c r="Q614" i="1" s="1"/>
  <c r="P612" i="1"/>
  <c r="Q612" i="1" s="1"/>
  <c r="P611" i="1"/>
  <c r="Q611" i="1" s="1"/>
  <c r="P608" i="1"/>
  <c r="Q608" i="1" s="1"/>
  <c r="P601" i="1"/>
  <c r="Q601" i="1" s="1"/>
  <c r="P600" i="1"/>
  <c r="Q600" i="1" s="1"/>
  <c r="P598" i="1"/>
  <c r="Q598" i="1" s="1"/>
  <c r="P597" i="1"/>
  <c r="Q597" i="1" s="1"/>
  <c r="P588" i="1"/>
  <c r="Q588" i="1" s="1"/>
  <c r="P571" i="1"/>
  <c r="Q571" i="1" s="1"/>
  <c r="P567" i="1"/>
  <c r="Q567" i="1" s="1"/>
  <c r="P565" i="1"/>
  <c r="Q565" i="1" s="1"/>
  <c r="P564" i="1"/>
  <c r="Q564" i="1" s="1"/>
  <c r="P557" i="1"/>
  <c r="Q557" i="1" s="1"/>
  <c r="P556" i="1"/>
  <c r="Q556" i="1" s="1"/>
  <c r="P550" i="1"/>
  <c r="Q550" i="1" s="1"/>
  <c r="P548" i="1"/>
  <c r="Q548" i="1" s="1"/>
  <c r="P546" i="1"/>
  <c r="Q546" i="1" s="1"/>
  <c r="P545" i="1"/>
  <c r="Q545" i="1" s="1"/>
  <c r="P544" i="1"/>
  <c r="Q544" i="1" s="1"/>
  <c r="P543" i="1"/>
  <c r="Q543" i="1" s="1"/>
  <c r="P540" i="1"/>
  <c r="Q540" i="1" s="1"/>
  <c r="P537" i="1"/>
  <c r="Q537" i="1" s="1"/>
  <c r="P532" i="1"/>
  <c r="Q532" i="1" s="1"/>
  <c r="P530" i="1"/>
  <c r="Q530" i="1" s="1"/>
  <c r="P523" i="1"/>
  <c r="Q523" i="1" s="1"/>
  <c r="P510" i="1"/>
  <c r="Q510" i="1" s="1"/>
  <c r="P509" i="1"/>
  <c r="Q509" i="1" s="1"/>
  <c r="P508" i="1"/>
  <c r="Q508" i="1" s="1"/>
  <c r="P507" i="1"/>
  <c r="Q507" i="1" s="1"/>
  <c r="P506" i="1"/>
  <c r="Q506" i="1" s="1"/>
  <c r="P505" i="1"/>
  <c r="Q505" i="1" s="1"/>
  <c r="P501" i="1"/>
  <c r="Q501" i="1" s="1"/>
  <c r="P500" i="1"/>
  <c r="Q500" i="1" s="1"/>
  <c r="P493" i="1"/>
  <c r="Q493" i="1" s="1"/>
  <c r="P488" i="1"/>
  <c r="Q488" i="1" s="1"/>
  <c r="P487" i="1"/>
  <c r="Q487" i="1" s="1"/>
  <c r="P486" i="1"/>
  <c r="Q486" i="1" s="1"/>
  <c r="P485" i="1"/>
  <c r="Q485" i="1" s="1"/>
  <c r="P484" i="1"/>
  <c r="Q484" i="1" s="1"/>
  <c r="P482" i="1"/>
  <c r="Q482" i="1" s="1"/>
  <c r="P478" i="1"/>
  <c r="Q478" i="1" s="1"/>
  <c r="P477" i="1"/>
  <c r="Q477" i="1" s="1"/>
  <c r="P475" i="1"/>
  <c r="Q475" i="1" s="1"/>
  <c r="P474" i="1"/>
  <c r="Q474" i="1" s="1"/>
  <c r="P473" i="1"/>
  <c r="Q473" i="1" s="1"/>
  <c r="P471" i="1"/>
  <c r="Q471" i="1" s="1"/>
  <c r="P466" i="1"/>
  <c r="Q466" i="1" s="1"/>
  <c r="P465" i="1"/>
  <c r="Q465" i="1" s="1"/>
  <c r="P464" i="1"/>
  <c r="Q464" i="1" s="1"/>
  <c r="P463" i="1"/>
  <c r="Q463" i="1" s="1"/>
  <c r="P462" i="1"/>
  <c r="Q462" i="1" s="1"/>
  <c r="P449" i="1"/>
  <c r="Q449" i="1" s="1"/>
  <c r="P448" i="1"/>
  <c r="Q448" i="1" s="1"/>
  <c r="P445" i="1"/>
  <c r="Q445" i="1" s="1"/>
  <c r="P443" i="1"/>
  <c r="Q443" i="1" s="1"/>
  <c r="P435" i="1"/>
  <c r="Q435" i="1" s="1"/>
  <c r="P434" i="1"/>
  <c r="Q434" i="1" s="1"/>
  <c r="P433" i="1"/>
  <c r="Q433" i="1" s="1"/>
  <c r="P430" i="1"/>
  <c r="Q430" i="1" s="1"/>
  <c r="P422" i="1"/>
  <c r="Q422" i="1" s="1"/>
  <c r="P421" i="1"/>
  <c r="Q421" i="1" s="1"/>
  <c r="P420" i="1"/>
  <c r="Q420" i="1" s="1"/>
  <c r="P418" i="1"/>
  <c r="Q418" i="1" s="1"/>
  <c r="P414" i="1"/>
  <c r="Q414" i="1" s="1"/>
  <c r="P413" i="1"/>
  <c r="Q413" i="1" s="1"/>
  <c r="P407" i="1"/>
  <c r="Q407" i="1" s="1"/>
  <c r="P403" i="1"/>
  <c r="Q403" i="1" s="1"/>
  <c r="P398" i="1"/>
  <c r="Q398" i="1" s="1"/>
  <c r="P397" i="1"/>
  <c r="Q397" i="1" s="1"/>
  <c r="P395" i="1"/>
  <c r="Q395" i="1" s="1"/>
  <c r="P384" i="1"/>
  <c r="Q384" i="1" s="1"/>
  <c r="P383" i="1"/>
  <c r="Q383" i="1" s="1"/>
  <c r="P380" i="1"/>
  <c r="Q380" i="1" s="1"/>
  <c r="P378" i="1"/>
  <c r="Q378" i="1" s="1"/>
  <c r="P377" i="1"/>
  <c r="Q377" i="1" s="1"/>
  <c r="P375" i="1"/>
  <c r="Q375" i="1" s="1"/>
  <c r="P370" i="1"/>
  <c r="Q370" i="1" s="1"/>
  <c r="P369" i="1"/>
  <c r="Q369" i="1" s="1"/>
  <c r="P368" i="1"/>
  <c r="Q368" i="1" s="1"/>
  <c r="P361" i="1"/>
  <c r="Q361" i="1" s="1"/>
  <c r="P353" i="1"/>
  <c r="Q353" i="1" s="1"/>
  <c r="P351" i="1"/>
  <c r="Q351" i="1" s="1"/>
  <c r="P350" i="1"/>
  <c r="Q350" i="1" s="1"/>
  <c r="P348" i="1"/>
  <c r="Q348" i="1" s="1"/>
  <c r="P347" i="1"/>
  <c r="Q347" i="1" s="1"/>
  <c r="P346" i="1"/>
  <c r="Q346" i="1" s="1"/>
  <c r="P342" i="1"/>
  <c r="Q342" i="1" s="1"/>
  <c r="P341" i="1"/>
  <c r="Q341" i="1" s="1"/>
  <c r="P340" i="1"/>
  <c r="Q340" i="1" s="1"/>
  <c r="P338" i="1"/>
  <c r="Q338" i="1" s="1"/>
  <c r="P337" i="1"/>
  <c r="Q337" i="1" s="1"/>
  <c r="P332" i="1"/>
  <c r="Q332" i="1" s="1"/>
  <c r="P328" i="1"/>
  <c r="Q328" i="1" s="1"/>
  <c r="P321" i="1"/>
  <c r="Q321" i="1" s="1"/>
  <c r="P320" i="1"/>
  <c r="Q320" i="1" s="1"/>
  <c r="P319" i="1"/>
  <c r="Q319" i="1" s="1"/>
  <c r="P309" i="1"/>
  <c r="Q309" i="1" s="1"/>
  <c r="P308" i="1"/>
  <c r="Q308" i="1" s="1"/>
  <c r="P305" i="1"/>
  <c r="Q305" i="1" s="1"/>
  <c r="P304" i="1"/>
  <c r="Q304" i="1" s="1"/>
  <c r="P296" i="1"/>
  <c r="Q296" i="1" s="1"/>
  <c r="P290" i="1"/>
  <c r="Q290" i="1" s="1"/>
  <c r="P288" i="1"/>
  <c r="Q288" i="1" s="1"/>
  <c r="P287" i="1"/>
  <c r="Q287" i="1" s="1"/>
  <c r="P285" i="1"/>
  <c r="Q285" i="1" s="1"/>
  <c r="P283" i="1"/>
  <c r="Q283" i="1" s="1"/>
  <c r="P282" i="1"/>
  <c r="Q282" i="1" s="1"/>
  <c r="P279" i="1"/>
  <c r="Q279" i="1" s="1"/>
  <c r="P278" i="1"/>
  <c r="Q278" i="1" s="1"/>
  <c r="P273" i="1"/>
  <c r="Q273" i="1" s="1"/>
  <c r="P254" i="1"/>
  <c r="Q254" i="1" s="1"/>
  <c r="P252" i="1"/>
  <c r="Q252" i="1" s="1"/>
  <c r="P250" i="1"/>
  <c r="Q250" i="1" s="1"/>
  <c r="P249" i="1"/>
  <c r="Q249" i="1" s="1"/>
  <c r="P243" i="1"/>
  <c r="Q243" i="1" s="1"/>
  <c r="P242" i="1"/>
  <c r="Q242" i="1" s="1"/>
  <c r="P240" i="1"/>
  <c r="Q240" i="1" s="1"/>
  <c r="P235" i="1"/>
  <c r="Q235" i="1" s="1"/>
  <c r="P234" i="1"/>
  <c r="Q234" i="1" s="1"/>
  <c r="P228" i="1"/>
  <c r="Q228" i="1" s="1"/>
  <c r="P226" i="1"/>
  <c r="Q226" i="1" s="1"/>
  <c r="P221" i="1"/>
  <c r="Q221" i="1" s="1"/>
  <c r="P217" i="1"/>
  <c r="Q217" i="1" s="1"/>
  <c r="P216" i="1"/>
  <c r="Q216" i="1" s="1"/>
  <c r="P215" i="1"/>
  <c r="Q215" i="1" s="1"/>
  <c r="P213" i="1"/>
  <c r="Q213" i="1" s="1"/>
  <c r="P211" i="1"/>
  <c r="Q211" i="1" s="1"/>
  <c r="P207" i="1"/>
  <c r="Q207" i="1" s="1"/>
  <c r="P197" i="1"/>
  <c r="Q197" i="1" s="1"/>
  <c r="P191" i="1"/>
  <c r="Q191" i="1" s="1"/>
  <c r="P189" i="1"/>
  <c r="Q189" i="1" s="1"/>
  <c r="P186" i="1"/>
  <c r="Q186" i="1" s="1"/>
  <c r="P174" i="1"/>
  <c r="Q174" i="1" s="1"/>
  <c r="P173" i="1"/>
  <c r="Q173" i="1" s="1"/>
  <c r="P171" i="1"/>
  <c r="Q171" i="1" s="1"/>
  <c r="P170" i="1"/>
  <c r="Q170" i="1" s="1"/>
  <c r="P168" i="1"/>
  <c r="Q168" i="1" s="1"/>
  <c r="P156" i="1"/>
  <c r="P155" i="1"/>
  <c r="P154" i="1"/>
  <c r="Q154" i="1" s="1"/>
  <c r="P132" i="1"/>
  <c r="Q132" i="1" s="1"/>
  <c r="P131" i="1"/>
  <c r="Q131" i="1" s="1"/>
  <c r="P127" i="1"/>
  <c r="Q127" i="1" s="1"/>
  <c r="P126" i="1"/>
  <c r="Q126" i="1" s="1"/>
  <c r="P125" i="1"/>
  <c r="Q125" i="1" s="1"/>
  <c r="P124" i="1"/>
  <c r="Q124" i="1" s="1"/>
  <c r="P123" i="1"/>
  <c r="Q123" i="1" s="1"/>
  <c r="P122" i="1"/>
  <c r="Q122" i="1" s="1"/>
  <c r="P119" i="1"/>
  <c r="Q119" i="1" s="1"/>
  <c r="P118" i="1"/>
  <c r="Q118" i="1" s="1"/>
  <c r="P113" i="1"/>
  <c r="Q113" i="1" s="1"/>
  <c r="P110" i="1"/>
  <c r="Q110" i="1" s="1"/>
  <c r="P109" i="1"/>
  <c r="Q109" i="1" s="1"/>
  <c r="P105" i="1"/>
  <c r="Q105" i="1" s="1"/>
  <c r="P99" i="1"/>
  <c r="Q99" i="1" s="1"/>
  <c r="P97" i="1"/>
  <c r="Q97" i="1" s="1"/>
  <c r="P96" i="1"/>
  <c r="Q96" i="1" s="1"/>
  <c r="P94" i="1"/>
  <c r="Q94" i="1" s="1"/>
  <c r="P93" i="1"/>
  <c r="Q93" i="1" s="1"/>
  <c r="P92" i="1"/>
  <c r="Q92" i="1" s="1"/>
  <c r="P91" i="1"/>
  <c r="Q91" i="1" s="1"/>
  <c r="P90" i="1"/>
  <c r="Q90" i="1" s="1"/>
  <c r="P77" i="1"/>
  <c r="Q77" i="1" s="1"/>
  <c r="P76" i="1"/>
  <c r="Q76" i="1" s="1"/>
  <c r="P75" i="1"/>
  <c r="Q75" i="1" s="1"/>
  <c r="P68" i="1"/>
  <c r="Q68" i="1" s="1"/>
  <c r="P58" i="1"/>
  <c r="Q58" i="1" s="1"/>
  <c r="P55" i="1"/>
  <c r="Q55" i="1" s="1"/>
  <c r="P47" i="1"/>
  <c r="Q47" i="1" s="1"/>
  <c r="P39" i="1"/>
  <c r="Q39" i="1" s="1"/>
  <c r="P29" i="1"/>
  <c r="Q29" i="1" s="1"/>
  <c r="P22" i="1"/>
  <c r="Q22" i="1" s="1"/>
  <c r="P21" i="1"/>
  <c r="Q21" i="1" s="1"/>
  <c r="Q1181" i="1"/>
  <c r="Q1180" i="1"/>
  <c r="Q1179" i="1"/>
  <c r="P20" i="1"/>
  <c r="Q20" i="1" s="1"/>
  <c r="P19" i="1"/>
  <c r="Q19" i="1" s="1"/>
  <c r="R691" i="1" l="1"/>
  <c r="R156" i="1"/>
  <c r="R155" i="1"/>
  <c r="V443" i="1"/>
  <c r="W443" i="1" s="1"/>
  <c r="V462" i="1"/>
  <c r="W462" i="1" s="1"/>
  <c r="V466" i="1"/>
  <c r="W466" i="1" s="1"/>
  <c r="V475" i="1"/>
  <c r="W475" i="1" s="1"/>
  <c r="V484" i="1"/>
  <c r="W484" i="1" s="1"/>
  <c r="V488" i="1"/>
  <c r="W488" i="1" s="1"/>
  <c r="V505" i="1"/>
  <c r="W505" i="1" s="1"/>
  <c r="V509" i="1"/>
  <c r="W509" i="1" s="1"/>
  <c r="V532" i="1"/>
  <c r="W532" i="1" s="1"/>
  <c r="V544" i="1"/>
  <c r="W544" i="1" s="1"/>
  <c r="V550" i="1"/>
  <c r="W550" i="1" s="1"/>
  <c r="V565" i="1"/>
  <c r="W565" i="1" s="1"/>
  <c r="V597" i="1"/>
  <c r="W597" i="1" s="1"/>
  <c r="V608" i="1"/>
  <c r="W608" i="1" s="1"/>
  <c r="V615" i="1"/>
  <c r="W615" i="1" s="1"/>
  <c r="V635" i="1"/>
  <c r="W635" i="1" s="1"/>
  <c r="V653" i="1"/>
  <c r="W653" i="1" s="1"/>
  <c r="V667" i="1"/>
  <c r="W667" i="1" s="1"/>
  <c r="V678" i="1"/>
  <c r="W678" i="1" s="1"/>
  <c r="V685" i="1"/>
  <c r="W685" i="1" s="1"/>
  <c r="V715" i="1"/>
  <c r="W715" i="1" s="1"/>
  <c r="V734" i="1"/>
  <c r="W734" i="1" s="1"/>
  <c r="V775" i="1"/>
  <c r="W775" i="1" s="1"/>
  <c r="V808" i="1"/>
  <c r="W808" i="1" s="1"/>
  <c r="V847" i="1"/>
  <c r="W847" i="1" s="1"/>
  <c r="V872" i="1"/>
  <c r="W872" i="1" s="1"/>
  <c r="V876" i="1"/>
  <c r="W876" i="1" s="1"/>
  <c r="V886" i="1"/>
  <c r="W886" i="1" s="1"/>
  <c r="V895" i="1"/>
  <c r="W895" i="1" s="1"/>
  <c r="V904" i="1"/>
  <c r="W904" i="1" s="1"/>
  <c r="V910" i="1"/>
  <c r="W910" i="1" s="1"/>
  <c r="V912" i="1"/>
  <c r="W912" i="1" s="1"/>
  <c r="V915" i="1"/>
  <c r="W915" i="1" s="1"/>
  <c r="V917" i="1"/>
  <c r="W917" i="1" s="1"/>
  <c r="V929" i="1"/>
  <c r="W929" i="1" s="1"/>
  <c r="V935" i="1"/>
  <c r="W935" i="1" s="1"/>
  <c r="V937" i="1"/>
  <c r="W937" i="1" s="1"/>
  <c r="V940" i="1"/>
  <c r="W940" i="1" s="1"/>
  <c r="V949" i="1"/>
  <c r="W949" i="1" s="1"/>
  <c r="V954" i="1"/>
  <c r="W954" i="1" s="1"/>
  <c r="V994" i="1"/>
  <c r="W994" i="1" s="1"/>
  <c r="V996" i="1"/>
  <c r="W996" i="1" s="1"/>
  <c r="V1054" i="1"/>
  <c r="W1054" i="1" s="1"/>
  <c r="V1023" i="1"/>
  <c r="W1023" i="1" s="1"/>
  <c r="V1045" i="1"/>
  <c r="W1045" i="1" s="1"/>
  <c r="V1079" i="1"/>
  <c r="W1079" i="1" s="1"/>
  <c r="V90" i="1"/>
  <c r="W90" i="1" s="1"/>
  <c r="V942" i="1"/>
  <c r="W942" i="1" s="1"/>
  <c r="V944" i="1"/>
  <c r="W944" i="1" s="1"/>
  <c r="V946" i="1"/>
  <c r="W946" i="1" s="1"/>
  <c r="V964" i="1"/>
  <c r="W964" i="1" s="1"/>
  <c r="V970" i="1"/>
  <c r="W970" i="1" s="1"/>
  <c r="V976" i="1"/>
  <c r="W976" i="1" s="1"/>
  <c r="V1003" i="1"/>
  <c r="W1003" i="1" s="1"/>
  <c r="V981" i="1"/>
  <c r="W981" i="1" s="1"/>
  <c r="V1046" i="1"/>
  <c r="W1046" i="1" s="1"/>
  <c r="V1069" i="1"/>
  <c r="W1069" i="1" s="1"/>
  <c r="V1071" i="1"/>
  <c r="W1071" i="1" s="1"/>
  <c r="V1081" i="1"/>
  <c r="W1081" i="1" s="1"/>
  <c r="V1087" i="1"/>
  <c r="W1087" i="1" s="1"/>
  <c r="V1089" i="1"/>
  <c r="W1089" i="1" s="1"/>
  <c r="V1095" i="1"/>
  <c r="W1095" i="1" s="1"/>
  <c r="V1098" i="1"/>
  <c r="W1098" i="1" s="1"/>
  <c r="V1100" i="1"/>
  <c r="W1100" i="1" s="1"/>
  <c r="V1111" i="1"/>
  <c r="W1111" i="1" s="1"/>
  <c r="V1121" i="1"/>
  <c r="W1121" i="1" s="1"/>
  <c r="V1124" i="1"/>
  <c r="W1124" i="1" s="1"/>
  <c r="V1136" i="1"/>
  <c r="W1136" i="1" s="1"/>
  <c r="V1140" i="1"/>
  <c r="W1140" i="1" s="1"/>
  <c r="V1164" i="1"/>
  <c r="W1164" i="1" s="1"/>
  <c r="V1166" i="1"/>
  <c r="W1166" i="1" s="1"/>
  <c r="V1169" i="1"/>
  <c r="W1169" i="1" s="1"/>
  <c r="V1179" i="1"/>
  <c r="W1179" i="1" s="1"/>
  <c r="V1181" i="1"/>
  <c r="W1181" i="1" s="1"/>
  <c r="V957" i="1"/>
  <c r="W957" i="1" s="1"/>
  <c r="V1004" i="1"/>
  <c r="W1004" i="1" s="1"/>
  <c r="V1010" i="1"/>
  <c r="W1010" i="1" s="1"/>
  <c r="V1029" i="1"/>
  <c r="W1029" i="1" s="1"/>
  <c r="V1055" i="1"/>
  <c r="W1055" i="1" s="1"/>
  <c r="V75" i="1"/>
  <c r="W75" i="1" s="1"/>
  <c r="V77" i="1"/>
  <c r="W77" i="1" s="1"/>
  <c r="V58" i="1"/>
  <c r="W58" i="1" s="1"/>
  <c r="V47" i="1"/>
  <c r="W47" i="1" s="1"/>
  <c r="V29" i="1"/>
  <c r="W29" i="1" s="1"/>
  <c r="V19" i="1"/>
  <c r="W19" i="1" s="1"/>
  <c r="V21" i="1"/>
  <c r="W21" i="1" s="1"/>
  <c r="V15" i="1"/>
  <c r="W15" i="1" s="1"/>
  <c r="V91" i="1"/>
  <c r="W91" i="1" s="1"/>
  <c r="V93" i="1"/>
  <c r="W93" i="1" s="1"/>
  <c r="V96" i="1"/>
  <c r="W96" i="1" s="1"/>
  <c r="V99" i="1"/>
  <c r="W99" i="1" s="1"/>
  <c r="V109" i="1"/>
  <c r="W109" i="1" s="1"/>
  <c r="V113" i="1"/>
  <c r="W113" i="1" s="1"/>
  <c r="V119" i="1"/>
  <c r="W119" i="1" s="1"/>
  <c r="V123" i="1"/>
  <c r="W123" i="1" s="1"/>
  <c r="V125" i="1"/>
  <c r="W125" i="1" s="1"/>
  <c r="V127" i="1"/>
  <c r="W127" i="1" s="1"/>
  <c r="V132" i="1"/>
  <c r="W132" i="1" s="1"/>
  <c r="V155" i="1"/>
  <c r="W155" i="1" s="1"/>
  <c r="V168" i="1"/>
  <c r="W168" i="1" s="1"/>
  <c r="V171" i="1"/>
  <c r="W171" i="1" s="1"/>
  <c r="V174" i="1"/>
  <c r="W174" i="1" s="1"/>
  <c r="V189" i="1"/>
  <c r="W189" i="1" s="1"/>
  <c r="V197" i="1"/>
  <c r="W197" i="1" s="1"/>
  <c r="V211" i="1"/>
  <c r="W211" i="1" s="1"/>
  <c r="V215" i="1"/>
  <c r="W215" i="1" s="1"/>
  <c r="V217" i="1"/>
  <c r="W217" i="1" s="1"/>
  <c r="V234" i="1"/>
  <c r="W234" i="1" s="1"/>
  <c r="V243" i="1"/>
  <c r="W243" i="1" s="1"/>
  <c r="V254" i="1"/>
  <c r="W254" i="1" s="1"/>
  <c r="V282" i="1"/>
  <c r="W282" i="1" s="1"/>
  <c r="V288" i="1"/>
  <c r="W288" i="1" s="1"/>
  <c r="V305" i="1"/>
  <c r="W305" i="1" s="1"/>
  <c r="V320" i="1"/>
  <c r="W320" i="1" s="1"/>
  <c r="V337" i="1"/>
  <c r="W337" i="1" s="1"/>
  <c r="V342" i="1"/>
  <c r="W342" i="1" s="1"/>
  <c r="V350" i="1"/>
  <c r="W350" i="1" s="1"/>
  <c r="V368" i="1"/>
  <c r="W368" i="1" s="1"/>
  <c r="V377" i="1"/>
  <c r="W377" i="1" s="1"/>
  <c r="V384" i="1"/>
  <c r="W384" i="1" s="1"/>
  <c r="V403" i="1"/>
  <c r="W403" i="1" s="1"/>
  <c r="V418" i="1"/>
  <c r="W418" i="1" s="1"/>
  <c r="V430" i="1"/>
  <c r="W430" i="1" s="1"/>
  <c r="V995" i="1"/>
  <c r="W995" i="1" s="1"/>
  <c r="V1058" i="1"/>
  <c r="W1058" i="1" s="1"/>
  <c r="V1068" i="1"/>
  <c r="W1068" i="1" s="1"/>
  <c r="V945" i="1"/>
  <c r="W945" i="1" s="1"/>
  <c r="V965" i="1"/>
  <c r="W965" i="1" s="1"/>
  <c r="V975" i="1"/>
  <c r="W975" i="1" s="1"/>
  <c r="V977" i="1"/>
  <c r="W977" i="1" s="1"/>
  <c r="V1013" i="1"/>
  <c r="W1013" i="1" s="1"/>
  <c r="V1020" i="1"/>
  <c r="W1020" i="1" s="1"/>
  <c r="V1024" i="1"/>
  <c r="W1024" i="1" s="1"/>
  <c r="V999" i="1"/>
  <c r="W999" i="1" s="1"/>
  <c r="V959" i="1"/>
  <c r="W959" i="1" s="1"/>
  <c r="V979" i="1"/>
  <c r="W979" i="1" s="1"/>
  <c r="V984" i="1"/>
  <c r="W984" i="1" s="1"/>
  <c r="V998" i="1"/>
  <c r="W998" i="1" s="1"/>
  <c r="V1047" i="1"/>
  <c r="W1047" i="1" s="1"/>
  <c r="V76" i="1"/>
  <c r="W76" i="1" s="1"/>
  <c r="V68" i="1"/>
  <c r="W68" i="1" s="1"/>
  <c r="V55" i="1"/>
  <c r="W55" i="1" s="1"/>
  <c r="V39" i="1"/>
  <c r="W39" i="1" s="1"/>
  <c r="V18" i="1"/>
  <c r="W18" i="1" s="1"/>
  <c r="V20" i="1"/>
  <c r="W20" i="1" s="1"/>
  <c r="V22" i="1"/>
  <c r="W22" i="1" s="1"/>
  <c r="V6" i="1"/>
  <c r="W6" i="1" s="1"/>
  <c r="V92" i="1"/>
  <c r="W92" i="1" s="1"/>
  <c r="V94" i="1"/>
  <c r="W94" i="1" s="1"/>
  <c r="V97" i="1"/>
  <c r="W97" i="1" s="1"/>
  <c r="V105" i="1"/>
  <c r="W105" i="1" s="1"/>
  <c r="V110" i="1"/>
  <c r="W110" i="1" s="1"/>
  <c r="V118" i="1"/>
  <c r="W118" i="1" s="1"/>
  <c r="V122" i="1"/>
  <c r="W122" i="1" s="1"/>
  <c r="V124" i="1"/>
  <c r="W124" i="1" s="1"/>
  <c r="V126" i="1"/>
  <c r="W126" i="1" s="1"/>
  <c r="V131" i="1"/>
  <c r="W131" i="1" s="1"/>
  <c r="V154" i="1"/>
  <c r="W154" i="1" s="1"/>
  <c r="V156" i="1"/>
  <c r="W156" i="1" s="1"/>
  <c r="V170" i="1"/>
  <c r="W170" i="1" s="1"/>
  <c r="V173" i="1"/>
  <c r="W173" i="1" s="1"/>
  <c r="V186" i="1"/>
  <c r="W186" i="1" s="1"/>
  <c r="V191" i="1"/>
  <c r="W191" i="1" s="1"/>
  <c r="V207" i="1"/>
  <c r="W207" i="1" s="1"/>
  <c r="V213" i="1"/>
  <c r="W213" i="1" s="1"/>
  <c r="V216" i="1"/>
  <c r="W216" i="1" s="1"/>
  <c r="V221" i="1"/>
  <c r="W221" i="1" s="1"/>
  <c r="V235" i="1"/>
  <c r="W235" i="1" s="1"/>
  <c r="V249" i="1"/>
  <c r="W249" i="1" s="1"/>
  <c r="V273" i="1"/>
  <c r="W273" i="1" s="1"/>
  <c r="V283" i="1"/>
  <c r="W283" i="1" s="1"/>
  <c r="V290" i="1"/>
  <c r="W290" i="1" s="1"/>
  <c r="V308" i="1"/>
  <c r="W308" i="1" s="1"/>
  <c r="V321" i="1"/>
  <c r="W321" i="1" s="1"/>
  <c r="V338" i="1"/>
  <c r="W338" i="1" s="1"/>
  <c r="V346" i="1"/>
  <c r="W346" i="1" s="1"/>
  <c r="V351" i="1"/>
  <c r="W351" i="1" s="1"/>
  <c r="V369" i="1"/>
  <c r="W369" i="1" s="1"/>
  <c r="V378" i="1"/>
  <c r="W378" i="1" s="1"/>
  <c r="V395" i="1"/>
  <c r="W395" i="1" s="1"/>
  <c r="V407" i="1"/>
  <c r="W407" i="1" s="1"/>
  <c r="V420" i="1"/>
  <c r="W420" i="1" s="1"/>
  <c r="V433" i="1"/>
  <c r="W433" i="1" s="1"/>
  <c r="V445" i="1"/>
  <c r="W445" i="1" s="1"/>
  <c r="V463" i="1"/>
  <c r="W463" i="1" s="1"/>
  <c r="V471" i="1"/>
  <c r="W471" i="1" s="1"/>
  <c r="V477" i="1"/>
  <c r="W477" i="1" s="1"/>
  <c r="V485" i="1"/>
  <c r="W485" i="1" s="1"/>
  <c r="V493" i="1"/>
  <c r="W493" i="1" s="1"/>
  <c r="V506" i="1"/>
  <c r="W506" i="1" s="1"/>
  <c r="V510" i="1"/>
  <c r="W510" i="1" s="1"/>
  <c r="V537" i="1"/>
  <c r="W537" i="1" s="1"/>
  <c r="V545" i="1"/>
  <c r="W545" i="1" s="1"/>
  <c r="V556" i="1"/>
  <c r="W556" i="1" s="1"/>
  <c r="V567" i="1"/>
  <c r="W567" i="1" s="1"/>
  <c r="V598" i="1"/>
  <c r="W598" i="1" s="1"/>
  <c r="V611" i="1"/>
  <c r="W611" i="1" s="1"/>
  <c r="V630" i="1"/>
  <c r="W630" i="1" s="1"/>
  <c r="V641" i="1"/>
  <c r="W641" i="1" s="1"/>
  <c r="V656" i="1"/>
  <c r="W656" i="1" s="1"/>
  <c r="V673" i="1"/>
  <c r="W673" i="1" s="1"/>
  <c r="V679" i="1"/>
  <c r="W679" i="1" s="1"/>
  <c r="V686" i="1"/>
  <c r="W686" i="1" s="1"/>
  <c r="V688" i="1"/>
  <c r="W688" i="1" s="1"/>
  <c r="V694" i="1"/>
  <c r="W694" i="1" s="1"/>
  <c r="V704" i="1"/>
  <c r="W704" i="1" s="1"/>
  <c r="V712" i="1"/>
  <c r="W712" i="1" s="1"/>
  <c r="V724" i="1"/>
  <c r="W724" i="1" s="1"/>
  <c r="V750" i="1"/>
  <c r="W750" i="1" s="1"/>
  <c r="V754" i="1"/>
  <c r="W754" i="1" s="1"/>
  <c r="V759" i="1"/>
  <c r="W759" i="1" s="1"/>
  <c r="V761" i="1"/>
  <c r="W761" i="1" s="1"/>
  <c r="V767" i="1"/>
  <c r="W767" i="1" s="1"/>
  <c r="V805" i="1"/>
  <c r="W805" i="1" s="1"/>
  <c r="V814" i="1"/>
  <c r="W814" i="1" s="1"/>
  <c r="V820" i="1"/>
  <c r="W820" i="1" s="1"/>
  <c r="V824" i="1"/>
  <c r="W824" i="1" s="1"/>
  <c r="V830" i="1"/>
  <c r="W830" i="1" s="1"/>
  <c r="V835" i="1"/>
  <c r="W835" i="1" s="1"/>
  <c r="V859" i="1"/>
  <c r="W859" i="1" s="1"/>
  <c r="V871" i="1"/>
  <c r="W871" i="1" s="1"/>
  <c r="V943" i="1"/>
  <c r="W943" i="1" s="1"/>
  <c r="V971" i="1"/>
  <c r="W971" i="1" s="1"/>
  <c r="V978" i="1"/>
  <c r="W978" i="1" s="1"/>
  <c r="V1015" i="1"/>
  <c r="W1015" i="1" s="1"/>
  <c r="V1053" i="1"/>
  <c r="W1053" i="1" s="1"/>
  <c r="V1070" i="1"/>
  <c r="W1070" i="1" s="1"/>
  <c r="V1086" i="1"/>
  <c r="W1086" i="1" s="1"/>
  <c r="V1088" i="1"/>
  <c r="W1088" i="1" s="1"/>
  <c r="V1091" i="1"/>
  <c r="W1091" i="1" s="1"/>
  <c r="V1097" i="1"/>
  <c r="W1097" i="1" s="1"/>
  <c r="V1099" i="1"/>
  <c r="W1099" i="1" s="1"/>
  <c r="V1109" i="1"/>
  <c r="W1109" i="1" s="1"/>
  <c r="V1112" i="1"/>
  <c r="W1112" i="1" s="1"/>
  <c r="V1122" i="1"/>
  <c r="W1122" i="1" s="1"/>
  <c r="V1125" i="1"/>
  <c r="W1125" i="1" s="1"/>
  <c r="V1138" i="1"/>
  <c r="W1138" i="1" s="1"/>
  <c r="V1153" i="1"/>
  <c r="W1153" i="1" s="1"/>
  <c r="V1165" i="1"/>
  <c r="W1165" i="1" s="1"/>
  <c r="V1168" i="1"/>
  <c r="W1168" i="1" s="1"/>
  <c r="V1170" i="1"/>
  <c r="W1170" i="1" s="1"/>
  <c r="V1180" i="1"/>
  <c r="W1180" i="1" s="1"/>
  <c r="V228" i="1"/>
  <c r="W228" i="1" s="1"/>
  <c r="V242" i="1"/>
  <c r="W242" i="1" s="1"/>
  <c r="V252" i="1"/>
  <c r="W252" i="1" s="1"/>
  <c r="V279" i="1"/>
  <c r="W279" i="1" s="1"/>
  <c r="V287" i="1"/>
  <c r="W287" i="1" s="1"/>
  <c r="V304" i="1"/>
  <c r="W304" i="1" s="1"/>
  <c r="V319" i="1"/>
  <c r="W319" i="1" s="1"/>
  <c r="V332" i="1"/>
  <c r="W332" i="1" s="1"/>
  <c r="V341" i="1"/>
  <c r="W341" i="1" s="1"/>
  <c r="V348" i="1"/>
  <c r="W348" i="1" s="1"/>
  <c r="V361" i="1"/>
  <c r="W361" i="1" s="1"/>
  <c r="V375" i="1"/>
  <c r="W375" i="1" s="1"/>
  <c r="V383" i="1"/>
  <c r="W383" i="1" s="1"/>
  <c r="V398" i="1"/>
  <c r="W398" i="1" s="1"/>
  <c r="V414" i="1"/>
  <c r="W414" i="1" s="1"/>
  <c r="V422" i="1"/>
  <c r="W422" i="1" s="1"/>
  <c r="V435" i="1"/>
  <c r="W435" i="1" s="1"/>
  <c r="V449" i="1"/>
  <c r="W449" i="1" s="1"/>
  <c r="V465" i="1"/>
  <c r="W465" i="1" s="1"/>
  <c r="V474" i="1"/>
  <c r="W474" i="1" s="1"/>
  <c r="V482" i="1"/>
  <c r="W482" i="1" s="1"/>
  <c r="V487" i="1"/>
  <c r="W487" i="1" s="1"/>
  <c r="V501" i="1"/>
  <c r="W501" i="1" s="1"/>
  <c r="V508" i="1"/>
  <c r="W508" i="1" s="1"/>
  <c r="V530" i="1"/>
  <c r="W530" i="1" s="1"/>
  <c r="V543" i="1"/>
  <c r="W543" i="1" s="1"/>
  <c r="V548" i="1"/>
  <c r="W548" i="1" s="1"/>
  <c r="V564" i="1"/>
  <c r="W564" i="1" s="1"/>
  <c r="V588" i="1"/>
  <c r="W588" i="1" s="1"/>
  <c r="V601" i="1"/>
  <c r="W601" i="1" s="1"/>
  <c r="V614" i="1"/>
  <c r="W614" i="1" s="1"/>
  <c r="V634" i="1"/>
  <c r="W634" i="1" s="1"/>
  <c r="V651" i="1"/>
  <c r="W651" i="1" s="1"/>
  <c r="V665" i="1"/>
  <c r="W665" i="1" s="1"/>
  <c r="V677" i="1"/>
  <c r="W677" i="1" s="1"/>
  <c r="V683" i="1"/>
  <c r="W683" i="1" s="1"/>
  <c r="V696" i="1"/>
  <c r="W696" i="1" s="1"/>
  <c r="V736" i="1"/>
  <c r="W736" i="1" s="1"/>
  <c r="V760" i="1"/>
  <c r="W760" i="1" s="1"/>
  <c r="V809" i="1"/>
  <c r="W809" i="1" s="1"/>
  <c r="V826" i="1"/>
  <c r="W826" i="1" s="1"/>
  <c r="V226" i="1"/>
  <c r="W226" i="1" s="1"/>
  <c r="V240" i="1"/>
  <c r="W240" i="1" s="1"/>
  <c r="V250" i="1"/>
  <c r="W250" i="1" s="1"/>
  <c r="V278" i="1"/>
  <c r="W278" i="1" s="1"/>
  <c r="V285" i="1"/>
  <c r="W285" i="1" s="1"/>
  <c r="V296" i="1"/>
  <c r="W296" i="1" s="1"/>
  <c r="V309" i="1"/>
  <c r="W309" i="1" s="1"/>
  <c r="V328" i="1"/>
  <c r="W328" i="1" s="1"/>
  <c r="V340" i="1"/>
  <c r="W340" i="1" s="1"/>
  <c r="V347" i="1"/>
  <c r="W347" i="1" s="1"/>
  <c r="V353" i="1"/>
  <c r="W353" i="1" s="1"/>
  <c r="V370" i="1"/>
  <c r="W370" i="1" s="1"/>
  <c r="V380" i="1"/>
  <c r="W380" i="1" s="1"/>
  <c r="V397" i="1"/>
  <c r="W397" i="1" s="1"/>
  <c r="V413" i="1"/>
  <c r="W413" i="1" s="1"/>
  <c r="V421" i="1"/>
  <c r="W421" i="1" s="1"/>
  <c r="V434" i="1"/>
  <c r="W434" i="1" s="1"/>
  <c r="V448" i="1"/>
  <c r="W448" i="1" s="1"/>
  <c r="V464" i="1"/>
  <c r="W464" i="1" s="1"/>
  <c r="V473" i="1"/>
  <c r="W473" i="1" s="1"/>
  <c r="V478" i="1"/>
  <c r="W478" i="1" s="1"/>
  <c r="V486" i="1"/>
  <c r="W486" i="1" s="1"/>
  <c r="V500" i="1"/>
  <c r="W500" i="1" s="1"/>
  <c r="V507" i="1"/>
  <c r="W507" i="1" s="1"/>
  <c r="V523" i="1"/>
  <c r="W523" i="1" s="1"/>
  <c r="V540" i="1"/>
  <c r="W540" i="1" s="1"/>
  <c r="V546" i="1"/>
  <c r="W546" i="1" s="1"/>
  <c r="V557" i="1"/>
  <c r="W557" i="1" s="1"/>
  <c r="V571" i="1"/>
  <c r="W571" i="1" s="1"/>
  <c r="V600" i="1"/>
  <c r="W600" i="1" s="1"/>
  <c r="V612" i="1"/>
  <c r="W612" i="1" s="1"/>
  <c r="V631" i="1"/>
  <c r="W631" i="1" s="1"/>
  <c r="V643" i="1"/>
  <c r="W643" i="1" s="1"/>
  <c r="V664" i="1"/>
  <c r="W664" i="1" s="1"/>
  <c r="V676" i="1"/>
  <c r="W676" i="1" s="1"/>
  <c r="V681" i="1"/>
  <c r="W681" i="1" s="1"/>
  <c r="V687" i="1"/>
  <c r="W687" i="1" s="1"/>
  <c r="V716" i="1"/>
  <c r="W716" i="1" s="1"/>
  <c r="V753" i="1"/>
  <c r="W753" i="1" s="1"/>
  <c r="V785" i="1"/>
  <c r="W785" i="1" s="1"/>
  <c r="V817" i="1"/>
  <c r="W817" i="1" s="1"/>
  <c r="V848" i="1"/>
  <c r="W848" i="1" s="1"/>
  <c r="V864" i="1"/>
  <c r="W864" i="1" s="1"/>
  <c r="V691" i="1"/>
  <c r="W691" i="1" s="1"/>
  <c r="V705" i="1"/>
  <c r="W705" i="1" s="1"/>
  <c r="V720" i="1"/>
  <c r="W720" i="1" s="1"/>
  <c r="V749" i="1"/>
  <c r="W749" i="1" s="1"/>
  <c r="V756" i="1"/>
  <c r="W756" i="1" s="1"/>
  <c r="V764" i="1"/>
  <c r="W764" i="1" s="1"/>
  <c r="V797" i="1"/>
  <c r="W797" i="1" s="1"/>
  <c r="V813" i="1"/>
  <c r="W813" i="1" s="1"/>
  <c r="V821" i="1"/>
  <c r="W821" i="1" s="1"/>
  <c r="V834" i="1"/>
  <c r="W834" i="1" s="1"/>
  <c r="V849" i="1"/>
  <c r="W849" i="1" s="1"/>
  <c r="V870" i="1"/>
  <c r="W870" i="1" s="1"/>
  <c r="V868" i="1"/>
  <c r="W868" i="1" s="1"/>
  <c r="V875" i="1"/>
  <c r="W875" i="1" s="1"/>
  <c r="V885" i="1"/>
  <c r="W885" i="1" s="1"/>
  <c r="V892" i="1"/>
  <c r="W892" i="1" s="1"/>
  <c r="V902" i="1"/>
  <c r="W902" i="1" s="1"/>
  <c r="V909" i="1"/>
  <c r="W909" i="1" s="1"/>
  <c r="V911" i="1"/>
  <c r="W911" i="1" s="1"/>
  <c r="V913" i="1"/>
  <c r="W913" i="1" s="1"/>
  <c r="V916" i="1"/>
  <c r="W916" i="1" s="1"/>
  <c r="V925" i="1"/>
  <c r="W925" i="1" s="1"/>
  <c r="V934" i="1"/>
  <c r="W934" i="1" s="1"/>
  <c r="V936" i="1"/>
  <c r="W936" i="1" s="1"/>
  <c r="V938" i="1"/>
  <c r="W938" i="1" s="1"/>
  <c r="V952" i="1"/>
  <c r="W952" i="1" s="1"/>
  <c r="V973" i="1"/>
  <c r="W973" i="1" s="1"/>
  <c r="V993" i="1"/>
  <c r="W993" i="1" s="1"/>
  <c r="V1009" i="1"/>
  <c r="W1009" i="1" s="1"/>
  <c r="V1044" i="1"/>
  <c r="W1044" i="1" s="1"/>
  <c r="V1066" i="1"/>
  <c r="W1066" i="1" s="1"/>
  <c r="M155" i="1" l="1"/>
  <c r="A155" i="1" s="1"/>
  <c r="M156" i="1"/>
  <c r="A156" i="1" s="1"/>
  <c r="M691" i="1"/>
  <c r="A691" i="1" s="1"/>
  <c r="Q691" i="1"/>
  <c r="Q155" i="1"/>
  <c r="Q1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15" authorId="0" shapeId="0" xr:uid="{90CB0DD3-E59A-42FC-8E7A-2C21B0BA2E94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не приміюється через випробувальний термін</t>
        </r>
      </text>
    </comment>
    <comment ref="R15" authorId="0" shapeId="0" xr:uid="{00C416F5-6FBE-456F-A7B3-CE3CF9D67DA9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8" authorId="0" shapeId="0" xr:uid="{262B168E-4E4D-4ED0-9693-07502A016F81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оновити user_positions</t>
        </r>
      </text>
    </comment>
    <comment ref="R18" authorId="0" shapeId="0" xr:uid="{16C885DA-2D12-4D8D-9F36-A2F79A7C7CA5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Y29" authorId="0" shapeId="0" xr:uid="{0DDA1431-ACA6-4A9F-95D0-16E21983E1ED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Додав в departments номкр 9-го пакету</t>
        </r>
      </text>
    </comment>
    <comment ref="S39" authorId="0" shapeId="0" xr:uid="{7FBBD97D-0503-44EA-9306-4EF03F38F186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додав 23 до user_positions</t>
        </r>
      </text>
    </comment>
    <comment ref="AA126" authorId="0" shapeId="0" xr:uid="{0DA93B9F-6C92-4D7D-9F9E-686F75D238FF}">
      <text>
        <r>
          <rPr>
            <b/>
            <sz val="9"/>
            <color indexed="81"/>
            <rFont val="Tahoma"/>
            <family val="2"/>
            <charset val="204"/>
          </rPr>
          <t xml:space="preserve">додати 14 до userpositions
</t>
        </r>
      </text>
    </comment>
    <comment ref="B171" authorId="0" shapeId="0" xr:uid="{9B42D014-F579-4560-8A87-972545C64445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не рахує 9 пакет
</t>
        </r>
      </text>
    </comment>
    <comment ref="B321" authorId="0" shapeId="0" xr:uid="{85802398-359D-4DAD-9203-5F6E1F5B5C1F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додав до пологового 4 пакет</t>
        </r>
      </text>
    </comment>
    <comment ref="S321" authorId="0" shapeId="0" xr:uid="{45BEC740-855F-417C-BAFF-329C73729931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368" authorId="0" shapeId="0" xr:uid="{3C3E4214-1A1E-444E-9C2A-95BAD92BB8C6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47 пакет</t>
        </r>
      </text>
    </comment>
    <comment ref="B508" authorId="0" shapeId="0" xr:uid="{6D14F492-EE44-4BBE-B508-13ED699C7E89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не рахує 47 пакет</t>
        </r>
      </text>
    </comment>
    <comment ref="B510" authorId="0" shapeId="0" xr:uid="{8B6FA587-9687-4D3F-9613-235E9CC1F927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приоритетні послуги 10 пакет</t>
        </r>
      </text>
    </comment>
    <comment ref="B571" authorId="0" shapeId="0" xr:uid="{BDA42CE5-5267-4A33-8D16-E193D6C420D9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випробувальний термін</t>
        </r>
      </text>
    </comment>
    <comment ref="B653" authorId="0" shapeId="0" xr:uid="{968D86C1-6F58-48A6-AD5C-66C92D9A8F0A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лікар-кардіолог дитячий в розшифровці і лікар-кардіолог в штатці</t>
        </r>
      </text>
    </comment>
    <comment ref="B656" authorId="0" shapeId="0" xr:uid="{9F127EAD-4540-4DC7-8CFB-661EAF980B67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випробувальний термін
</t>
        </r>
      </text>
    </comment>
    <comment ref="B667" authorId="0" shapeId="0" xr:uid="{CE4324CA-031F-41BD-8823-B12AC8A6F803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не співпадають посади</t>
        </r>
      </text>
    </comment>
    <comment ref="B676" authorId="0" shapeId="0" xr:uid="{B4A7330F-98FB-4A36-9860-5555BAE418EF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47 пакет!
</t>
        </r>
      </text>
    </comment>
    <comment ref="B691" authorId="0" shapeId="0" xr:uid="{EEB11C0A-5A31-414C-B999-169E29C112EC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додав 4 пакет</t>
        </r>
      </text>
    </comment>
    <comment ref="B696" authorId="0" shapeId="0" xr:uid="{3E5FB267-CC0D-43C5-9B5E-8CAF6F3D14BD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виправив посаду</t>
        </r>
      </text>
    </comment>
    <comment ref="B830" authorId="0" shapeId="0" xr:uid="{4B1C37A6-DAF9-4551-AEBA-D012C3084328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не співпадають посади</t>
        </r>
      </text>
    </comment>
    <comment ref="B876" authorId="0" shapeId="0" xr:uid="{A687E271-81AC-47E4-A708-A017ECC1AC51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приорітетні не працюють</t>
        </r>
      </text>
    </comment>
    <comment ref="B956" authorId="0" shapeId="0" xr:uid="{24D53ABB-7FC5-4A87-AE0D-CBA7BF09EE51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посади не співпадають</t>
        </r>
      </text>
    </comment>
    <comment ref="B995" authorId="0" shapeId="0" xr:uid="{AFE29CCC-31B6-4F1C-8A7C-71AA4A4E8EFE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в табелі немає ВЛК</t>
        </r>
      </text>
    </comment>
    <comment ref="B1138" authorId="0" shapeId="0" xr:uid="{3A210F47-AB3C-42A9-843F-6C0FC343D4D9}">
      <text>
        <r>
          <rPr>
            <b/>
            <sz val="9"/>
            <color indexed="81"/>
            <rFont val="Tahoma"/>
            <family val="2"/>
            <charset val="204"/>
          </rPr>
          <t>Asus:</t>
        </r>
        <r>
          <rPr>
            <sz val="9"/>
            <color indexed="81"/>
            <rFont val="Tahoma"/>
            <family val="2"/>
            <charset val="204"/>
          </rPr>
          <t xml:space="preserve">
47 пакет
</t>
        </r>
      </text>
    </comment>
  </commentList>
</comments>
</file>

<file path=xl/sharedStrings.xml><?xml version="1.0" encoding="utf-8"?>
<sst xmlns="http://schemas.openxmlformats.org/spreadsheetml/2006/main" count="24223" uniqueCount="1724">
  <si>
    <t>ПІБ працівника</t>
  </si>
  <si>
    <t>Назва відділення</t>
  </si>
  <si>
    <t>Код шаблона відділення</t>
  </si>
  <si>
    <t>Назва посади</t>
  </si>
  <si>
    <t>Коефіцієнт відпрацьованих годин</t>
  </si>
  <si>
    <t>Максимальна кількість балів</t>
  </si>
  <si>
    <t>Сума за бал</t>
  </si>
  <si>
    <t>Сума ставок</t>
  </si>
  <si>
    <t>Частка ставки</t>
  </si>
  <si>
    <t>Ставка поточної посади</t>
  </si>
  <si>
    <t>Премія за стаціонар</t>
  </si>
  <si>
    <t>Кількість ЕМЗ в стаціонарі</t>
  </si>
  <si>
    <t>Премія 9 пакет</t>
  </si>
  <si>
    <t>Сума 9 пакет</t>
  </si>
  <si>
    <t>Кількість пріоритетних послуг</t>
  </si>
  <si>
    <t>Премія за стаціонар одного дня</t>
  </si>
  <si>
    <t>Кількість ЕМЗ стаціонару одного дня</t>
  </si>
  <si>
    <t>Коефіцієнт по ВЛК</t>
  </si>
  <si>
    <t>Премія по ВЛК</t>
  </si>
  <si>
    <t>Сума по ВЛК</t>
  </si>
  <si>
    <t>Дата</t>
  </si>
  <si>
    <t>Клімішен Андрій Володимирович</t>
  </si>
  <si>
    <t>Відділення ортопедії, травматології та нейрохірургії</t>
  </si>
  <si>
    <t>5</t>
  </si>
  <si>
    <t>лікар-ортопед-травматолог</t>
  </si>
  <si>
    <t>1.0</t>
  </si>
  <si>
    <t>0</t>
  </si>
  <si>
    <t>1,25</t>
  </si>
  <si>
    <t>0,80</t>
  </si>
  <si>
    <t>1,00</t>
  </si>
  <si>
    <t>2</t>
  </si>
  <si>
    <t>0.0</t>
  </si>
  <si>
    <t>23-10-2024</t>
  </si>
  <si>
    <t>Гнатюк Олександр Анатолійович</t>
  </si>
  <si>
    <t>Гінекологічне відділення</t>
  </si>
  <si>
    <t>4</t>
  </si>
  <si>
    <t>лікар-акушер-гінеколог</t>
  </si>
  <si>
    <t>0.9972792</t>
  </si>
  <si>
    <t>0,25</t>
  </si>
  <si>
    <t>Кополович Елеонора Іванівна</t>
  </si>
  <si>
    <t>Онкологічне відділення</t>
  </si>
  <si>
    <t>21</t>
  </si>
  <si>
    <t>лікар-терапевт</t>
  </si>
  <si>
    <t>Рошко Наталія Василівна</t>
  </si>
  <si>
    <t>Відділення патології вагітності та екстрагенітальної патології</t>
  </si>
  <si>
    <t>83</t>
  </si>
  <si>
    <t>акушерка</t>
  </si>
  <si>
    <t>0.9894867</t>
  </si>
  <si>
    <t>8</t>
  </si>
  <si>
    <t>260</t>
  </si>
  <si>
    <t>0,50</t>
  </si>
  <si>
    <t>Яворська Ірина Орестівна</t>
  </si>
  <si>
    <t>Відділ кадрів</t>
  </si>
  <si>
    <t>90</t>
  </si>
  <si>
    <t>інспектор з кадрів</t>
  </si>
  <si>
    <t>10</t>
  </si>
  <si>
    <t>800</t>
  </si>
  <si>
    <t>Орбан Наталія Томашівна</t>
  </si>
  <si>
    <t>Відділ досліджень та розвитку</t>
  </si>
  <si>
    <t>31</t>
  </si>
  <si>
    <t>менеджер з адміністративної діяльності</t>
  </si>
  <si>
    <t>640</t>
  </si>
  <si>
    <t>Коруц Олег Іванович</t>
  </si>
  <si>
    <t>Господарський відділ</t>
  </si>
  <si>
    <t>94</t>
  </si>
  <si>
    <t>маляр</t>
  </si>
  <si>
    <t>Гардубей Євгеній Юрійович</t>
  </si>
  <si>
    <t>Відділення Судинної Хірургії</t>
  </si>
  <si>
    <t>79</t>
  </si>
  <si>
    <t>завідувач</t>
  </si>
  <si>
    <t>0.85714287</t>
  </si>
  <si>
    <t>1,10</t>
  </si>
  <si>
    <t>0,91</t>
  </si>
  <si>
    <t>лікар-трансплантолог</t>
  </si>
  <si>
    <t>0,09</t>
  </si>
  <si>
    <t>0,10</t>
  </si>
  <si>
    <t>15.5844145</t>
  </si>
  <si>
    <t>3</t>
  </si>
  <si>
    <t>Богданець Маріанна Василівна</t>
  </si>
  <si>
    <t>Відділення інтенсивної терапії новонароджених</t>
  </si>
  <si>
    <t>65</t>
  </si>
  <si>
    <t>лікар-анестезіолог дитячий</t>
  </si>
  <si>
    <t>Стефанишин Ірина Олександрівна</t>
  </si>
  <si>
    <t>Наркологічний кабінет</t>
  </si>
  <si>
    <t>32</t>
  </si>
  <si>
    <t>лікар-нарколог</t>
  </si>
  <si>
    <t>0.90476197</t>
  </si>
  <si>
    <t>Торська Ірина Вікторівна</t>
  </si>
  <si>
    <t>Терапевтичний блок інтенсивної терапії</t>
  </si>
  <si>
    <t>84</t>
  </si>
  <si>
    <t>лікар-невропатолог</t>
  </si>
  <si>
    <t>Волошин Ольга Іванівна</t>
  </si>
  <si>
    <t>Інфекційне відділення</t>
  </si>
  <si>
    <t>сестра медична</t>
  </si>
  <si>
    <t>1.031746</t>
  </si>
  <si>
    <t>200</t>
  </si>
  <si>
    <t>Желізняк Наталія Йосипівна</t>
  </si>
  <si>
    <t>Неврологічний кабінет</t>
  </si>
  <si>
    <t>Лікар-невропатолог</t>
  </si>
  <si>
    <t>Ломага Михайло Миколайович</t>
  </si>
  <si>
    <t>Реабілітаційне відділення</t>
  </si>
  <si>
    <t>60</t>
  </si>
  <si>
    <t>фізичний терапевт</t>
  </si>
  <si>
    <t>0.2857143</t>
  </si>
  <si>
    <t>Петруніна Віолета Вікторівна</t>
  </si>
  <si>
    <t>Ерготерапевт</t>
  </si>
  <si>
    <t>0.47619048</t>
  </si>
  <si>
    <t>Морданинець Неля Іванівна</t>
  </si>
  <si>
    <t>Мишко Маріанна Михайлівна</t>
  </si>
  <si>
    <t>0.72047</t>
  </si>
  <si>
    <t>Мотринець Наталія Юріївна</t>
  </si>
  <si>
    <t>Молодша медична сестра</t>
  </si>
  <si>
    <t>120</t>
  </si>
  <si>
    <t>Бобуська Крістіна Юріївна</t>
  </si>
  <si>
    <t>Софілканич Віталія Василівна</t>
  </si>
  <si>
    <t>Центральне стерилізаційне відділення</t>
  </si>
  <si>
    <t>91</t>
  </si>
  <si>
    <t>сестра медична старша</t>
  </si>
  <si>
    <t>280</t>
  </si>
  <si>
    <t>Боднар Наталія Іванівна</t>
  </si>
  <si>
    <t>Кабінет "Довіра"</t>
  </si>
  <si>
    <t>лікар-дерматовенеролог</t>
  </si>
  <si>
    <t>0.95238096</t>
  </si>
  <si>
    <t>Бесага Марія Юріївна</t>
  </si>
  <si>
    <t>Кабінет дерматовенеролога</t>
  </si>
  <si>
    <t>0.79468155</t>
  </si>
  <si>
    <t>Брижак Стефан Стефанович</t>
  </si>
  <si>
    <t>Загальнолікарський кабінет</t>
  </si>
  <si>
    <t>Рогач Марина Василівна</t>
  </si>
  <si>
    <t>1.0634921</t>
  </si>
  <si>
    <t>Косач Лариса Іванівна</t>
  </si>
  <si>
    <t>0.5238095</t>
  </si>
  <si>
    <t>Ясінко Наталія Степанівна</t>
  </si>
  <si>
    <t>Шуті Світлана Василівна</t>
  </si>
  <si>
    <t>Щербан Іванна Іванівна</t>
  </si>
  <si>
    <t>Пеца Марія Юріївна</t>
  </si>
  <si>
    <t>Паламарчук Сергій Васильович</t>
  </si>
  <si>
    <t>Гнійно-септичне хірургічне відділення</t>
  </si>
  <si>
    <t>19</t>
  </si>
  <si>
    <t>444.44443</t>
  </si>
  <si>
    <t>7</t>
  </si>
  <si>
    <t>Петах Інна Андріївна</t>
  </si>
  <si>
    <t>1.0142239</t>
  </si>
  <si>
    <t>Варга Магдалина Іванівна</t>
  </si>
  <si>
    <t>1.0265925</t>
  </si>
  <si>
    <t>Вантуш Олеся Іванівна</t>
  </si>
  <si>
    <t>Відділення сумісного перебування матері та дитини</t>
  </si>
  <si>
    <t>85</t>
  </si>
  <si>
    <t>лікар-педіатр-неонатолог</t>
  </si>
  <si>
    <t>0.44526902</t>
  </si>
  <si>
    <t>Скрипинець Мар’яна Михайлівна</t>
  </si>
  <si>
    <t>Хірургічне відділення №1</t>
  </si>
  <si>
    <t>18</t>
  </si>
  <si>
    <t>0.0742115</t>
  </si>
  <si>
    <t>Шваб Олена Петрівна</t>
  </si>
  <si>
    <t>Туріна Марія Василівна</t>
  </si>
  <si>
    <t>Рубець Олена Михайлівна</t>
  </si>
  <si>
    <t>Пологове відділення</t>
  </si>
  <si>
    <t>16</t>
  </si>
  <si>
    <t>лікар з ультразвукової діагностики</t>
  </si>
  <si>
    <t>Гречан Надія Василівна</t>
  </si>
  <si>
    <t>Товтин Марина Василівна</t>
  </si>
  <si>
    <t>Барчі Маріан Іванович</t>
  </si>
  <si>
    <t>лікар-онколог</t>
  </si>
  <si>
    <t>0,60</t>
  </si>
  <si>
    <t>0,75</t>
  </si>
  <si>
    <t>2350.2476</t>
  </si>
  <si>
    <t>Балог Олександр Олександрович</t>
  </si>
  <si>
    <t>0.8571429</t>
  </si>
  <si>
    <t>1714.2859</t>
  </si>
  <si>
    <t>Коруц Марія Василівна</t>
  </si>
  <si>
    <t>Шпак Оксана Юріївна</t>
  </si>
  <si>
    <t>Ісак Тетяна Іванівна</t>
  </si>
  <si>
    <t>Відділення екстреної (невідкладної) медичної допомоги</t>
  </si>
  <si>
    <t>лікар з медицини невідкладних станів</t>
  </si>
  <si>
    <t>1.0018553</t>
  </si>
  <si>
    <t>Мишко Іван Федорович</t>
  </si>
  <si>
    <t>Підсобний робітник</t>
  </si>
  <si>
    <t>Бабіля Віталіна Василівна</t>
  </si>
  <si>
    <t>0.55658627</t>
  </si>
  <si>
    <t>Ладані Марія Юріївна</t>
  </si>
  <si>
    <t>1.038961</t>
  </si>
  <si>
    <t>Репинець Оксана Іванівна</t>
  </si>
  <si>
    <t>сестра-господиня</t>
  </si>
  <si>
    <t>140</t>
  </si>
  <si>
    <t>1,50</t>
  </si>
  <si>
    <t>0,67</t>
  </si>
  <si>
    <t>Радик Валерія Ярославівна</t>
  </si>
  <si>
    <t>сестра медична маніпуляційна</t>
  </si>
  <si>
    <t>Чорій Віта Іванівна</t>
  </si>
  <si>
    <t>Гарсеванішвілі Наталія Євгеніївна</t>
  </si>
  <si>
    <t>Адміністрація</t>
  </si>
  <si>
    <t>Заступник директора по амбулаторно-поліклінічній роботі</t>
  </si>
  <si>
    <t>0.71428573</t>
  </si>
  <si>
    <t>Петричко Алла Степанівна</t>
  </si>
  <si>
    <t>Андрейко Неля Євгенівна</t>
  </si>
  <si>
    <t>1.0476191</t>
  </si>
  <si>
    <t>Напуда Марія Георгіївна</t>
  </si>
  <si>
    <t>Лесьо Мар'яна Василівна</t>
  </si>
  <si>
    <t>Кол-центр</t>
  </si>
  <si>
    <t>черговий інформаційно-довідкової служби</t>
  </si>
  <si>
    <t>Козар Віталія Іванівна</t>
  </si>
  <si>
    <t>Відділення загальної терапії</t>
  </si>
  <si>
    <t>22</t>
  </si>
  <si>
    <t>1.0595238</t>
  </si>
  <si>
    <t>Мейсар Клара Золтанівна</t>
  </si>
  <si>
    <t>Відділення анестезіології та інтенсивної терапії</t>
  </si>
  <si>
    <t>Поляк Мар’яна Василівна</t>
  </si>
  <si>
    <t>Бережна Оксана Василівна</t>
  </si>
  <si>
    <t>Гутій Андрій Андрійович</t>
  </si>
  <si>
    <t>Інженер</t>
  </si>
  <si>
    <t>Дочинець Марія Іллічна</t>
  </si>
  <si>
    <t>Рентгенологічний кабінет</t>
  </si>
  <si>
    <t>рентгенолаборант</t>
  </si>
  <si>
    <t>Сідун Тетяна Федорівна</t>
  </si>
  <si>
    <t>Шпиток Еріка Іванівна</t>
  </si>
  <si>
    <t>Кабінет фтизіатра</t>
  </si>
  <si>
    <t>Софілканич Віра Василівна</t>
  </si>
  <si>
    <t>Свистак Ірма Юріївна</t>
  </si>
  <si>
    <t>лікар-анестезіолог</t>
  </si>
  <si>
    <t>Русин Юрій Іванович</t>
  </si>
  <si>
    <t>Голуб Олег Германович</t>
  </si>
  <si>
    <t>Жіноча консультація</t>
  </si>
  <si>
    <t>33</t>
  </si>
  <si>
    <t>0.999093</t>
  </si>
  <si>
    <t>Стегней Марія Михайлівна</t>
  </si>
  <si>
    <t>Операційний блок гнійно-септичної хірургії</t>
  </si>
  <si>
    <t>81</t>
  </si>
  <si>
    <t>сестра медична операційна</t>
  </si>
  <si>
    <t>Бонь Ганна Юріївна</t>
  </si>
  <si>
    <t>Ладжун Марина Юріївна</t>
  </si>
  <si>
    <t>Операційна №1</t>
  </si>
  <si>
    <t>Русин Марія Василівна</t>
  </si>
  <si>
    <t>Операційна №2 на два операційні столи</t>
  </si>
  <si>
    <t>Білоус Дмитро Ігорович</t>
  </si>
  <si>
    <t>Окаль Маріанна Арпадівна</t>
  </si>
  <si>
    <t>Смочко Олена Федорівна</t>
  </si>
  <si>
    <t>Сектор дитячої консультації</t>
  </si>
  <si>
    <t>лікар-пульмонолог дитячий</t>
  </si>
  <si>
    <t>Білоус Ігор Михайлович</t>
  </si>
  <si>
    <t>Травматологічний кабінет</t>
  </si>
  <si>
    <t>Рубіш Олександр Васильович</t>
  </si>
  <si>
    <t>Орсагош Наталія Василівна</t>
  </si>
  <si>
    <t>Операційний блок хірургічного профілю №1</t>
  </si>
  <si>
    <t>Продан Василь Степанович</t>
  </si>
  <si>
    <t>Ломага Алла Михайлівна</t>
  </si>
  <si>
    <t>Ряшко Валерія Іванівна</t>
  </si>
  <si>
    <t>Ендокринологічний кабінет</t>
  </si>
  <si>
    <t>лікар-ендокринолог</t>
  </si>
  <si>
    <t>2504.4822</t>
  </si>
  <si>
    <t>Лукеча Ганна Дмитрівна</t>
  </si>
  <si>
    <t>Мухіна Діана Дезидерівна</t>
  </si>
  <si>
    <t>Інфекційний блок</t>
  </si>
  <si>
    <t>лікар-фтизіатр</t>
  </si>
  <si>
    <t>Мучичка Віталія Степанівна</t>
  </si>
  <si>
    <t>Цімбрик Оксана Юріївна</t>
  </si>
  <si>
    <t>Феєр Алла Михайлівна</t>
  </si>
  <si>
    <t>Алмашій Іванна Іванівна</t>
  </si>
  <si>
    <t>Шаленик Ксенія Іванівна</t>
  </si>
  <si>
    <t>0.9285714</t>
  </si>
  <si>
    <t>Лазар Ганна Володимирівна</t>
  </si>
  <si>
    <t>Андрейко Марія Іллічна</t>
  </si>
  <si>
    <t>Комарницька Віра Юріївна</t>
  </si>
  <si>
    <t>Герзанич Олена Михайлівна</t>
  </si>
  <si>
    <t>Шіц Марія Ернестівна</t>
  </si>
  <si>
    <t>Греба Ірина Ернестівна</t>
  </si>
  <si>
    <t>Глеба Ольга Василівна</t>
  </si>
  <si>
    <t>Качур Домініка Володимирівна</t>
  </si>
  <si>
    <t>Клініко-діагностична лабораторія</t>
  </si>
  <si>
    <t>25</t>
  </si>
  <si>
    <t>лаборант</t>
  </si>
  <si>
    <t>Лукандій Оксана Іванівна</t>
  </si>
  <si>
    <t>Бірак Розалія Степанівна</t>
  </si>
  <si>
    <t>Басараб Марина Юріївна</t>
  </si>
  <si>
    <t>0.52380955</t>
  </si>
  <si>
    <t>Кобіль Ганна Андріївна</t>
  </si>
  <si>
    <t>Голиш Марія Іванівна</t>
  </si>
  <si>
    <t>0.296846</t>
  </si>
  <si>
    <t>Мазютинець Ірина Іванівна</t>
  </si>
  <si>
    <t>0.3710575</t>
  </si>
  <si>
    <t>Лешко Ярослава Василівна</t>
  </si>
  <si>
    <t>Гоца Оксана Михайлівна</t>
  </si>
  <si>
    <t>Інсультне відділення</t>
  </si>
  <si>
    <t>Бисага Марія Михайлівна</t>
  </si>
  <si>
    <t>Шафар Христина Сергіївна</t>
  </si>
  <si>
    <t>Фролов Максим Олександрович</t>
  </si>
  <si>
    <t>Паталогоанатомічне відділення</t>
  </si>
  <si>
    <t>54</t>
  </si>
  <si>
    <t>лікар-патологоанатом</t>
  </si>
  <si>
    <t>Чекан Ганна Іванівна</t>
  </si>
  <si>
    <t>1.0714285</t>
  </si>
  <si>
    <t>Гарапко Маргарита Миколаївна</t>
  </si>
  <si>
    <t>0.89053804</t>
  </si>
  <si>
    <t>Кушнір Маріанна Андріївна</t>
  </si>
  <si>
    <t>Луц Віталій Васильович</t>
  </si>
  <si>
    <t>Кейкер Світлана Іллівна</t>
  </si>
  <si>
    <t>Чикун Сергій Вікторович</t>
  </si>
  <si>
    <t>Операційне відділення</t>
  </si>
  <si>
    <t>Трачук Віра Василівна</t>
  </si>
  <si>
    <t>Когут Світлана Михайлівна</t>
  </si>
  <si>
    <t>Бандюк Вікторія Дезидерівна</t>
  </si>
  <si>
    <t>старша акушерка</t>
  </si>
  <si>
    <t>Химич Тетяна Андріївна</t>
  </si>
  <si>
    <t>Кабінет з ультразвукової діагностики</t>
  </si>
  <si>
    <t>1854.8579</t>
  </si>
  <si>
    <t>Хомазюк Мар’яна Василівна</t>
  </si>
  <si>
    <t>Кононенко Нелля Петрівна</t>
  </si>
  <si>
    <t>Кабінет лікувально-фізичної культури</t>
  </si>
  <si>
    <t>сестра медична з лікувальної фізкультури</t>
  </si>
  <si>
    <t>Сегеді Вікторія Іванівна</t>
  </si>
  <si>
    <t>Стецьо Наталія Петрівна</t>
  </si>
  <si>
    <t>Вовканич Олена Віталіївна</t>
  </si>
  <si>
    <t>Голованова Світлана Михайлівна</t>
  </si>
  <si>
    <t>реєстратор медичний</t>
  </si>
  <si>
    <t>360</t>
  </si>
  <si>
    <t>Торнай Сніжана Валеріївна</t>
  </si>
  <si>
    <t>Ігнатоля Тетяна Василівна</t>
  </si>
  <si>
    <t>0.14285715</t>
  </si>
  <si>
    <t>Симчина Еріка Іванівна</t>
  </si>
  <si>
    <t>Скворцова Наталія Іржіївна</t>
  </si>
  <si>
    <t>0.04761905</t>
  </si>
  <si>
    <t>0,40</t>
  </si>
  <si>
    <t>Решетар Вячеслав Омелянович</t>
  </si>
  <si>
    <t>Паук Марія Василівна</t>
  </si>
  <si>
    <t>Ургентна мала операційна</t>
  </si>
  <si>
    <t>1.0636982</t>
  </si>
  <si>
    <t>Шпонтак Тетяна Василівна</t>
  </si>
  <si>
    <t>Микицей Володимир Юрійович</t>
  </si>
  <si>
    <t>Рубіш Любов Іванівна</t>
  </si>
  <si>
    <t>Максим Мирослава Михайлівна</t>
  </si>
  <si>
    <t>Бухгалтерія</t>
  </si>
  <si>
    <t>93</t>
  </si>
  <si>
    <t>Бухгалтер з розрахунків заробітної плати</t>
  </si>
  <si>
    <t>Писаренко Мар’яна Іванівна</t>
  </si>
  <si>
    <t>Маргітич Марія Василівна</t>
  </si>
  <si>
    <t>Ганькович Марія Юріївна</t>
  </si>
  <si>
    <t>0.6904762</t>
  </si>
  <si>
    <t>Азьома Марина Василівна</t>
  </si>
  <si>
    <t>Кабінет аудіометрії</t>
  </si>
  <si>
    <t>Шах Юрій Миколайович</t>
  </si>
  <si>
    <t>Стоматологічне відділення</t>
  </si>
  <si>
    <t>36</t>
  </si>
  <si>
    <t>Мякушко Олександр Володимирович</t>
  </si>
  <si>
    <t>лікар-стоматолог дитячий</t>
  </si>
  <si>
    <t>Теличко Вікторія Олегівна</t>
  </si>
  <si>
    <t>Шершун Олександр Іванович</t>
  </si>
  <si>
    <t>Операційний блок</t>
  </si>
  <si>
    <t>Глагола Андрій Андрашович</t>
  </si>
  <si>
    <t>Глагола Світлана Вініаміновна</t>
  </si>
  <si>
    <t>лікар-стоматолог-хірург</t>
  </si>
  <si>
    <t>Соловей Олег Богданович</t>
  </si>
  <si>
    <t>Юрович Тетяна Ярославівна</t>
  </si>
  <si>
    <t>Менеджер з організації консультативних послуг</t>
  </si>
  <si>
    <t>0.7619048</t>
  </si>
  <si>
    <t>Куртан Яніна Юріївна</t>
  </si>
  <si>
    <t>Ваш Олександра Олександрівна</t>
  </si>
  <si>
    <t>Немеш Іван Михайлович</t>
  </si>
  <si>
    <t>Яро Юлія Василівна</t>
  </si>
  <si>
    <t>психолог</t>
  </si>
  <si>
    <t>0.5714286</t>
  </si>
  <si>
    <t>Товтин Катерина Емерихівна</t>
  </si>
  <si>
    <t>Варга Мар’яна Василівна</t>
  </si>
  <si>
    <t>сестра медична-анестезист</t>
  </si>
  <si>
    <t>Бішті Тамара Миколаївна</t>
  </si>
  <si>
    <t>Діагностичне відділення</t>
  </si>
  <si>
    <t>28</t>
  </si>
  <si>
    <t>0.66912216</t>
  </si>
  <si>
    <t>Тіба Олеся Михайлівна</t>
  </si>
  <si>
    <t>Кабінет ультразвукового обстеження</t>
  </si>
  <si>
    <t>Поковба Михайло Михайлович</t>
  </si>
  <si>
    <t>Рентгенологічний блок</t>
  </si>
  <si>
    <t>лікар-рентгенолог</t>
  </si>
  <si>
    <t>Калініченко Юлія Сергіївна</t>
  </si>
  <si>
    <t>Сектор медичних оглядів</t>
  </si>
  <si>
    <t>0,20</t>
  </si>
  <si>
    <t>Козар Ольга Василівна</t>
  </si>
  <si>
    <t>0.8095238</t>
  </si>
  <si>
    <t>Береш Наталія Петрівна</t>
  </si>
  <si>
    <t>Якубіч Надія Юріївна</t>
  </si>
  <si>
    <t>Бернат Марія Емерихівна</t>
  </si>
  <si>
    <t>Ендоскопічний кабінет</t>
  </si>
  <si>
    <t>0.7142857</t>
  </si>
  <si>
    <t>Петах Тетяна Іванівна</t>
  </si>
  <si>
    <t>Кардіологічне відділення</t>
  </si>
  <si>
    <t>13</t>
  </si>
  <si>
    <t>Клованич Ольга Іванівна</t>
  </si>
  <si>
    <t>Гутник Іван Іванович</t>
  </si>
  <si>
    <t>Шестак Ольга Михайлівна</t>
  </si>
  <si>
    <t>Колодій Богдан Омелянович</t>
  </si>
  <si>
    <t>Кабінет ендоскопії</t>
  </si>
  <si>
    <t>лікар-ендоскопіст</t>
  </si>
  <si>
    <t>125.71427</t>
  </si>
  <si>
    <t>Феделеш Мар'яна Василівна</t>
  </si>
  <si>
    <t>Флюрографічний кабінет</t>
  </si>
  <si>
    <t>Гарапко Тетяна Федорівна</t>
  </si>
  <si>
    <t>Палюх Тамара Федорівна</t>
  </si>
  <si>
    <t>лікар-педіатр</t>
  </si>
  <si>
    <t>Козар Вікторія Іванівна</t>
  </si>
  <si>
    <t>Товт Маріанна Петрівна</t>
  </si>
  <si>
    <t>Лешко Наталія Михайлівна</t>
  </si>
  <si>
    <t>Швайка Роман Михайлович</t>
  </si>
  <si>
    <t>428.57138</t>
  </si>
  <si>
    <t>45</t>
  </si>
  <si>
    <t>Паук Яна Володимирівна</t>
  </si>
  <si>
    <t>сестра медична зі стоматології</t>
  </si>
  <si>
    <t>Легеза Ірина Василівна</t>
  </si>
  <si>
    <t>Піпаш Ольга Василівна</t>
  </si>
  <si>
    <t>1.4996908</t>
  </si>
  <si>
    <t>Феєр Мар'яна Василівна</t>
  </si>
  <si>
    <t>Бундаш Надія Миколаївна</t>
  </si>
  <si>
    <t>Урвалек Вікторія Дьердівна</t>
  </si>
  <si>
    <t>Рецепція</t>
  </si>
  <si>
    <t>Кертийс Мар’яна Михайлівна</t>
  </si>
  <si>
    <t>0.3809524</t>
  </si>
  <si>
    <t>Теліга Тетяна Іванівна</t>
  </si>
  <si>
    <t>1093.7145</t>
  </si>
  <si>
    <t>Ловай Катерина Аттіловна</t>
  </si>
  <si>
    <t>0.6666666</t>
  </si>
  <si>
    <t>Хайнас Мар'яна Іллівна</t>
  </si>
  <si>
    <t>Кабінет молодшого персоналу</t>
  </si>
  <si>
    <t>Пилипко Олег Васильович</t>
  </si>
  <si>
    <t>Брат медичний старший</t>
  </si>
  <si>
    <t>Козар Тетяна Григорівна</t>
  </si>
  <si>
    <t>Фера Володимир Васильович</t>
  </si>
  <si>
    <t>Гавришко Мирослав Гаврилович</t>
  </si>
  <si>
    <t>Заступник директора по медичній частині</t>
  </si>
  <si>
    <t>0.6666667</t>
  </si>
  <si>
    <t>Хлопук Олександр Володимирович</t>
  </si>
  <si>
    <t>Отоларингологічний кабінет</t>
  </si>
  <si>
    <t>лікар-отоларинголог</t>
  </si>
  <si>
    <t>Фера Владислав Володимирович</t>
  </si>
  <si>
    <t>Яцина Маргарита Миколаївна</t>
  </si>
  <si>
    <t>лікар-пульмонолог</t>
  </si>
  <si>
    <t>1285.7142</t>
  </si>
  <si>
    <t>Фречка Василь Антонович</t>
  </si>
  <si>
    <t>лікар-хірург</t>
  </si>
  <si>
    <t>Турянчик Володимир Михайлович</t>
  </si>
  <si>
    <t>Чокнаді Мар'яна Михайлівна</t>
  </si>
  <si>
    <t>Поліклінічне відділення</t>
  </si>
  <si>
    <t>Халус Любов Юріївна</t>
  </si>
  <si>
    <t>Товтин Світлана Василівна</t>
  </si>
  <si>
    <t>0.742115</t>
  </si>
  <si>
    <t>Вракін Валентин Олексійович</t>
  </si>
  <si>
    <t>Начальник відділу досліджень та розвитку</t>
  </si>
  <si>
    <t>Свида Наташа Андріївна</t>
  </si>
  <si>
    <t>Шаленик Наталія Андріївна</t>
  </si>
  <si>
    <t>Дідо Алла Дмитрівна</t>
  </si>
  <si>
    <t>Йобак Яна Вікторівна</t>
  </si>
  <si>
    <t>Шершун Алла Іванівна</t>
  </si>
  <si>
    <t>Віраг Наталія Степанівна</t>
  </si>
  <si>
    <t>Аришина Вікторія Петрівна</t>
  </si>
  <si>
    <t>Машіка Марина Миколаївна</t>
  </si>
  <si>
    <t>0.5670996</t>
  </si>
  <si>
    <t>Магей Лариса Михайлівна</t>
  </si>
  <si>
    <t>0.61904764</t>
  </si>
  <si>
    <t>Мочан Марина Іванівна</t>
  </si>
  <si>
    <t>Зарева Світлана Михайлівна</t>
  </si>
  <si>
    <t>Когут Наталія Миколаївна</t>
  </si>
  <si>
    <t>Кабінет функціональної діагностики</t>
  </si>
  <si>
    <t>лікар з функціональної діагностики</t>
  </si>
  <si>
    <t>Попик Наталія Михайлівна</t>
  </si>
  <si>
    <t>Сідор Наталія Андріївна</t>
  </si>
  <si>
    <t>Бонка Микола Миколайович</t>
  </si>
  <si>
    <t>Міклош Валентина Михайлівна</t>
  </si>
  <si>
    <t>Балух Надія Василівна</t>
  </si>
  <si>
    <t>Човбан Едуард Михайлович</t>
  </si>
  <si>
    <t>1173.3334</t>
  </si>
  <si>
    <t>Маркуш Іштван Карлович</t>
  </si>
  <si>
    <t>лікар-хірург судинний</t>
  </si>
  <si>
    <t>374.71866</t>
  </si>
  <si>
    <t>Лешко-Субачус Андріана Олександрівна</t>
  </si>
  <si>
    <t>лікар-нефролог дитячий</t>
  </si>
  <si>
    <t>Кичера Наталія Михайлівна</t>
  </si>
  <si>
    <t>Солочинська Марія Миколаївна</t>
  </si>
  <si>
    <t>Чубірка Надія Михайлівна</t>
  </si>
  <si>
    <t>1.0049474</t>
  </si>
  <si>
    <t>Левкулич Марія Юріївна</t>
  </si>
  <si>
    <t>Гайдош Мирослава Володимирівна</t>
  </si>
  <si>
    <t>Котубий Люба Федорівна</t>
  </si>
  <si>
    <t>Андрейко Марія Дмитрівна</t>
  </si>
  <si>
    <t>Стегней Наталія Михайлівна</t>
  </si>
  <si>
    <t>Глагола Марія Михайлівна</t>
  </si>
  <si>
    <t>Балега Ірина Петрівна</t>
  </si>
  <si>
    <t>Глагола Олеся Василівна</t>
  </si>
  <si>
    <t>Чорій Вікторія Іванівна</t>
  </si>
  <si>
    <t>Відділення інтенсивної терапії для вагітної, роділлі, породіллі</t>
  </si>
  <si>
    <t>82</t>
  </si>
  <si>
    <t>1.0529354</t>
  </si>
  <si>
    <t>Повханич Грицяк Тетяна Мирославівна</t>
  </si>
  <si>
    <t>Свирида Беатриса Адальбертівна</t>
  </si>
  <si>
    <t>сестра медична з косметичних процедур</t>
  </si>
  <si>
    <t>Мецгер Еріка Василівна</t>
  </si>
  <si>
    <t>Алмашій Іван Фомич</t>
  </si>
  <si>
    <t>лікар-профпатолог</t>
  </si>
  <si>
    <t>Решетар Світлана Іванівна</t>
  </si>
  <si>
    <t>Екенбергер Ірина Василівна</t>
  </si>
  <si>
    <t>касир</t>
  </si>
  <si>
    <t>Морозюк Любов Іллешівна</t>
  </si>
  <si>
    <t>Вакула Василь Васильович</t>
  </si>
  <si>
    <t>Фелдій Патриція Гейзівна</t>
  </si>
  <si>
    <t>Басараб Вікторія Василівна</t>
  </si>
  <si>
    <t>Михайленко Марина Юріївна</t>
  </si>
  <si>
    <t>лікар-лаборант</t>
  </si>
  <si>
    <t>Сорока Марина Олексіївна</t>
  </si>
  <si>
    <t>Гвоздак Наталія Павлівна</t>
  </si>
  <si>
    <t>0.95151716</t>
  </si>
  <si>
    <t>Костенчак-Свистак Ольга Євгенівна</t>
  </si>
  <si>
    <t>лікар-гематолог</t>
  </si>
  <si>
    <t>Яцина Мирослава Михайлівна</t>
  </si>
  <si>
    <t>Маркуліна Надія Людвиківна</t>
  </si>
  <si>
    <t>Шушко Ольга Федорівна</t>
  </si>
  <si>
    <t>Медичний склад</t>
  </si>
  <si>
    <t>46</t>
  </si>
  <si>
    <t>Пап Ганна Василівна</t>
  </si>
  <si>
    <t>Луца Маруся Петрівна</t>
  </si>
  <si>
    <t>Тіба Олександр Васильович</t>
  </si>
  <si>
    <t>Русняк Світлана Томашівна</t>
  </si>
  <si>
    <t>Малинич Марія Іванівна</t>
  </si>
  <si>
    <t>Далекорій Валерія Михайлівна</t>
  </si>
  <si>
    <t>Горохович Олена Іванівна</t>
  </si>
  <si>
    <t>Зарева Мирослава Юріївна</t>
  </si>
  <si>
    <t>Герц Марія Юріївна</t>
  </si>
  <si>
    <t>Савчинець Оксана Дмитрівна</t>
  </si>
  <si>
    <t>Анталик Тетяна Іванівна</t>
  </si>
  <si>
    <t>Смолькіна Вікторія Тиберіївна</t>
  </si>
  <si>
    <t>0.23809524</t>
  </si>
  <si>
    <t>Худинець Тетяна Юріївна</t>
  </si>
  <si>
    <t>Заяць Олеся Василівна</t>
  </si>
  <si>
    <t>Шутка Марина Михайлівна</t>
  </si>
  <si>
    <t>Горват Марія Іванівна</t>
  </si>
  <si>
    <t>Фроща Оксана Володимирівна</t>
  </si>
  <si>
    <t>Шершун Валентина Володимирівна</t>
  </si>
  <si>
    <t>Операційна №2</t>
  </si>
  <si>
    <t>Марущак Ольга Іванівна</t>
  </si>
  <si>
    <t>Гуч Марія Василівна</t>
  </si>
  <si>
    <t>0.42857143</t>
  </si>
  <si>
    <t>Бабіля Мар’яна Іллівна</t>
  </si>
  <si>
    <t>Глагола Маргарита Олександрівна</t>
  </si>
  <si>
    <t>Відділення діалізу</t>
  </si>
  <si>
    <t>75</t>
  </si>
  <si>
    <t>лікар-нефролог</t>
  </si>
  <si>
    <t>Сухан Діана Миколаївна</t>
  </si>
  <si>
    <t>Данкулинець Віра Петрівна</t>
  </si>
  <si>
    <t>Балог Мар'яна Юріївна</t>
  </si>
  <si>
    <t>Скунць Марія Андріївна</t>
  </si>
  <si>
    <t>Васюта Василь Васильович</t>
  </si>
  <si>
    <t>2333.3333</t>
  </si>
  <si>
    <t>Немеш Лілія Юріївна</t>
  </si>
  <si>
    <t>лікар-інфекціоніст</t>
  </si>
  <si>
    <t>3428.5713</t>
  </si>
  <si>
    <t>Ігнатишак Олександра Михайлівна</t>
  </si>
  <si>
    <t>0.9894459</t>
  </si>
  <si>
    <t>Ференчик Іван-Богдан Михайлович</t>
  </si>
  <si>
    <t>Асистент фізичного терапевта</t>
  </si>
  <si>
    <t>Цап Ганна Іванівна</t>
  </si>
  <si>
    <t>Операційний блок гінекологічного профілю</t>
  </si>
  <si>
    <t>Орос Христина Андріївна</t>
  </si>
  <si>
    <t>Шіпош Марина Андріївна</t>
  </si>
  <si>
    <t>лікар-отоларинголог дитячий</t>
  </si>
  <si>
    <t>Решетар Діана Петрівна</t>
  </si>
  <si>
    <t>Алмаші Світлана Михайлівна</t>
  </si>
  <si>
    <t>Андрейко Оксана Дмитрівна</t>
  </si>
  <si>
    <t>Ковбасюк Віолета Адамівна</t>
  </si>
  <si>
    <t>Волошин Олеся Василівна</t>
  </si>
  <si>
    <t>Адомайтене Тетяна Ібрагимівна</t>
  </si>
  <si>
    <t>Сенько Вікторія Мартинівна</t>
  </si>
  <si>
    <t>0.5380334</t>
  </si>
  <si>
    <t>Ферима Анжела Михайлівна</t>
  </si>
  <si>
    <t>0.15873016</t>
  </si>
  <si>
    <t>Розгоні Валентина Іванівна</t>
  </si>
  <si>
    <t>Дьорді Катерина Володимирівна</t>
  </si>
  <si>
    <t>Лендєл Марина Василівна</t>
  </si>
  <si>
    <t>0.5555556</t>
  </si>
  <si>
    <t>Турченко Яна Василівна</t>
  </si>
  <si>
    <t>Юрса Роман Романович</t>
  </si>
  <si>
    <t>лікар-хірург дитячий</t>
  </si>
  <si>
    <t>Порохнавець Марина Іванівна</t>
  </si>
  <si>
    <t>1.1872371</t>
  </si>
  <si>
    <t>Туряниця Мирослава Іванівна</t>
  </si>
  <si>
    <t>Зарума Марія Андріївна</t>
  </si>
  <si>
    <t>0.61848617</t>
  </si>
  <si>
    <t>Ковач Евеліна Юріївна</t>
  </si>
  <si>
    <t>Лікар з ультразвукової діагностики дитячий</t>
  </si>
  <si>
    <t>Попович Магдалина Іванівна</t>
  </si>
  <si>
    <t>Дудаш Наталія Василівна</t>
  </si>
  <si>
    <t>Кошик Юрій Андрійович</t>
  </si>
  <si>
    <t>Симодейка Віра Андріївна</t>
  </si>
  <si>
    <t>Козар Маргарита Дмитрівна</t>
  </si>
  <si>
    <t>Переста Олена Павлівна</t>
  </si>
  <si>
    <t>Дубанич Марія Михайлівна</t>
  </si>
  <si>
    <t>Савинець Світлана Йосипівна</t>
  </si>
  <si>
    <t>лікар-фтизіатр дитячий</t>
  </si>
  <si>
    <t>1.0004947</t>
  </si>
  <si>
    <t>Гарапко Тетяна Іванівна</t>
  </si>
  <si>
    <t>Павлишинець Надія Василівна</t>
  </si>
  <si>
    <t>фельдшер-лаборант</t>
  </si>
  <si>
    <t>1.0793651</t>
  </si>
  <si>
    <t>Квасніцький Андрій Васильович</t>
  </si>
  <si>
    <t>лікар з променевої терапії</t>
  </si>
  <si>
    <t>Пехньо Тетяна Іванівна</t>
  </si>
  <si>
    <t>0.63492066</t>
  </si>
  <si>
    <t>Мисла Маріанна Михайлівна</t>
  </si>
  <si>
    <t>Тідір Мелана Золтанівна</t>
  </si>
  <si>
    <t>0.86580086</t>
  </si>
  <si>
    <t>Кампов Надія Володимирівна</t>
  </si>
  <si>
    <t>Габовда Олена Михайлівна</t>
  </si>
  <si>
    <t>Рев’юк Тетяна Леонідівна</t>
  </si>
  <si>
    <t>Довбак Тетяна Михайлівна</t>
  </si>
  <si>
    <t>Теліга Ірина Георгіївна</t>
  </si>
  <si>
    <t>Добош Марія Миколаївна</t>
  </si>
  <si>
    <t>Горват Іван Іванович</t>
  </si>
  <si>
    <t>лікар фізичної та реабілітаційної медицини</t>
  </si>
  <si>
    <t>Стеблак Наталія Михайлівна</t>
  </si>
  <si>
    <t>Греба Світлана Федорівна</t>
  </si>
  <si>
    <t>Рубіш Тетяна Василівна</t>
  </si>
  <si>
    <t>Станкович Наталія Іванівна</t>
  </si>
  <si>
    <t>Юско Ольга Соломонівна</t>
  </si>
  <si>
    <t>Павловська Лариса Петрівна</t>
  </si>
  <si>
    <t>0.5194805</t>
  </si>
  <si>
    <t>Ійдер Марія Василівна</t>
  </si>
  <si>
    <t>Сарканич Мар'яна Степанівна</t>
  </si>
  <si>
    <t>Фехтель Лілія Павлівна</t>
  </si>
  <si>
    <t>1.0059524</t>
  </si>
  <si>
    <t>Мішко Тетяна Михайлівна</t>
  </si>
  <si>
    <t>Фехтел Марія Петрівна</t>
  </si>
  <si>
    <t>Симчина Олена Василівна</t>
  </si>
  <si>
    <t>Фізер Тетяна Василівна</t>
  </si>
  <si>
    <t>Тимко Олена Дмитрівна</t>
  </si>
  <si>
    <t>Чорі Світлана Михайлівна</t>
  </si>
  <si>
    <t>Токарська Юліанна Дьордівна</t>
  </si>
  <si>
    <t>Токарський Юрій Дєрдьович</t>
  </si>
  <si>
    <t>Фречка Анжела Василівна</t>
  </si>
  <si>
    <t>Теличко Лілія Володимирівна</t>
  </si>
  <si>
    <t>Чубірко Віктор Іванович</t>
  </si>
  <si>
    <t>Сабов Наталія Василівна</t>
  </si>
  <si>
    <t>Пашко Ганна Федорівна</t>
  </si>
  <si>
    <t>Панас Ольга Василівна</t>
  </si>
  <si>
    <t>Приймальний блок</t>
  </si>
  <si>
    <t>96</t>
  </si>
  <si>
    <t>0.7730365</t>
  </si>
  <si>
    <t>Буняк Любов Іванівна</t>
  </si>
  <si>
    <t>Акушерський блок</t>
  </si>
  <si>
    <t>97</t>
  </si>
  <si>
    <t>Щербан Оксана Петрівна</t>
  </si>
  <si>
    <t>Бряник Марія Іванівна</t>
  </si>
  <si>
    <t>Зігор Марина Дмитрівна</t>
  </si>
  <si>
    <t>426.66666</t>
  </si>
  <si>
    <t>Рубіш Світлана Іллівна</t>
  </si>
  <si>
    <t>Угрин Ольга Михайлівна</t>
  </si>
  <si>
    <t>Мучичка Неоніла Федорівна</t>
  </si>
  <si>
    <t>Васько Марина Михайлівна</t>
  </si>
  <si>
    <t>Капко Лілія Іллівна</t>
  </si>
  <si>
    <t>Симчера Ніна Андріївна</t>
  </si>
  <si>
    <t>1.0224274</t>
  </si>
  <si>
    <t>Малярчик Марія Йосипівна</t>
  </si>
  <si>
    <t>Волик Наталія Антонівна</t>
  </si>
  <si>
    <t>Микуланинець Мирослава Володимирівна</t>
  </si>
  <si>
    <t>Варваринець Наталія Павлівна</t>
  </si>
  <si>
    <t>Югас Жанна Йосипівна</t>
  </si>
  <si>
    <t>Фодор Віталія Володимирівна</t>
  </si>
  <si>
    <t>Товтин Мар’яна Євгенівна</t>
  </si>
  <si>
    <t>Маргітич Оксана Іванівна</t>
  </si>
  <si>
    <t>Мішко Валентина Миколаївна</t>
  </si>
  <si>
    <t>Савенко Наталія Іллівна</t>
  </si>
  <si>
    <t>Павелко Наталія Василівна</t>
  </si>
  <si>
    <t>Чубірка Георгіна Мігалівна</t>
  </si>
  <si>
    <t>Дубанич Владимира Аркадіївна</t>
  </si>
  <si>
    <t>лікар-гастроентеролог дитячий</t>
  </si>
  <si>
    <t>Басараб Магдалина Василівна</t>
  </si>
  <si>
    <t>дезінфектор</t>
  </si>
  <si>
    <t>Гоштанар Наталія Іванівна</t>
  </si>
  <si>
    <t>Юр'єв Володимир Іванович</t>
  </si>
  <si>
    <t>Фехтел Олена Василівна</t>
  </si>
  <si>
    <t>Ващинець Олена Юріївна</t>
  </si>
  <si>
    <t>Герцак Марія Юріївна</t>
  </si>
  <si>
    <t>Ферко Світлана Юріївна</t>
  </si>
  <si>
    <t>Швед Людмила Іванівна</t>
  </si>
  <si>
    <t>Порохнавець Світлана Миколаївна</t>
  </si>
  <si>
    <t>Чепа Тетяна Іванівна</t>
  </si>
  <si>
    <t>Софілканич Світлана Василівна</t>
  </si>
  <si>
    <t>Готько Віта Іванівна</t>
  </si>
  <si>
    <t>Відділення постінтенсивного виходжування для новонароджених та постнатального догляду</t>
  </si>
  <si>
    <t>86</t>
  </si>
  <si>
    <t>0.9047619</t>
  </si>
  <si>
    <t>Сідун Олена Іванівна</t>
  </si>
  <si>
    <t>Кампов Ольга Василівна</t>
  </si>
  <si>
    <t>Лендєл Марія Василівна</t>
  </si>
  <si>
    <t>Ольчедаївська Оксана Володимирівна</t>
  </si>
  <si>
    <t>Горват Маріанна Юріївна</t>
  </si>
  <si>
    <t>Балог Олена Іванівна</t>
  </si>
  <si>
    <t>Біша Надія Василівна</t>
  </si>
  <si>
    <t>Костур Ксенія Петрівна</t>
  </si>
  <si>
    <t>Офтальмологічний кабінет</t>
  </si>
  <si>
    <t>лікар-офтальмолог</t>
  </si>
  <si>
    <t>Причина Любов Петрівна</t>
  </si>
  <si>
    <t>Козловська Наталія Михайлівна</t>
  </si>
  <si>
    <t>Піняшко Віта Іванівна</t>
  </si>
  <si>
    <t>Подгорська Марія Василівна</t>
  </si>
  <si>
    <t>Дудинець Марія Василівна</t>
  </si>
  <si>
    <t>Онкологічний кабінет</t>
  </si>
  <si>
    <t>Ревті Надія Іванівна</t>
  </si>
  <si>
    <t>Репещук Надія Павлівна</t>
  </si>
  <si>
    <t>Феделеш Віта Іванівна</t>
  </si>
  <si>
    <t>Носа Василина Петрівна</t>
  </si>
  <si>
    <t>Левдер Світлана Василівна</t>
  </si>
  <si>
    <t>Волошин Наталія Петрівна</t>
  </si>
  <si>
    <t>Панасюк Олена Михайлівна</t>
  </si>
  <si>
    <t>Іванчо Світлана Володимирівна</t>
  </si>
  <si>
    <t>Козолуп Галина Володимирівна</t>
  </si>
  <si>
    <t>Муха Марія Іванівна</t>
  </si>
  <si>
    <t>0.11904762</t>
  </si>
  <si>
    <t>Росул Мар’яна Рафікатівна</t>
  </si>
  <si>
    <t>Беца Анжеліка Ласлівна</t>
  </si>
  <si>
    <t>Мошинська Тетяна Валеріївна</t>
  </si>
  <si>
    <t>лікар-бактеріолог</t>
  </si>
  <si>
    <t>Крилов Микола Миколайович</t>
  </si>
  <si>
    <t>Кабінет психіатра</t>
  </si>
  <si>
    <t>лікар-психіатр</t>
  </si>
  <si>
    <t>Гомокі Лілія Андріївна</t>
  </si>
  <si>
    <t>Гасинець Тетяна Леонідівна</t>
  </si>
  <si>
    <t>Горват Оксана Василівна</t>
  </si>
  <si>
    <t>Старший лаборант</t>
  </si>
  <si>
    <t>Лакатош Ганна Іванівна</t>
  </si>
  <si>
    <t>Сабов Наталія Йожефівна</t>
  </si>
  <si>
    <t>Лукандій Алла Іванівна</t>
  </si>
  <si>
    <t>Косинська Оксана Василівна</t>
  </si>
  <si>
    <t>Ганкоці Кароль Карольович</t>
  </si>
  <si>
    <t>Махлинець Іванна Михайлівна</t>
  </si>
  <si>
    <t>1.0074211</t>
  </si>
  <si>
    <t>Волошин Андрій Андрійович</t>
  </si>
  <si>
    <t>Молодший медичний брат</t>
  </si>
  <si>
    <t>Рега Наталія Василівна</t>
  </si>
  <si>
    <t>0.9981447</t>
  </si>
  <si>
    <t>Керечанин Наталія Василівна</t>
  </si>
  <si>
    <t>Софілканич Наталія Сергіївна</t>
  </si>
  <si>
    <t>Павлишинець Оксана Василівна</t>
  </si>
  <si>
    <t>Відділення переливання крові</t>
  </si>
  <si>
    <t>20</t>
  </si>
  <si>
    <t>Лакатош Леся Юріївна</t>
  </si>
  <si>
    <t>Перинатальний центр</t>
  </si>
  <si>
    <t>89</t>
  </si>
  <si>
    <t>Головна медична сестра</t>
  </si>
  <si>
    <t>Жидик Яна-Анастасія Володимирівна</t>
  </si>
  <si>
    <t>Пуфлер Надія Юріївна</t>
  </si>
  <si>
    <t>Свалявчик Оксана Василівна</t>
  </si>
  <si>
    <t>лікар-трансфузіолог</t>
  </si>
  <si>
    <t>Крічфалушій Олеся Іванівна</t>
  </si>
  <si>
    <t>Лендєл Марина Юріївна</t>
  </si>
  <si>
    <t>Береш Мар`яна Василівна</t>
  </si>
  <si>
    <t>0.5318491</t>
  </si>
  <si>
    <t>Ольчедаївський Аркадій Володимирович</t>
  </si>
  <si>
    <t>Заступник директора з охорони дитинства та материнства</t>
  </si>
  <si>
    <t>Герц Наталія Віталіївна</t>
  </si>
  <si>
    <t>Русин Оксана Василівна</t>
  </si>
  <si>
    <t>Боринські Етелка Ернестівна</t>
  </si>
  <si>
    <t>Решетар Тетяна Іванівна</t>
  </si>
  <si>
    <t>Добош Інна Миколаївна</t>
  </si>
  <si>
    <t>Бризгалова Тетяна Віталіївна</t>
  </si>
  <si>
    <t>Реабілітаційний кабінет</t>
  </si>
  <si>
    <t>сестра медична з фізіотерапії</t>
  </si>
  <si>
    <t>Ковтун Тетяна Юріївна</t>
  </si>
  <si>
    <t>Дацер Тетяна Іванівна</t>
  </si>
  <si>
    <t>Кабінет електрокардіографії</t>
  </si>
  <si>
    <t>Богдан Світлана Степанівна</t>
  </si>
  <si>
    <t>Гордубей Маріанна Іванівна</t>
  </si>
  <si>
    <t>лікар-статистик</t>
  </si>
  <si>
    <t>Рак Лариса Олегівна</t>
  </si>
  <si>
    <t>лікар-фізіотерапевт</t>
  </si>
  <si>
    <t>Гогерчак Тетяна Андріївна</t>
  </si>
  <si>
    <t>Статистик</t>
  </si>
  <si>
    <t>Дудинець Лариса Іванівна</t>
  </si>
  <si>
    <t>Луцьо Ольга Петрівна</t>
  </si>
  <si>
    <t>Хаща Алла Дмитрівна</t>
  </si>
  <si>
    <t>Беляшина Оксана Михайлівна</t>
  </si>
  <si>
    <t>Кабінет масажу</t>
  </si>
  <si>
    <t>сестра медична з масажу</t>
  </si>
  <si>
    <t>Басараб Поліна Юріївна</t>
  </si>
  <si>
    <t>Коцар Оксана Богданівна</t>
  </si>
  <si>
    <t>1.4625851</t>
  </si>
  <si>
    <t>Кедебець Марія Павлівна</t>
  </si>
  <si>
    <t>Козар Михайло Михайлович</t>
  </si>
  <si>
    <t>водій автотранспортних засобів</t>
  </si>
  <si>
    <t>Удут Юліана-Олександра Юріївна</t>
  </si>
  <si>
    <t>Нефрологічний кабінет</t>
  </si>
  <si>
    <t>0,33</t>
  </si>
  <si>
    <t>Барта Марина Володимирівна</t>
  </si>
  <si>
    <t>Береш Надія Олексіївна</t>
  </si>
  <si>
    <t>Кенис Марія Василівна</t>
  </si>
  <si>
    <t>Убріжі Еріка Іванівна</t>
  </si>
  <si>
    <t>Гомонай Людмила Павлівна</t>
  </si>
  <si>
    <t>логопед</t>
  </si>
  <si>
    <t>Гаринець Тетяна Григоріївна</t>
  </si>
  <si>
    <t>ліфтер</t>
  </si>
  <si>
    <t>Попович Оксана Михайлівна</t>
  </si>
  <si>
    <t>Каганець Людмила Юріївна</t>
  </si>
  <si>
    <t>Операційний блок травматологічно-ортопедичного профілю</t>
  </si>
  <si>
    <t>Ковач Наталія Юріївна</t>
  </si>
  <si>
    <t>Драга Марія Петрівна</t>
  </si>
  <si>
    <t>1.1428572</t>
  </si>
  <si>
    <t>Глагола Ольга Гаврилівна</t>
  </si>
  <si>
    <t>Криванич Марина Василівна</t>
  </si>
  <si>
    <t>Лепетко Віктор Іванович</t>
  </si>
  <si>
    <t>слюсар-сантехнік</t>
  </si>
  <si>
    <t>Попик Василь Васильович</t>
  </si>
  <si>
    <t>Колядка Людмила Анатоліївна</t>
  </si>
  <si>
    <t>Бобела Микола Миколайович</t>
  </si>
  <si>
    <t>1.0238096</t>
  </si>
  <si>
    <t>Голубєва Вікторія Василівна</t>
  </si>
  <si>
    <t>біолог</t>
  </si>
  <si>
    <t>Лешко Анжела Василівна</t>
  </si>
  <si>
    <t>Густі Мар'яна Іванівна</t>
  </si>
  <si>
    <t>Кирлик Оксана Іванівна</t>
  </si>
  <si>
    <t>Богдан Ірина Олександрівна</t>
  </si>
  <si>
    <t>Пульмонологічний кабінет</t>
  </si>
  <si>
    <t>517.5862</t>
  </si>
  <si>
    <t>Богдан Мирослав Іванович</t>
  </si>
  <si>
    <t>3208.8096</t>
  </si>
  <si>
    <t>Балог Мар"яна Василівна</t>
  </si>
  <si>
    <t>0.9214595</t>
  </si>
  <si>
    <t>Антонік Наталія Михайлівна</t>
  </si>
  <si>
    <t>Щока Любов Василівна</t>
  </si>
  <si>
    <t>Гузинець Михайло Михайлович</t>
  </si>
  <si>
    <t>Боринські Михайло Мигальович</t>
  </si>
  <si>
    <t>Мельник Анатолій Володимирович</t>
  </si>
  <si>
    <t>Доля Наталія Янівна</t>
  </si>
  <si>
    <t>Цогла Лілія Василівна</t>
  </si>
  <si>
    <t>Коньшина Олена Федорівна</t>
  </si>
  <si>
    <t>Каштелян</t>
  </si>
  <si>
    <t>Гутак Богдан Іванович</t>
  </si>
  <si>
    <t>Лушпінь Мар'яна Федорівна</t>
  </si>
  <si>
    <t>Клим Христина Сергіївна</t>
  </si>
  <si>
    <t>Ковач Алла Іржіївна</t>
  </si>
  <si>
    <t>Ревматологічний кабінет</t>
  </si>
  <si>
    <t>лікар-ревматолог</t>
  </si>
  <si>
    <t>Танчинець-Бичкова Валерія Василівна</t>
  </si>
  <si>
    <t>Тодавчич Юлія Петрівна</t>
  </si>
  <si>
    <t>Андрійчук Галина Василівна</t>
  </si>
  <si>
    <t>архіваріус</t>
  </si>
  <si>
    <t>Гавришко Тетяна Юріївна</t>
  </si>
  <si>
    <t>Сидоран Вікторія Іванівна</t>
  </si>
  <si>
    <t>Кардіологічний кабінет</t>
  </si>
  <si>
    <t>лікар-кардіолог</t>
  </si>
  <si>
    <t>Буртин Олександра Володимирівна</t>
  </si>
  <si>
    <t>лікар-дерматовенеролог дитячий</t>
  </si>
  <si>
    <t>Овчарук Лариса Олександрівна</t>
  </si>
  <si>
    <t>Назарова Адріана Василівна</t>
  </si>
  <si>
    <t>Ладані Тетяна Василівна</t>
  </si>
  <si>
    <t>Комарницька Маріанна Вікторівна</t>
  </si>
  <si>
    <t>Молодша медична сестра буфетниця</t>
  </si>
  <si>
    <t>0.89285713</t>
  </si>
  <si>
    <t>Феделеш Яна Іванівна</t>
  </si>
  <si>
    <t>Кирюхіна Наталія Сергіївна</t>
  </si>
  <si>
    <t>Черепаня Ярослава Степанівна</t>
  </si>
  <si>
    <t>Гелетей Світлана Іванівна</t>
  </si>
  <si>
    <t>Пилип Маріанна Іванівна</t>
  </si>
  <si>
    <t>Шваб Оксана Миколаївна</t>
  </si>
  <si>
    <t>Френіс Магдалина Миколаївна</t>
  </si>
  <si>
    <t>0.148423</t>
  </si>
  <si>
    <t>Кунак Маріанна Юріївна</t>
  </si>
  <si>
    <t>Данашовська Ірина Юріївна</t>
  </si>
  <si>
    <t>Угрин Ярослава Іванівна</t>
  </si>
  <si>
    <t>Павлишинець Світлана Іванівна</t>
  </si>
  <si>
    <t>Реблян Вікторія Карлівна</t>
  </si>
  <si>
    <t>Бухало Надія Іванівна</t>
  </si>
  <si>
    <t>Чебан Лілія Володимірівна</t>
  </si>
  <si>
    <t>Кримова Наталія Анатоліївна</t>
  </si>
  <si>
    <t>Качайло Ганна Андріївна</t>
  </si>
  <si>
    <t>Огородник Ярослава Михайлівна</t>
  </si>
  <si>
    <t>Шаленик Андреа Іванівна</t>
  </si>
  <si>
    <t>Коцур Олена Іванівна</t>
  </si>
  <si>
    <t>Бухало Анатолій Миколайович</t>
  </si>
  <si>
    <t>Урологічний кабінет</t>
  </si>
  <si>
    <t>лікар-уролог</t>
  </si>
  <si>
    <t>Чекан Любомир Анатолійович</t>
  </si>
  <si>
    <t>Скальський Степан Степанович</t>
  </si>
  <si>
    <t>Хірургічний кабінет</t>
  </si>
  <si>
    <t>Глагола Марія Іванівна</t>
  </si>
  <si>
    <t>Шорбан Беата Іванівна</t>
  </si>
  <si>
    <t>Гладких Віктор Олександрович</t>
  </si>
  <si>
    <t>лікар-хірург торакальний</t>
  </si>
  <si>
    <t>0,17</t>
  </si>
  <si>
    <t>10.580702</t>
  </si>
  <si>
    <t>Лугош Алла Іванівна</t>
  </si>
  <si>
    <t>Ковач Євгенія Євгенівна</t>
  </si>
  <si>
    <t>Баран Олена Василівна</t>
  </si>
  <si>
    <t>Кунак Наталія Іванівна</t>
  </si>
  <si>
    <t>Габовда Аліна Генадіївна</t>
  </si>
  <si>
    <t>0.9152752</t>
  </si>
  <si>
    <t>Ігнаці Наталія Іванівна</t>
  </si>
  <si>
    <t>Воронич Мирослава Іванівна</t>
  </si>
  <si>
    <t>Паллаг Наталія Василівна</t>
  </si>
  <si>
    <t>Германова Наталія Михайлівна</t>
  </si>
  <si>
    <t>Юхта Марія Миколаївна</t>
  </si>
  <si>
    <t>Алмашій Марія Петрівна</t>
  </si>
  <si>
    <t>1.0158731</t>
  </si>
  <si>
    <t>Сарканич Віра Юріївна</t>
  </si>
  <si>
    <t>Спачинська Лариса Миколаївна</t>
  </si>
  <si>
    <t>Кравець-Сідун Мар’яна Василівна</t>
  </si>
  <si>
    <t>Кравчук Ганна Василівна</t>
  </si>
  <si>
    <t>Дан Світлана Федорівна</t>
  </si>
  <si>
    <t>Пішковцій Наталія Володимирівна</t>
  </si>
  <si>
    <t>Коцибан Олександр Віталійович</t>
  </si>
  <si>
    <t>Лоскоріх Наталія Георгіївна</t>
  </si>
  <si>
    <t>Решко Тетяна Володимирівна</t>
  </si>
  <si>
    <t>Лозан Лариса Андріївна</t>
  </si>
  <si>
    <t>Нефьодова Валентина Миколаївна</t>
  </si>
  <si>
    <t>Шмитко Наталія Іванівна</t>
  </si>
  <si>
    <t>Пивоварчук Любов Йожефівна</t>
  </si>
  <si>
    <t>Данашовська Ганна Михайлівна</t>
  </si>
  <si>
    <t>Коцан Ольга Семенівна</t>
  </si>
  <si>
    <t>Марущинець Маріанна Василівна</t>
  </si>
  <si>
    <t>Гольча Наталія Михайлівна</t>
  </si>
  <si>
    <t>Ганькович Сільвія Миколаївна</t>
  </si>
  <si>
    <t>Товт Аранка Матвіївна</t>
  </si>
  <si>
    <t>Головня Любов Юрієвна</t>
  </si>
  <si>
    <t>Пинєєва Наталія Йосипівна</t>
  </si>
  <si>
    <t>Лакатош Надія Іванівна</t>
  </si>
  <si>
    <t>Кельман Світлана Дмитрівна</t>
  </si>
  <si>
    <t>965.07935</t>
  </si>
  <si>
    <t>Феделеш Василь Васильович</t>
  </si>
  <si>
    <t>Шемет Леся Федорівна</t>
  </si>
  <si>
    <t>Машіко Наталія Федорівна</t>
  </si>
  <si>
    <t>Шпак Вікторія Іванівна</t>
  </si>
  <si>
    <t>Гоца Ірина Анатоліївна</t>
  </si>
  <si>
    <t>головний бухгалтер</t>
  </si>
  <si>
    <t>Мешко Тетяна Іванівна</t>
  </si>
  <si>
    <t>Ковач Ганна Василівна</t>
  </si>
  <si>
    <t>Лавкай Тетяна Михайлівна</t>
  </si>
  <si>
    <t>Козар Олександра Михайлівна</t>
  </si>
  <si>
    <t>Алергологічний кабінет</t>
  </si>
  <si>
    <t>лікар-алерголог</t>
  </si>
  <si>
    <t>Русин Яна Володимирівна</t>
  </si>
  <si>
    <t>Сидоран Марина Мирославівна</t>
  </si>
  <si>
    <t>Герц Тетяна Володимирівна</t>
  </si>
  <si>
    <t>Кабацій Мирослав Степанович</t>
  </si>
  <si>
    <t>лікар-ортопед-травматолог дитячий</t>
  </si>
  <si>
    <t>Кабацій Ольга Василівна</t>
  </si>
  <si>
    <t>Бровді Тамара Іванівна</t>
  </si>
  <si>
    <t>Кабінет ехокардіографії</t>
  </si>
  <si>
    <t>Бичкова Вікторія Василівна</t>
  </si>
  <si>
    <t>Герасимова Еріка Іштванівна</t>
  </si>
  <si>
    <t>Коструб Василь Васильович</t>
  </si>
  <si>
    <t>Голод Ярослава Михайлівна</t>
  </si>
  <si>
    <t>Грицюк Олександр Володимирович</t>
  </si>
  <si>
    <t>51.906822</t>
  </si>
  <si>
    <t>1</t>
  </si>
  <si>
    <t>Кампов Тетяна Нестерівна</t>
  </si>
  <si>
    <t>Чучка Володимир Володимирович</t>
  </si>
  <si>
    <t>Бережна Світлана Михайлівна</t>
  </si>
  <si>
    <t>Попович Мар’яна Василівна</t>
  </si>
  <si>
    <t>Семенко Олександр Анатолійович</t>
  </si>
  <si>
    <t>Роман Вікторія Миколаївна</t>
  </si>
  <si>
    <t>1066.6666</t>
  </si>
  <si>
    <t>Химіч Наталія Михайлівна</t>
  </si>
  <si>
    <t>Човбан Маріанна Петрівна</t>
  </si>
  <si>
    <t>Луц Олена Михайлівна</t>
  </si>
  <si>
    <t>Дяків Андріянна Володимирівна</t>
  </si>
  <si>
    <t>Когутич Ірина Тиберіївна</t>
  </si>
  <si>
    <t>1.0352504</t>
  </si>
  <si>
    <t>Пірчак Альберт Ілліч</t>
  </si>
  <si>
    <t>Копин Віталія Василівна</t>
  </si>
  <si>
    <t>Стаціонар одного дня</t>
  </si>
  <si>
    <t>Туряниця Людмила Михайлівна</t>
  </si>
  <si>
    <t>Ратушна Вікторія Іванівна</t>
  </si>
  <si>
    <t>Лизанець Володимир Васильович</t>
  </si>
  <si>
    <t>лікар-рефлексотерапевт</t>
  </si>
  <si>
    <t>Салтовська Лариса Валентинівна</t>
  </si>
  <si>
    <t>Гастроентерологічний кабінет</t>
  </si>
  <si>
    <t>лікар-гастроентеролог</t>
  </si>
  <si>
    <t>Йовбак Святослав Михайлович</t>
  </si>
  <si>
    <t>Глуханич Світлана Іванівна</t>
  </si>
  <si>
    <t>Поллогі Вікторія Дмитрівна</t>
  </si>
  <si>
    <t>Гладинець Ксенія Юріївна</t>
  </si>
  <si>
    <t>Кузьма Владислав Степанович</t>
  </si>
  <si>
    <t>оператор комп’ютерного набору</t>
  </si>
  <si>
    <t>Дудаш Марія Петрівна</t>
  </si>
  <si>
    <t>Жиган Тетяна Петрівна</t>
  </si>
  <si>
    <t>Гелетей Тетяна Михайлівна</t>
  </si>
  <si>
    <t>Пацкан Марина Василівна</t>
  </si>
  <si>
    <t>Чекан Марія Василівна</t>
  </si>
  <si>
    <t>Селіванова Вікторія Золтанівна</t>
  </si>
  <si>
    <t>Маргіта Наталія Іванівна</t>
  </si>
  <si>
    <t>0.9276438</t>
  </si>
  <si>
    <t>Перепелиця Інга Іванівна</t>
  </si>
  <si>
    <t>Мовчан Наталія Іванівна</t>
  </si>
  <si>
    <t>0.6190947</t>
  </si>
  <si>
    <t>Меденці Ірма Володимирівна</t>
  </si>
  <si>
    <t>Романець Іван Іванович</t>
  </si>
  <si>
    <t>оператор відеозапису</t>
  </si>
  <si>
    <t>Фурдь Олена Володимирівна</t>
  </si>
  <si>
    <t>Кім Марина Сергіївна</t>
  </si>
  <si>
    <t>секретар</t>
  </si>
  <si>
    <t>Петах Марія Євгенівна</t>
  </si>
  <si>
    <t>Маркович Любов Михайлівна</t>
  </si>
  <si>
    <t>Гузинець Оксана Михайлівна</t>
  </si>
  <si>
    <t>Стойко Віта Павлівна</t>
  </si>
  <si>
    <t>1.4434524</t>
  </si>
  <si>
    <t>Юрченко Лариса Василівна</t>
  </si>
  <si>
    <t>96.9</t>
  </si>
  <si>
    <t>Попов Валентин Вадимович</t>
  </si>
  <si>
    <t>Біляка Тетяна Іванівна</t>
  </si>
  <si>
    <t>Мегела Марина Федорівна</t>
  </si>
  <si>
    <t>лікар-сурдолог</t>
  </si>
  <si>
    <t>Гринь Людмила Михайлівна</t>
  </si>
  <si>
    <t>0.4823748</t>
  </si>
  <si>
    <t>Бута Ганна Федорівна</t>
  </si>
  <si>
    <t>0.593692</t>
  </si>
  <si>
    <t>Бобуська Марія Михайлівна</t>
  </si>
  <si>
    <t>Заступник головного бухгалтера</t>
  </si>
  <si>
    <t>Сигиденко Каміла Іванівна</t>
  </si>
  <si>
    <t>Сірчак Степан Степанович</t>
  </si>
  <si>
    <t>361.90475</t>
  </si>
  <si>
    <t>Варга Катерину Омелянівну</t>
  </si>
  <si>
    <t>Вєтрова Оксана Миколаївна</t>
  </si>
  <si>
    <t>Бадалов Заур Адалят Огли</t>
  </si>
  <si>
    <t>Брат медичний</t>
  </si>
  <si>
    <t>Хома Аліна Сергіївна</t>
  </si>
  <si>
    <t>Мигович Віталій Васильович</t>
  </si>
  <si>
    <t>Левкулич Леся Миколаївна</t>
  </si>
  <si>
    <t>Туряниця Магдалина Василівна</t>
  </si>
  <si>
    <t>Улинець Ганна Іванівна</t>
  </si>
  <si>
    <t>Басараб Ліана Борисівна</t>
  </si>
  <si>
    <t>Дзерин Володимир Іванович</t>
  </si>
  <si>
    <t>Блудова Вікторія Олександрівна</t>
  </si>
  <si>
    <t>Куштан Мирослава Іванівна</t>
  </si>
  <si>
    <t>Харченко Ольга Андріївна</t>
  </si>
  <si>
    <t>Операційний блок судинної хірургії</t>
  </si>
  <si>
    <t>Клочанка Мар’яна Василівна</t>
  </si>
  <si>
    <t>Копин Олеся Іванівна</t>
  </si>
  <si>
    <t>Пуга Емілія Євгенівна</t>
  </si>
  <si>
    <t>Гачкайло Георгіна Георгіївна</t>
  </si>
  <si>
    <t>Маркусь Одарка Іванівна</t>
  </si>
  <si>
    <t>0.0952381</t>
  </si>
  <si>
    <t>Бубряк Марина Вікторівна</t>
  </si>
  <si>
    <t>Бухгалтер-касир</t>
  </si>
  <si>
    <t>Рахмана Тетяна Олександрівна</t>
  </si>
  <si>
    <t>Романова Кристина Сергіївна</t>
  </si>
  <si>
    <t>Палати інтенсивної терапії</t>
  </si>
  <si>
    <t>сестра медична стаціонару</t>
  </si>
  <si>
    <t>Візницька Оксана Сергіївна</t>
  </si>
  <si>
    <t>Зубко Олена Олександрівна</t>
  </si>
  <si>
    <t>Симчина Людмила Василівна</t>
  </si>
  <si>
    <t>Старничук Оксана Юріївна</t>
  </si>
  <si>
    <t>Бобуська Тетяна Павлівна</t>
  </si>
  <si>
    <t>Русин Марія Олексіївна</t>
  </si>
  <si>
    <t>Мотицька Людмила Анатоліївна</t>
  </si>
  <si>
    <t>Томищ Валерія Валеріївна</t>
  </si>
  <si>
    <t>Мухтарова Агігат-Тетяна Натіг Кизи</t>
  </si>
  <si>
    <t>Русин Владіслав Гаврилович</t>
  </si>
  <si>
    <t>Гузинець Світлана Василівна</t>
  </si>
  <si>
    <t>Бабінець Наталія Олександрівна</t>
  </si>
  <si>
    <t>Роздаткова</t>
  </si>
  <si>
    <t>сестра медична з дієтичного харчування</t>
  </si>
  <si>
    <t>Лупяк Любов Василівна</t>
  </si>
  <si>
    <t>Пуга Марія Іванівна</t>
  </si>
  <si>
    <t>Береш Ганна Ростиславівна</t>
  </si>
  <si>
    <t>1.0327767</t>
  </si>
  <si>
    <t>Дзямко Надія Іванівна</t>
  </si>
  <si>
    <t>0.8534323</t>
  </si>
  <si>
    <t>Цімбота Оксана Михайлівна</t>
  </si>
  <si>
    <t>Заступник директора з якості надання медичних послуг</t>
  </si>
  <si>
    <t>Ковбаска Ніколетт Василівна</t>
  </si>
  <si>
    <t>Євстаф’єва Світлана Олександрівна</t>
  </si>
  <si>
    <t>Лікар-кардіолог інтервенційний</t>
  </si>
  <si>
    <t>Пеленко Діана Михайлівна</t>
  </si>
  <si>
    <t>0.6307978</t>
  </si>
  <si>
    <t>Мирончак Вікторія Василівна</t>
  </si>
  <si>
    <t>Шелемба Ірина Анатоліївна</t>
  </si>
  <si>
    <t>Юрченко Олександр Васильович</t>
  </si>
  <si>
    <t>Кушнір Едуард Васильович</t>
  </si>
  <si>
    <t>1,35</t>
  </si>
  <si>
    <t>0,74</t>
  </si>
  <si>
    <t>Петах Мар’яна Федорівна</t>
  </si>
  <si>
    <t>Мацюк Надія Борисівна</t>
  </si>
  <si>
    <t>Лікар-кардіолог дитячий</t>
  </si>
  <si>
    <t>Федак Тамара Василівна</t>
  </si>
  <si>
    <t>Наталенко Алла Юріївна</t>
  </si>
  <si>
    <t>Мучичка Надія Володимирівна</t>
  </si>
  <si>
    <t>Операційний блок хірургічного профілю №2</t>
  </si>
  <si>
    <t>Переста Анастасія Валеріївна</t>
  </si>
  <si>
    <t>Лакатош Іван Іванович</t>
  </si>
  <si>
    <t>лікар-стоматолог-терапевт</t>
  </si>
  <si>
    <t>Роєнко Юрій Васильович</t>
  </si>
  <si>
    <t>Скиба Жанна Іванівна</t>
  </si>
  <si>
    <t>Кочіш Рената Іванівна</t>
  </si>
  <si>
    <t>лікар-невролог дитячий</t>
  </si>
  <si>
    <t>Білоус Світлана Іванівна</t>
  </si>
  <si>
    <t>Логай Іван Вячеславович</t>
  </si>
  <si>
    <t>522.7788</t>
  </si>
  <si>
    <t>Газій Наталія Іванівна</t>
  </si>
  <si>
    <t>Шершун Мирослава Степанівна</t>
  </si>
  <si>
    <t>Титечко Наталія Юріївна</t>
  </si>
  <si>
    <t>Бріжак Ольга Ігорівна</t>
  </si>
  <si>
    <t>Теліга Наташа Іллічна</t>
  </si>
  <si>
    <t>0.78571427</t>
  </si>
  <si>
    <t>Грига Віта Василівна</t>
  </si>
  <si>
    <t>1.0439085</t>
  </si>
  <si>
    <t>Філонюк Евеліна Сергіївна</t>
  </si>
  <si>
    <t>лікар-ендокринолог дитячий</t>
  </si>
  <si>
    <t>Пацьо Василь Васильович</t>
  </si>
  <si>
    <t>Граб Оксана Михайлівна</t>
  </si>
  <si>
    <t>Огородник-Виноградова Валерія Валеріївна</t>
  </si>
  <si>
    <t>Тихненко Сніжанна Іванівна</t>
  </si>
  <si>
    <t>Старший рентгенолаборант</t>
  </si>
  <si>
    <t>Сливка Надія Юріївна</t>
  </si>
  <si>
    <t>Фішер Людмила Леонідівна</t>
  </si>
  <si>
    <t>прибиральник службових приміщень</t>
  </si>
  <si>
    <t>Деркач Андрій Андрійович</t>
  </si>
  <si>
    <t>Асистент ерготерапевта</t>
  </si>
  <si>
    <t>Булава Ярослава Вячеславівна</t>
  </si>
  <si>
    <t>Дурда Олена Романівна</t>
  </si>
  <si>
    <t>Садварій Віталія Іванівна</t>
  </si>
  <si>
    <t>Кондратьєва Тетяна Іванівна</t>
  </si>
  <si>
    <t>Філонюк Віталій Миколайович</t>
  </si>
  <si>
    <t>Ігнатишак Йосип Васильович</t>
  </si>
  <si>
    <t>лікар-хірург-онколог</t>
  </si>
  <si>
    <t>Зварич Галина Іванівна</t>
  </si>
  <si>
    <t>Вінниченко Юлія Олександрівна</t>
  </si>
  <si>
    <t>Бігарі Олег Емілович</t>
  </si>
  <si>
    <t>Яворська Наталія Володимирівна</t>
  </si>
  <si>
    <t>Тихомирова Владислава Володимирівна</t>
  </si>
  <si>
    <t>лікар-офтальмолог дитячий</t>
  </si>
  <si>
    <t>Коцка Яна Сергіївна</t>
  </si>
  <si>
    <t>Русин Наталія Михайлівна</t>
  </si>
  <si>
    <t>Лазар Надія Сергіївна</t>
  </si>
  <si>
    <t>Качур Наталія Василівна</t>
  </si>
  <si>
    <t>Росоха Іван Іванович</t>
  </si>
  <si>
    <t>48.373318</t>
  </si>
  <si>
    <t>Боринські Михайло Михайлович</t>
  </si>
  <si>
    <t>Міщенко Марина Василівна</t>
  </si>
  <si>
    <t>408.6</t>
  </si>
  <si>
    <t>Бібічева Мирослава Василівна</t>
  </si>
  <si>
    <t>Позаштатний кабінет</t>
  </si>
  <si>
    <t>-1</t>
  </si>
  <si>
    <t>Деркач Андрій Петрович</t>
  </si>
  <si>
    <t>Мальованик Ніколетта Вікторівна</t>
  </si>
  <si>
    <t>0.80395794</t>
  </si>
  <si>
    <t>Попович Мирослава Ярославівна</t>
  </si>
  <si>
    <t>Тодікаш Мар'яна Романівна</t>
  </si>
  <si>
    <t>Хлипняч Тетяна Михайлівна</t>
  </si>
  <si>
    <t>Маховська Катерина Іванівна</t>
  </si>
  <si>
    <t>Батрин Мирослава Михайлівна</t>
  </si>
  <si>
    <t>Мацур Аліна Іванівна</t>
  </si>
  <si>
    <t>Туряниця Аліна Вікторівна</t>
  </si>
  <si>
    <t>Пак Олександр Євгенович</t>
  </si>
  <si>
    <t>лікар-інфекціоніст дитячий</t>
  </si>
  <si>
    <t>Усачова Тетяна Михайлівна</t>
  </si>
  <si>
    <t>Синкович Сніжана Іванівна</t>
  </si>
  <si>
    <t>Товт Оніка Іванівна</t>
  </si>
  <si>
    <t>Сливка Мар'яна Василівна</t>
  </si>
  <si>
    <t>Качур Руслана Степанівна</t>
  </si>
  <si>
    <t>Граб Дмитро Михайлович</t>
  </si>
  <si>
    <t>технік</t>
  </si>
  <si>
    <t>1.4285715</t>
  </si>
  <si>
    <t>Зарева Володимир Михайлович</t>
  </si>
  <si>
    <t>Плешко Вікторія Степанівна</t>
  </si>
  <si>
    <t>Кенес Мирослава Миколаївна</t>
  </si>
  <si>
    <t>Кучинка Тетяна Йосипівна</t>
  </si>
  <si>
    <t>Балог Оксана Юріївна</t>
  </si>
  <si>
    <t>Пішковцій Оксана Петрівна</t>
  </si>
  <si>
    <t>Тюлькін Максим Віталійович</t>
  </si>
  <si>
    <t>Щубелка Наталія Валеріївна</t>
  </si>
  <si>
    <t>Лилик Оксана Василівна</t>
  </si>
  <si>
    <t>Балог Наталія Василівна</t>
  </si>
  <si>
    <t>Хома Світлана Василівна</t>
  </si>
  <si>
    <t>Візницька Марія Михайлівна</t>
  </si>
  <si>
    <t>Стегура Вікторія Михайлівна</t>
  </si>
  <si>
    <t>Томищ Богдан Васильович</t>
  </si>
  <si>
    <t>Тютченко Інна Юріївна</t>
  </si>
  <si>
    <t>Бухгалтер з обліку матеріальних цінностей</t>
  </si>
  <si>
    <t>Меліка Надія Юріївна</t>
  </si>
  <si>
    <t>Юридичний відділ</t>
  </si>
  <si>
    <t>87</t>
  </si>
  <si>
    <t>Фахівець з публічних закупівель</t>
  </si>
  <si>
    <t>Попович Кароліна Володимирівна</t>
  </si>
  <si>
    <t>Старший економіст</t>
  </si>
  <si>
    <t>Федорко Юрій Юрійович</t>
  </si>
  <si>
    <t>Добош Юрій Юрійович</t>
  </si>
  <si>
    <t>Добош Златослава Едуардівна</t>
  </si>
  <si>
    <t>Пфайфер Наталія Юріївна</t>
  </si>
  <si>
    <t>Загально-лікарняний персонал</t>
  </si>
  <si>
    <t>Хаща Наталія Володимирівна</t>
  </si>
  <si>
    <t>Горбовська Ольга Іванівна</t>
  </si>
  <si>
    <t>Решетар Андрея-Августина Святославівна</t>
  </si>
  <si>
    <t>Софілканич Марія Юріївна</t>
  </si>
  <si>
    <t>Новаковська Вероніка Іванівна</t>
  </si>
  <si>
    <t>Миголинець Мар'яна Федорівна</t>
  </si>
  <si>
    <t>Курівчак Юлія Дмитрівна</t>
  </si>
  <si>
    <t>Боршош Анастасія Олегівна</t>
  </si>
  <si>
    <t>Ільканич Алла Іванівна</t>
  </si>
  <si>
    <t>двірник</t>
  </si>
  <si>
    <t>Штефанець Ангеліна Романівна</t>
  </si>
  <si>
    <t>Рентген-операційний блок</t>
  </si>
  <si>
    <t>Штибель Михайло Васильович</t>
  </si>
  <si>
    <t>Прокопець Ганна Степанівна</t>
  </si>
  <si>
    <t>Богдан Павло Йосипович</t>
  </si>
  <si>
    <t>Шаленик Ліліана Василівна</t>
  </si>
  <si>
    <t>Мацейко Роман Васильович</t>
  </si>
  <si>
    <t>Юрович Артем Романович</t>
  </si>
  <si>
    <t>Гавришко Борис Мирославович</t>
  </si>
  <si>
    <t>Чулей Ігор Олександрович</t>
  </si>
  <si>
    <t>Сорока Лариса Павлівна</t>
  </si>
  <si>
    <t>Корюшкина Марія Павлівна</t>
  </si>
  <si>
    <t>186.2434</t>
  </si>
  <si>
    <t>Лемко Діана Володимирівна</t>
  </si>
  <si>
    <t>лікар-стоматолог-ортодонт</t>
  </si>
  <si>
    <t>Марченко Марина Василівна</t>
  </si>
  <si>
    <t>Мазур Галина Василівна</t>
  </si>
  <si>
    <t>Кельман Світлана Павлівна</t>
  </si>
  <si>
    <t>Скрипинець Емілія Русланівна</t>
  </si>
  <si>
    <t>Дичка Діана Дмитрівна</t>
  </si>
  <si>
    <t>Фечик Марія Іванівна</t>
  </si>
  <si>
    <t>Гавура Ольга Петрівна</t>
  </si>
  <si>
    <t>Дзямко Юлія Юріївна</t>
  </si>
  <si>
    <t>0.5709103</t>
  </si>
  <si>
    <t>Улинець Інна Олександрівна</t>
  </si>
  <si>
    <t>Барна Христина Василівна</t>
  </si>
  <si>
    <t>Поп Емілія Василівна</t>
  </si>
  <si>
    <t>Мешко Євген Васильович</t>
  </si>
  <si>
    <t>директор</t>
  </si>
  <si>
    <t>Скрипник Ганна Олександрівна</t>
  </si>
  <si>
    <t>Гематологічний кабінет</t>
  </si>
  <si>
    <t>Уста Віра Василівна</t>
  </si>
  <si>
    <t>Мітяєва Єлизавета Олександрівна</t>
  </si>
  <si>
    <t>Куштан Клара Отілівна</t>
  </si>
  <si>
    <t>лікар-радіолог</t>
  </si>
  <si>
    <t>Козар Оксана Олексіївна</t>
  </si>
  <si>
    <t>Турянчик Василь Юрійович</t>
  </si>
  <si>
    <t>Шпиньович Аліна Іванівна</t>
  </si>
  <si>
    <t>Мигалко Ганна Вадимівна</t>
  </si>
  <si>
    <t>Сич Лариса Володимирівна</t>
  </si>
  <si>
    <t>1.0513296</t>
  </si>
  <si>
    <t>Горват Марія Василівна</t>
  </si>
  <si>
    <t>0.049474336</t>
  </si>
  <si>
    <t>Зозуля Олена Юріївна</t>
  </si>
  <si>
    <t>Іванчук Катерина Вікторівна</t>
  </si>
  <si>
    <t>Ференц Катерина Степанівна</t>
  </si>
  <si>
    <t>Земко Олена Ростиславівна</t>
  </si>
  <si>
    <t>Бурлуцька Віталія Едуардівна</t>
  </si>
  <si>
    <t>Логойда Марія Іванівна</t>
  </si>
  <si>
    <t>Салькова Олена Василівна</t>
  </si>
  <si>
    <t>Кіреєва Олександра Вікторівна</t>
  </si>
  <si>
    <t>Лукеча Надія Василівна</t>
  </si>
  <si>
    <t>Гоца Василь Юрійович</t>
  </si>
  <si>
    <t>Купар Вікторія Василівна</t>
  </si>
  <si>
    <t>Сабов Наталія Миколаївна</t>
  </si>
  <si>
    <t>Заступник начальника юридичного відділення</t>
  </si>
  <si>
    <t>Мерсьє Лідія Георгіївна</t>
  </si>
  <si>
    <t>Дорі Еріка Іллівна</t>
  </si>
  <si>
    <t>юрисконсульт</t>
  </si>
  <si>
    <t>Сані Людмила Михайлівна</t>
  </si>
  <si>
    <t>1.0123686</t>
  </si>
  <si>
    <t>Свида Оксана Миколаївна</t>
  </si>
  <si>
    <t>Андрієвський Олександр Олександрович</t>
  </si>
  <si>
    <t>Софілканич Наталія Михайлівна</t>
  </si>
  <si>
    <t>Горкавчук Тимофій Іванович</t>
  </si>
  <si>
    <t>Псяйка Магдалина Юріївна</t>
  </si>
  <si>
    <t>Сестра медична операційна старша</t>
  </si>
  <si>
    <t>Гуранич Владислава Владиславівна</t>
  </si>
  <si>
    <t>Красилинець Христина Костянтинівна</t>
  </si>
  <si>
    <t>Горват Катерина Антонівна</t>
  </si>
  <si>
    <t>Гелетей Вікторія Сергіївна</t>
  </si>
  <si>
    <t>Греньо Марія Юріївна</t>
  </si>
  <si>
    <t>Іванчо Сніжана Іванівна</t>
  </si>
  <si>
    <t>1888.8</t>
  </si>
  <si>
    <t>Бенце Діанна Юліївна</t>
  </si>
  <si>
    <t>Товт Юдіта Олександрівна</t>
  </si>
  <si>
    <t>Тегза Олександр Іванович</t>
  </si>
  <si>
    <t>Зубанич Ганна Василівна</t>
  </si>
  <si>
    <t>0.5</t>
  </si>
  <si>
    <t>Попович Христина Віталіївна</t>
  </si>
  <si>
    <t>Романець Яна Іванівна</t>
  </si>
  <si>
    <t>1.1131725</t>
  </si>
  <si>
    <t>0.90551573</t>
  </si>
  <si>
    <t>0,19</t>
  </si>
  <si>
    <t>Марущак Юрій Станіславович</t>
  </si>
  <si>
    <t>105.54524</t>
  </si>
  <si>
    <t>Гулавська Наталія Анатоліївна</t>
  </si>
  <si>
    <t>Грабар Христина Іванівна</t>
  </si>
  <si>
    <t>Пуга Крістіна Юріївна</t>
  </si>
  <si>
    <t>Родович Вікторія Іванівна</t>
  </si>
  <si>
    <t>Фуцур Світлана Ігорівна</t>
  </si>
  <si>
    <t>Лавришинець Марина Іванівна</t>
  </si>
  <si>
    <t>Туряниця Неля Володимирівна</t>
  </si>
  <si>
    <t>Логойда Віталія Михайлівна</t>
  </si>
  <si>
    <t>Фелдій Інга Михайлівна</t>
  </si>
  <si>
    <t>Луца Ангеліна Русланівна</t>
  </si>
  <si>
    <t>Горват Олександр Васильович</t>
  </si>
  <si>
    <t>Зубопротезна лабораторія</t>
  </si>
  <si>
    <t>лікар-стоматолог-ортопед</t>
  </si>
  <si>
    <t>Турянчик Іван Іванович</t>
  </si>
  <si>
    <t>технік зубний</t>
  </si>
  <si>
    <t>Гурський Віталій Сергійович</t>
  </si>
  <si>
    <t>Шопляк Іванна Іванівна</t>
  </si>
  <si>
    <t>0.33333334</t>
  </si>
  <si>
    <t>Дудаш Мирослав Васильович</t>
  </si>
  <si>
    <t>Файкун Прищ Іванна Іванівна</t>
  </si>
  <si>
    <t>Делеган Мирослава Василівна</t>
  </si>
  <si>
    <t>Васелишин Ольга Василівна</t>
  </si>
  <si>
    <t>Бібен Авігея Михайлівна</t>
  </si>
  <si>
    <t>1.04329</t>
  </si>
  <si>
    <t>Мангур Мирослава Іванівна</t>
  </si>
  <si>
    <t>19.047617</t>
  </si>
  <si>
    <t>Діусь Василь Васильович</t>
  </si>
  <si>
    <t>Шепентал Наталія Юріївна</t>
  </si>
  <si>
    <t>Бабіля Еріка Іванівна</t>
  </si>
  <si>
    <t>Бугаєць Тетяна Володимирівна</t>
  </si>
  <si>
    <t>Шведюк Ірина Володимирівна</t>
  </si>
  <si>
    <t>лікар-психіатр дитячий</t>
  </si>
  <si>
    <t>Масяк Надія Іванівна</t>
  </si>
  <si>
    <t>0.84656084</t>
  </si>
  <si>
    <t>Кончович Наталія Михайлівна</t>
  </si>
  <si>
    <t>4918.4</t>
  </si>
  <si>
    <t>Лоя Мирослава Іллівна</t>
  </si>
  <si>
    <t>76.190475</t>
  </si>
  <si>
    <t>Когут Марія Михайлівна</t>
  </si>
  <si>
    <t>Ковач Оксана Юріївна</t>
  </si>
  <si>
    <t>Кешеля Любов Михайлівна</t>
  </si>
  <si>
    <t>Коротун Ганна Сергіївна</t>
  </si>
  <si>
    <t>Педіатричне відділення</t>
  </si>
  <si>
    <t>106</t>
  </si>
  <si>
    <t>Гадьмаш Михайло Михайлович</t>
  </si>
  <si>
    <t>Ливарник</t>
  </si>
  <si>
    <t>Чеканов Дмитро Юрійович</t>
  </si>
  <si>
    <t>лікар-уролог дитячий</t>
  </si>
  <si>
    <t>Капац Мирослава Михайлівна</t>
  </si>
  <si>
    <t>Греца Крістіна Михайлівна</t>
  </si>
  <si>
    <t>Андрусь Аліна Михайлівна</t>
  </si>
  <si>
    <t>Балаж Валерія Валеріївна</t>
  </si>
  <si>
    <t>Анталовська Мар’яна Володимирівна</t>
  </si>
  <si>
    <t>Югас Мирослава Олександрівна</t>
  </si>
  <si>
    <t>1507.9365</t>
  </si>
  <si>
    <t>0,07</t>
  </si>
  <si>
    <t>Голод Мар’яна Іванівна</t>
  </si>
  <si>
    <t>Шепа Віктор Володимирович</t>
  </si>
  <si>
    <t>Стець Владислав Володимирович</t>
  </si>
  <si>
    <t>28.976503</t>
  </si>
  <si>
    <t>Буцименко Тетяна Олексіївна</t>
  </si>
  <si>
    <t>289.76505</t>
  </si>
  <si>
    <t>Голуб Тетяна Василівна</t>
  </si>
  <si>
    <t>Фенчак Тетяна Василівна</t>
  </si>
  <si>
    <t>Решетар Ярослава Ігорівна</t>
  </si>
  <si>
    <t>Туряниця Віта Іванівна</t>
  </si>
  <si>
    <t>Ферко Наталія Мігалівна</t>
  </si>
  <si>
    <t>Герцак Марія Василівна</t>
  </si>
  <si>
    <t>Шпакова Іванна Олександрівна</t>
  </si>
  <si>
    <t>52.766094</t>
  </si>
  <si>
    <t>Горват Беата Берталонівна</t>
  </si>
  <si>
    <t>Рожик Євгенія Валеріївна</t>
  </si>
  <si>
    <t>Туряниця Марія Еліяшівна</t>
  </si>
  <si>
    <t>Русин Тетяна Миколаївна</t>
  </si>
  <si>
    <t>Лях Наталія Михайлівна</t>
  </si>
  <si>
    <t>1.053185</t>
  </si>
  <si>
    <t>Євич Маріяна Михайлівна</t>
  </si>
  <si>
    <t>104.75366</t>
  </si>
  <si>
    <t>Делеган Дарина Віталіївна</t>
  </si>
  <si>
    <t>Тютюнник Лілія Володимирівна</t>
  </si>
  <si>
    <t>Центр психологічної реабілітації та травмотерапії</t>
  </si>
  <si>
    <t>Васько Тетяна Михайлівна</t>
  </si>
  <si>
    <t>Соляник Дар'я Костянтинівна</t>
  </si>
  <si>
    <t>Петрів Остап-Степан Володимирович</t>
  </si>
  <si>
    <t>Орбан Олена Юріївна</t>
  </si>
  <si>
    <t>Московченко Олександра Ігорівна</t>
  </si>
  <si>
    <t>Трансплант-координатор</t>
  </si>
  <si>
    <t>1.187384</t>
  </si>
  <si>
    <t>Габорець Юрій Іванович</t>
  </si>
  <si>
    <t>Фахівець з питань цивільного захисту</t>
  </si>
  <si>
    <t>Петричка Олександра Михайлівна</t>
  </si>
  <si>
    <t>1.0388325</t>
  </si>
  <si>
    <t>Машіко Мар'яна Юріївна</t>
  </si>
  <si>
    <t>Цофей Тетяна Володимирівна</t>
  </si>
  <si>
    <t>Начальник юридичного відділу</t>
  </si>
  <si>
    <t>Тишков Станіслав Сергійович</t>
  </si>
  <si>
    <t>заступник директора</t>
  </si>
  <si>
    <t>Немеш Юрата Василівна</t>
  </si>
  <si>
    <t>Сарканич Марина Василівна</t>
  </si>
  <si>
    <t>Добош Олеся Вікторівна</t>
  </si>
  <si>
    <t>Славік Ігор Ігорович</t>
  </si>
  <si>
    <t>Шманько Ксенія Василівна</t>
  </si>
  <si>
    <t>Ковтун Роман Сергійович</t>
  </si>
  <si>
    <t>Павлик Ніколетта-Радислава Сергіївна</t>
  </si>
  <si>
    <t>1.0278293</t>
  </si>
  <si>
    <t>493.35806</t>
  </si>
  <si>
    <t>Бошинда Наталія Федорівна</t>
  </si>
  <si>
    <t>Власюк Юлія Олександрівна</t>
  </si>
  <si>
    <t>Саладь Павліна Миколаївна</t>
  </si>
  <si>
    <t>Обух Корнелія Олегівна</t>
  </si>
  <si>
    <t>Молнар-Ігнатьо Аліна Степанівна</t>
  </si>
  <si>
    <t>Феделеш Ніка Іванівна</t>
  </si>
  <si>
    <t>Данканич Наталія Михайлівна</t>
  </si>
  <si>
    <t>Лоя Евеліна Віталіївна</t>
  </si>
  <si>
    <t>Опіярі Тетяна Владиславівна</t>
  </si>
  <si>
    <t>Далекорей Лідія Василівна</t>
  </si>
  <si>
    <t>Сеничич Марта Романівна</t>
  </si>
  <si>
    <t>Чикун Аделія-Анна Анварівна</t>
  </si>
  <si>
    <t>Дударевська Олена Олександрівна</t>
  </si>
  <si>
    <t>Начальник складу</t>
  </si>
  <si>
    <t>Сомік Андріан Ігорович</t>
  </si>
  <si>
    <t>Каїра Кирил Володимирович</t>
  </si>
  <si>
    <t>Слюсарчук-Гузо Вікторія Василівна</t>
  </si>
  <si>
    <t>Кополовець Валерія Іванівна</t>
  </si>
  <si>
    <t>Фітас Наталія Юріївна</t>
  </si>
  <si>
    <t>економіст</t>
  </si>
  <si>
    <t>Фізир Людмила Юріївна</t>
  </si>
  <si>
    <t>Мисла Марина Олександрівна</t>
  </si>
  <si>
    <t>1.1286333</t>
  </si>
  <si>
    <t>Сарканич Марина Анатоліївна</t>
  </si>
  <si>
    <t>348.25623</t>
  </si>
  <si>
    <t>Добош Аліна Іванівна</t>
  </si>
  <si>
    <t>Савків Андріяна Михайлівна</t>
  </si>
  <si>
    <t>Делеган Іванна Іванівна</t>
  </si>
  <si>
    <t>Догей Мар'яна Дмитрівна</t>
  </si>
  <si>
    <t>Голуб Тетяна Юріївна</t>
  </si>
  <si>
    <t>Шепентал Віталій Вікторович</t>
  </si>
  <si>
    <t>Коструб Наталія Георгіївна</t>
  </si>
  <si>
    <t>Маняк Юліанна Олегівна</t>
  </si>
  <si>
    <t>Лакатош Златослава Володимирівна</t>
  </si>
  <si>
    <t>1.0797775</t>
  </si>
  <si>
    <t>Ердевдій Тетяна Ігорівна</t>
  </si>
  <si>
    <t>Відділ з інфекційного контролю</t>
  </si>
  <si>
    <t>98</t>
  </si>
  <si>
    <t>Фармацевт клінічний</t>
  </si>
  <si>
    <t>Андріяшенко Ярослав Миколайович</t>
  </si>
  <si>
    <t>1.0059367</t>
  </si>
  <si>
    <t>0.8904279</t>
  </si>
  <si>
    <t>0.79149145</t>
  </si>
  <si>
    <t>88.82293</t>
  </si>
  <si>
    <t>лікар-нейрохірург</t>
  </si>
  <si>
    <t>Горват Віта Берталонівна</t>
  </si>
  <si>
    <t>Гузинець Оксана Степанівна</t>
  </si>
  <si>
    <t>Мотринець Іван Михайлович</t>
  </si>
  <si>
    <t>електромонтер з ремонту та обслуговуванню електроустаткування</t>
  </si>
  <si>
    <t>Мигович Євгенія Володимирівна</t>
  </si>
  <si>
    <t>лікар-кардіоревматолог дитячий</t>
  </si>
  <si>
    <t>Сийплокі Тетяна Михайлівна</t>
  </si>
  <si>
    <t>Балог Олеся Іванівна</t>
  </si>
  <si>
    <t>Свалявин Ірина Михайлівна</t>
  </si>
  <si>
    <t>0.875</t>
  </si>
  <si>
    <t>Суран Олександр Олександрович</t>
  </si>
  <si>
    <t>31.659657</t>
  </si>
  <si>
    <t>Кришинець Анастасія Василівна</t>
  </si>
  <si>
    <t>Бойко Ліліана Романівна</t>
  </si>
  <si>
    <t>начальник відділу кадрів</t>
  </si>
  <si>
    <t>Сабадош Ганна Михайлівна</t>
  </si>
  <si>
    <t>Делеган Оксана Іванівна</t>
  </si>
  <si>
    <t>Ковтун Оксана Павлівна</t>
  </si>
  <si>
    <t>Мальованець Валентина Анатоліївна</t>
  </si>
  <si>
    <t>Скрипинець Діана Юріївна</t>
  </si>
  <si>
    <t>Борис Вікторія Олегівна</t>
  </si>
  <si>
    <t>Оленчин Катерина Олександрівна</t>
  </si>
  <si>
    <t>Діус Василь Васильович</t>
  </si>
  <si>
    <t>Мисла Богдан Васильович</t>
  </si>
  <si>
    <t>Козар Наталія Василівна</t>
  </si>
  <si>
    <t>Волкова Яна Іванівна</t>
  </si>
  <si>
    <t>Гузій Олег Васильович</t>
  </si>
  <si>
    <t>3979.3333</t>
  </si>
  <si>
    <t>Бігарі Оксана Василівна</t>
  </si>
  <si>
    <t>0.5223844</t>
  </si>
  <si>
    <t>Мучичка Яна Михайлівна</t>
  </si>
  <si>
    <t>Сінельник Анастасія Андріївна</t>
  </si>
  <si>
    <t>Махлинець Вікторія Юріївна</t>
  </si>
  <si>
    <t>48.379913</t>
  </si>
  <si>
    <t>Світлинець Марія Василівна</t>
  </si>
  <si>
    <t>Шелельо Ганна Василівна</t>
  </si>
  <si>
    <t>0.19171305</t>
  </si>
  <si>
    <t>132.2182</t>
  </si>
  <si>
    <t>Кийкер Наталія Іванівна</t>
  </si>
  <si>
    <t>Ковач Світлана Андріївна</t>
  </si>
  <si>
    <t>Тегза Оксана Іванівна</t>
  </si>
  <si>
    <t>Дурдинець Мар'яна Михайлівна</t>
  </si>
  <si>
    <t>Кабінет нейрофізіології</t>
  </si>
  <si>
    <t>1359.3491</t>
  </si>
  <si>
    <t>1.1427158</t>
  </si>
  <si>
    <t>137.1259</t>
  </si>
  <si>
    <t>Турянчик Ігор Іванович</t>
  </si>
  <si>
    <t>Маслей Марина Василівна</t>
  </si>
  <si>
    <t>Митровка Мар'яна Василівна</t>
  </si>
  <si>
    <t>743.7642</t>
  </si>
  <si>
    <t>Маняк Оксана Юріївна</t>
  </si>
  <si>
    <t>Кабінет велоергометрії</t>
  </si>
  <si>
    <t>Лебідь Галина Романівна</t>
  </si>
  <si>
    <t>Кабінет телемедицини</t>
  </si>
  <si>
    <t>13.297056</t>
  </si>
  <si>
    <t>1.7096217</t>
  </si>
  <si>
    <t>250.70097</t>
  </si>
  <si>
    <t>277.09055</t>
  </si>
  <si>
    <t>221.6176</t>
  </si>
  <si>
    <t>Дудаш Тетяна Василівна</t>
  </si>
  <si>
    <t>Заділскі Ольга Василівна</t>
  </si>
  <si>
    <t>Ткач Андрій Миколайович</t>
  </si>
  <si>
    <t>0.9893643</t>
  </si>
  <si>
    <t>Хайнас Вікторія Михайлівна</t>
  </si>
  <si>
    <t>0.9919604</t>
  </si>
  <si>
    <t>Симчина Ярослава Михайлівна</t>
  </si>
  <si>
    <t>Чекан Сільва Сергіївна</t>
  </si>
  <si>
    <t>Новак Едуард Андрійович</t>
  </si>
  <si>
    <t>Завідувач господарством</t>
  </si>
  <si>
    <t>Сабо Христина Степанівна</t>
  </si>
  <si>
    <t>Логойда Деніель Михайлович</t>
  </si>
  <si>
    <t>Сак Віталія Вікторівна</t>
  </si>
  <si>
    <t>Митуля Габріел Володимирович</t>
  </si>
  <si>
    <t>Поплавська Галина Вікторівна</t>
  </si>
  <si>
    <t>1.150136</t>
  </si>
  <si>
    <t>48.25397</t>
  </si>
  <si>
    <t>Токар Віталія Павлівна</t>
  </si>
  <si>
    <t>Онисько Ярослава Сергіївна</t>
  </si>
  <si>
    <t>Ковтун Віра Юріївна</t>
  </si>
  <si>
    <t>Мигович Наталія Мігалівна</t>
  </si>
  <si>
    <t>1.2698413</t>
  </si>
  <si>
    <t>Шманько Світлана Теодорівна</t>
  </si>
  <si>
    <t>Лукачина Наталія Вячеславівна</t>
  </si>
  <si>
    <t>Буглина Юліанна Іванівна</t>
  </si>
  <si>
    <t>Глуханич Євген Іванович</t>
  </si>
  <si>
    <t>Химинець Валерія Миколаївна</t>
  </si>
  <si>
    <t>діловод</t>
  </si>
  <si>
    <t>Удут Ганна Михайлівна</t>
  </si>
  <si>
    <t>Горват Олена Ладиславівна</t>
  </si>
  <si>
    <t>Шкодин Аліна Олегівна</t>
  </si>
  <si>
    <t>Дуфинець Каміла Віталіївна</t>
  </si>
  <si>
    <t>Леонов Станіслав Олександрович</t>
  </si>
  <si>
    <t>Мосійчук Анна Валеріївна</t>
  </si>
  <si>
    <t>Левчук Роман Анатолійович</t>
  </si>
  <si>
    <t>Скиба Ліліана Ярославівна</t>
  </si>
  <si>
    <t>Добра Анастасія Анатоліївна</t>
  </si>
  <si>
    <t>Хмара Ольга Іванівна</t>
  </si>
  <si>
    <t>Трішкін Євген Сергійович</t>
  </si>
  <si>
    <t>Андрела Мар'яна Василівна</t>
  </si>
  <si>
    <t>Богдан Олеся Михайлівна</t>
  </si>
  <si>
    <t>лікар-гінеколог дитячого та підліткового віку</t>
  </si>
  <si>
    <t>Безуглий Олександр Володимирович</t>
  </si>
  <si>
    <t>інженер з охорони праці</t>
  </si>
  <si>
    <t>Луцьо Василь Іванович</t>
  </si>
  <si>
    <t>Штима Наталія Василівна</t>
  </si>
  <si>
    <t>фармацевт</t>
  </si>
  <si>
    <t>Севч Марина Євгенівна</t>
  </si>
  <si>
    <t>Перев'язувальна</t>
  </si>
  <si>
    <t>1.3776898</t>
  </si>
  <si>
    <t>Софілканич Марина Василівна</t>
  </si>
  <si>
    <t>Сидор Кристина Володимирівна</t>
  </si>
  <si>
    <t>Щеренко Наталя Олександрівна</t>
  </si>
  <si>
    <t>Прокопець Тетяна Миколаївна</t>
  </si>
  <si>
    <t>Гаврилів Тарас Степанович</t>
  </si>
  <si>
    <t>лікар-нейрохірург дитячий</t>
  </si>
  <si>
    <t>Скиба Яна Іванівна</t>
  </si>
  <si>
    <t>Панас Каріна Михайлівна</t>
  </si>
  <si>
    <t>Бурмагін Юлія Сергіївна</t>
  </si>
  <si>
    <t>Вербицька Лариса Дмитрівна</t>
  </si>
  <si>
    <t>Брижак Надія Юріївна</t>
  </si>
  <si>
    <t>Матей Василь Васильович</t>
  </si>
  <si>
    <t>Інженер з проектно-кошторисної роботи</t>
  </si>
  <si>
    <t>Скиба Світлана Василівна</t>
  </si>
  <si>
    <t>Ціко Євген Євгенович</t>
  </si>
  <si>
    <t>Системний адміністратор</t>
  </si>
  <si>
    <t>Кабацій Ростислав Русланович</t>
  </si>
  <si>
    <t>Дурдинець Наталія Володимирівна</t>
  </si>
  <si>
    <t>0.93259126</t>
  </si>
  <si>
    <t>Пастух Тетяна Іванівна</t>
  </si>
  <si>
    <t>лікар-епідеміолог</t>
  </si>
  <si>
    <t>0.9522632</t>
  </si>
  <si>
    <t>Тромпак Вероніка Юріївна</t>
  </si>
  <si>
    <t>бактеріолог</t>
  </si>
  <si>
    <t>Черничка Мар"яна Петрівна</t>
  </si>
  <si>
    <t>Перевірка формули стаціонару</t>
  </si>
  <si>
    <t>Загальна премія</t>
  </si>
  <si>
    <t>Розрахунок Стаціонару для перевірки</t>
  </si>
  <si>
    <t>Дата прийому</t>
  </si>
  <si>
    <t>Премія за пріоритетні послуги</t>
  </si>
  <si>
    <t>лікар-інтерн</t>
  </si>
  <si>
    <t>Премія за чергування</t>
  </si>
  <si>
    <t>1.00</t>
  </si>
  <si>
    <t>0.25</t>
  </si>
  <si>
    <t>0.50</t>
  </si>
  <si>
    <t>0.75</t>
  </si>
  <si>
    <t>0.10</t>
  </si>
  <si>
    <t>0.20</t>
  </si>
  <si>
    <t>627.301632533333</t>
  </si>
  <si>
    <t>2604.95</t>
  </si>
  <si>
    <t>106.666666666667</t>
  </si>
  <si>
    <t>52.2449004</t>
  </si>
  <si>
    <t>1801.76</t>
  </si>
  <si>
    <t>914.27</t>
  </si>
  <si>
    <t>3565.714464</t>
  </si>
  <si>
    <t>7038.45</t>
  </si>
  <si>
    <t>1861.47815</t>
  </si>
  <si>
    <t>5035.76</t>
  </si>
  <si>
    <t>342.8571504</t>
  </si>
  <si>
    <t>2668.34282</t>
  </si>
  <si>
    <t>6312.84</t>
  </si>
  <si>
    <t>34.0317477333333</t>
  </si>
  <si>
    <t>2321.96</t>
  </si>
  <si>
    <t>5235.3367</t>
  </si>
  <si>
    <t>2568.67</t>
  </si>
  <si>
    <t>2133.33333333333</t>
  </si>
  <si>
    <t>4546.6666</t>
  </si>
  <si>
    <t>9346.33682933333</t>
  </si>
  <si>
    <t>4716.49</t>
  </si>
  <si>
    <t>872.12692384</t>
  </si>
  <si>
    <t>4553.716034</t>
  </si>
  <si>
    <t>1828.55</t>
  </si>
  <si>
    <t>2815.38</t>
  </si>
  <si>
    <t>1726.96</t>
  </si>
  <si>
    <t>2351.23812768</t>
  </si>
  <si>
    <t>1407.69</t>
  </si>
  <si>
    <t>1088.42</t>
  </si>
  <si>
    <t>Андрела Мар''яна Василівна</t>
  </si>
  <si>
    <t>Балог Мар''яна Юріївна</t>
  </si>
  <si>
    <t>Густі Мар''яна Іванівна</t>
  </si>
  <si>
    <t>Догей Мар''яна Дмитрівна</t>
  </si>
  <si>
    <t>Дурдинець Мар''яна Михайлівна</t>
  </si>
  <si>
    <t>Лесьо Мар''яна Василівна</t>
  </si>
  <si>
    <t>Лушпінь Мар''яна Федорівна</t>
  </si>
  <si>
    <t>Машіко Мар''яна Юріївна</t>
  </si>
  <si>
    <t>Миголинець Мар''яна Федорівна</t>
  </si>
  <si>
    <t>Митровка Мар''яна Василівна</t>
  </si>
  <si>
    <t>Сарканич Мар''яна Степанівна</t>
  </si>
  <si>
    <t>Сливка Мар''яна Василівна</t>
  </si>
  <si>
    <t>Соляник Дар''я Костянтинівна</t>
  </si>
  <si>
    <t>Тодікаш Мар''яна Романівна</t>
  </si>
  <si>
    <t>Феделеш Мар''яна Василівна</t>
  </si>
  <si>
    <t>Феєр Мар''яна Василівна</t>
  </si>
  <si>
    <t>Хайнас Мар''яна Іллівна</t>
  </si>
  <si>
    <t>Чокнаді Мар''яна Михайлівна</t>
  </si>
  <si>
    <t>Юр''єв Володимир Іванович</t>
  </si>
  <si>
    <t>Перев''язувальна</t>
  </si>
  <si>
    <t>Премія по чергуванням</t>
  </si>
  <si>
    <t>3323.4879112</t>
  </si>
  <si>
    <t>2992.20768</t>
  </si>
  <si>
    <t>3094.0590956</t>
  </si>
  <si>
    <t>2738.89896</t>
  </si>
  <si>
    <t>1025.89982208</t>
  </si>
  <si>
    <t>1446.233712</t>
  </si>
  <si>
    <t>413.1585456</t>
  </si>
  <si>
    <t>3123.809622</t>
  </si>
  <si>
    <t>3874.104268</t>
  </si>
  <si>
    <t>1909.31353632</t>
  </si>
  <si>
    <t>2839.035168</t>
  </si>
  <si>
    <t>1239.6289536</t>
  </si>
  <si>
    <t>2483.509204</t>
  </si>
  <si>
    <t>3286.085364</t>
  </si>
  <si>
    <t>2410.666664</t>
  </si>
  <si>
    <t>2393.766144</t>
  </si>
  <si>
    <t>2564.7495552</t>
  </si>
  <si>
    <t>2137.2912</t>
  </si>
  <si>
    <t>4516.01714666667</t>
  </si>
  <si>
    <t>3011.469878</t>
  </si>
  <si>
    <t>3130.73582</t>
  </si>
  <si>
    <t>2849.721696</t>
  </si>
  <si>
    <t>3134.56464</t>
  </si>
  <si>
    <t>3557.402544</t>
  </si>
  <si>
    <t>1282.37476608</t>
  </si>
  <si>
    <t>1549.536192</t>
  </si>
  <si>
    <t>2422.2633984</t>
  </si>
  <si>
    <t>1496.10384</t>
  </si>
  <si>
    <t>3087.071424</t>
  </si>
  <si>
    <t>1602.9684576</t>
  </si>
  <si>
    <t>2885.343264</t>
  </si>
  <si>
    <t>2208.534336</t>
  </si>
  <si>
    <t>0.80</t>
  </si>
  <si>
    <t>0.40</t>
  </si>
  <si>
    <t>0.67</t>
  </si>
  <si>
    <t>0.33</t>
  </si>
  <si>
    <t>0.60</t>
  </si>
  <si>
    <t>0.17</t>
  </si>
  <si>
    <t>0.91</t>
  </si>
  <si>
    <t>0.09</t>
  </si>
  <si>
    <t>0.74</t>
  </si>
  <si>
    <t>0.19</t>
  </si>
  <si>
    <t>0.07</t>
  </si>
  <si>
    <t>1.25</t>
  </si>
  <si>
    <t>1.50</t>
  </si>
  <si>
    <t>1.10</t>
  </si>
  <si>
    <t>0.9896091</t>
  </si>
  <si>
    <t>0.9114959</t>
  </si>
  <si>
    <t>0.9039413</t>
  </si>
  <si>
    <t>0.999258</t>
  </si>
  <si>
    <t>0.80952376</t>
  </si>
  <si>
    <t>0.28571427</t>
  </si>
  <si>
    <t>0.5936186</t>
  </si>
  <si>
    <t>0.7619047</t>
  </si>
  <si>
    <t>0.8571428</t>
  </si>
  <si>
    <t>0.7145684</t>
  </si>
  <si>
    <t>0.4761316</t>
  </si>
  <si>
    <t>0.71357906</t>
  </si>
  <si>
    <t>0.7915894</t>
  </si>
  <si>
    <t>0.77860236</t>
  </si>
  <si>
    <t>1.0340136</t>
  </si>
  <si>
    <t>0.9957947</t>
  </si>
  <si>
    <t>0.38095236</t>
  </si>
  <si>
    <t>0.9857761</t>
  </si>
  <si>
    <t>1.0090909</t>
  </si>
  <si>
    <t>0.14285713</t>
  </si>
  <si>
    <t>1.0389609</t>
  </si>
  <si>
    <t>1.0140984</t>
  </si>
  <si>
    <t>0.8577789</t>
  </si>
  <si>
    <t>1.0204082</t>
  </si>
  <si>
    <t>0.9802103</t>
  </si>
  <si>
    <t>0.6039808</t>
  </si>
  <si>
    <t>1.0037106</t>
  </si>
  <si>
    <t>0.49474335</t>
  </si>
  <si>
    <t>1.0166975</t>
  </si>
  <si>
    <t>0.7598318</t>
  </si>
  <si>
    <t>0.9993816</t>
  </si>
  <si>
    <t>1.0222635</t>
  </si>
  <si>
    <t>1.1101491</t>
  </si>
  <si>
    <t>0.9820656</t>
  </si>
  <si>
    <t>0.72150075</t>
  </si>
  <si>
    <t>1.0883905</t>
  </si>
  <si>
    <t>0.47637892</t>
  </si>
  <si>
    <t>1.111111</t>
  </si>
  <si>
    <t>1.0718998</t>
  </si>
  <si>
    <t>0.29375386</t>
  </si>
  <si>
    <t>0.80930007</t>
  </si>
  <si>
    <t>1.1270254</t>
  </si>
  <si>
    <t>1.8142468</t>
  </si>
  <si>
    <t>0.5442177</t>
  </si>
  <si>
    <t>0.7668522</t>
  </si>
  <si>
    <t>0.29870132</t>
  </si>
  <si>
    <t>1.0346321</t>
  </si>
  <si>
    <t>0.9069997</t>
  </si>
  <si>
    <t>0.95423627</t>
  </si>
  <si>
    <t>0.95300514</t>
  </si>
  <si>
    <t>0.8549166</t>
  </si>
  <si>
    <t>0.8125</t>
  </si>
  <si>
    <t>0.1427158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</si>
</sst>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1" x14ac:knownFonts="1">
    <font>
      <sz val="11"/>
      <color rgb="FF000000"/>
      <name val="Calibri"/>
    </font>
    <font>
      <sz val="11"/>
      <color rgb="FF9C0006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rgb="FF000000"/>
      <name val="Calibri"/>
      <family val="2"/>
      <charset val="204"/>
    </font>
    <font>
      <b/>
      <sz val="8"/>
      <color rgb="FF000000"/>
      <name val="Calibri"/>
      <family val="2"/>
      <charset val="204"/>
    </font>
    <font>
      <sz val="8"/>
      <color rgb="FF9C0006"/>
      <name val="Calibri"/>
      <family val="2"/>
      <charset val="204"/>
      <scheme val="minor"/>
    </font>
    <font>
      <b/>
      <sz val="6"/>
      <color rgb="FF000000"/>
      <name val="Calibri"/>
      <family val="2"/>
      <charset val="204"/>
    </font>
    <font>
      <sz val="6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0" fillId="4" borderId="0" xfId="0" applyFill="1"/>
    <xf numFmtId="2" fontId="0" fillId="0" borderId="0" xfId="0" applyNumberFormat="1"/>
    <xf numFmtId="17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0" fillId="0" borderId="0" xfId="0" applyFill="1"/>
    <xf numFmtId="0" fontId="6" fillId="4" borderId="0" xfId="0" applyFont="1" applyFill="1"/>
    <xf numFmtId="0" fontId="7" fillId="4" borderId="0" xfId="0" applyFont="1" applyFill="1"/>
    <xf numFmtId="2" fontId="7" fillId="4" borderId="0" xfId="0" applyNumberFormat="1" applyFont="1" applyFill="1"/>
    <xf numFmtId="0" fontId="6" fillId="0" borderId="0" xfId="0" applyFont="1" applyFill="1"/>
    <xf numFmtId="2" fontId="6" fillId="0" borderId="0" xfId="0" applyNumberFormat="1" applyFont="1" applyFill="1"/>
    <xf numFmtId="0" fontId="8" fillId="0" borderId="0" xfId="1" applyFont="1" applyFill="1"/>
    <xf numFmtId="0" fontId="6" fillId="0" borderId="0" xfId="0" applyNumberFormat="1" applyFont="1" applyFill="1"/>
    <xf numFmtId="0" fontId="6" fillId="0" borderId="0" xfId="0" applyFont="1" applyFill="1" applyAlignment="1">
      <alignment horizontal="center"/>
    </xf>
    <xf numFmtId="0" fontId="8" fillId="0" borderId="0" xfId="1" applyNumberFormat="1" applyFont="1" applyFill="1"/>
    <xf numFmtId="11" fontId="6" fillId="0" borderId="0" xfId="0" applyNumberFormat="1" applyFont="1" applyFill="1"/>
    <xf numFmtId="2" fontId="8" fillId="0" borderId="0" xfId="1" applyNumberFormat="1" applyFont="1" applyFill="1"/>
    <xf numFmtId="0" fontId="9" fillId="4" borderId="0" xfId="0" applyFont="1" applyFill="1"/>
    <xf numFmtId="0" fontId="10" fillId="0" borderId="0" xfId="0" applyFont="1" applyFill="1"/>
    <xf numFmtId="164" fontId="10" fillId="0" borderId="1" xfId="0" applyNumberFormat="1" applyFont="1" applyFill="1" applyBorder="1"/>
    <xf numFmtId="0" fontId="10" fillId="0" borderId="0" xfId="0" applyFont="1"/>
  </cellXfs>
  <cellStyles count="2">
    <cellStyle name="Обычный" xfId="0" builtinId="0"/>
    <cellStyle name="Плохой" xfId="1" builtinId="27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AK1181"/>
  <sheetViews>
    <sheetView tabSelected="1" topLeftCell="O1" workbookViewId="0">
      <pane ySplit="1" topLeftCell="A2" activePane="bottomLeft" state="frozen"/>
      <selection activeCell="N1" sqref="N1"/>
      <selection pane="bottomLeft" activeCell="AB1186" sqref="AB1186"/>
    </sheetView>
  </sheetViews>
  <sheetFormatPr defaultRowHeight="15" x14ac:dyDescent="0.25"/>
  <cols>
    <col min="1" max="1" width="141.140625" hidden="1" customWidth="1"/>
    <col min="2" max="2" width="25" customWidth="1"/>
    <col min="3" max="3" width="15" customWidth="1"/>
    <col min="4" max="4" width="3.85546875" customWidth="1"/>
    <col min="5" max="5" width="27.85546875" customWidth="1"/>
    <col min="6" max="6" width="12.140625" customWidth="1"/>
    <col min="7" max="7" width="4.140625" customWidth="1"/>
    <col min="8" max="8" width="4.7109375" customWidth="1"/>
    <col min="9" max="9" width="6.42578125" customWidth="1"/>
    <col min="10" max="10" width="6.85546875" customWidth="1"/>
    <col min="11" max="11" width="7" customWidth="1"/>
    <col min="12" max="12" width="6.5703125" style="22" customWidth="1"/>
    <col min="13" max="13" width="10.5703125" customWidth="1"/>
    <col min="14" max="14" width="9.5703125" customWidth="1"/>
    <col min="15" max="15" width="5.28515625" customWidth="1"/>
    <col min="16" max="17" width="12.42578125" customWidth="1"/>
    <col min="18" max="18" width="11.42578125" customWidth="1"/>
    <col min="19" max="19" width="12.85546875" style="3" customWidth="1"/>
    <col min="20" max="23" width="11" style="3" customWidth="1"/>
    <col min="24" max="27" width="5.7109375" customWidth="1"/>
    <col min="28" max="28" width="10" customWidth="1"/>
    <col min="29" max="30" width="5.7109375" customWidth="1"/>
    <col min="31" max="31" width="8.85546875" customWidth="1"/>
    <col min="32" max="32" width="5.7109375" customWidth="1"/>
    <col min="33" max="33" width="14.42578125" customWidth="1"/>
    <col min="34" max="34" width="9.140625" customWidth="1"/>
    <col min="35" max="35" width="9.28515625" customWidth="1"/>
  </cols>
  <sheetData>
    <row r="1" spans="1:36" s="2" customFormat="1" ht="13.5" customHeight="1" x14ac:dyDescent="0.25">
      <c r="A1" s="8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19" t="s">
        <v>1565</v>
      </c>
      <c r="M1" s="9" t="s">
        <v>1563</v>
      </c>
      <c r="N1" s="9" t="s">
        <v>1568</v>
      </c>
      <c r="O1" s="9" t="s">
        <v>1624</v>
      </c>
      <c r="P1" s="9" t="s">
        <v>1564</v>
      </c>
      <c r="Q1" s="9" t="s">
        <v>1562</v>
      </c>
      <c r="R1" s="9" t="s">
        <v>10</v>
      </c>
      <c r="S1" s="10" t="s">
        <v>11</v>
      </c>
      <c r="T1" s="10"/>
      <c r="U1" s="10"/>
      <c r="V1" s="10"/>
      <c r="W1" s="10"/>
      <c r="X1" s="9" t="s">
        <v>12</v>
      </c>
      <c r="Y1" s="9" t="s">
        <v>13</v>
      </c>
      <c r="Z1" s="9" t="s">
        <v>1566</v>
      </c>
      <c r="AA1" s="9" t="s">
        <v>14</v>
      </c>
      <c r="AB1" s="9" t="s">
        <v>15</v>
      </c>
      <c r="AC1" s="9"/>
      <c r="AD1" s="9" t="s">
        <v>16</v>
      </c>
      <c r="AE1" s="9" t="s">
        <v>17</v>
      </c>
      <c r="AF1" s="9" t="s">
        <v>18</v>
      </c>
      <c r="AG1" s="9"/>
      <c r="AH1" s="9" t="s">
        <v>19</v>
      </c>
      <c r="AI1" s="9" t="s">
        <v>20</v>
      </c>
      <c r="AJ1" s="8" t="b">
        <v>0</v>
      </c>
    </row>
    <row r="2" spans="1:36" s="7" customFormat="1" ht="13.5" hidden="1" customHeight="1" x14ac:dyDescent="0.25">
      <c r="A2" s="11" t="str">
        <f>CONCATENATE("select N'",B2,"', N'",D2,"', "," N'",C2,"',  N'",E2,"',  N'",K2,"', ",G2,", ",H2,", ",M2,", getDate(), null, getDate() union all")</f>
        <v>select N'Адомайтене Тетяна Ібрагимівна', N'3',  N'Інфекційне відділення',  N'сестра медична старша',  N'1.00', 8, 280, 0, getDate(), null, getDate() union all</v>
      </c>
      <c r="B2" s="11" t="s">
        <v>564</v>
      </c>
      <c r="C2" s="11" t="s">
        <v>92</v>
      </c>
      <c r="D2" s="11" t="s">
        <v>77</v>
      </c>
      <c r="E2" s="11" t="s">
        <v>117</v>
      </c>
      <c r="F2" s="11" t="s">
        <v>31</v>
      </c>
      <c r="G2" s="11" t="s">
        <v>48</v>
      </c>
      <c r="H2" s="11" t="s">
        <v>118</v>
      </c>
      <c r="I2" s="11" t="s">
        <v>27</v>
      </c>
      <c r="J2" s="11" t="s">
        <v>28</v>
      </c>
      <c r="K2" s="11" t="s">
        <v>1569</v>
      </c>
      <c r="L2" s="20"/>
      <c r="M2" s="11">
        <f>R2+X2+AB2+AF2+N2+Z2</f>
        <v>0</v>
      </c>
      <c r="N2" s="11">
        <v>0</v>
      </c>
      <c r="O2" s="11"/>
      <c r="P2" s="11"/>
      <c r="Q2" s="11"/>
      <c r="R2" s="11">
        <v>0</v>
      </c>
      <c r="S2" s="11">
        <v>0</v>
      </c>
      <c r="T2" s="11"/>
      <c r="U2" s="11"/>
      <c r="V2" s="11"/>
      <c r="W2" s="11"/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/>
      <c r="AD2" s="11">
        <v>0</v>
      </c>
      <c r="AE2" s="11">
        <v>0</v>
      </c>
      <c r="AF2" s="11">
        <v>0</v>
      </c>
      <c r="AG2" s="11"/>
      <c r="AH2" s="11">
        <v>0</v>
      </c>
      <c r="AI2" s="11" t="s">
        <v>32</v>
      </c>
      <c r="AJ2" s="11"/>
    </row>
    <row r="3" spans="1:36" s="7" customFormat="1" ht="13.5" hidden="1" customHeight="1" x14ac:dyDescent="0.25">
      <c r="A3" s="11" t="str">
        <f t="shared" ref="A3:A66" si="0">CONCATENATE("select N'",B3,"', N'",D3,"', "," N'",C3,"',  N'",E3,"',  N'",K3,"', ",G3,", ",H3,", ",M3,", getDate(), null, getDate() union all")</f>
        <v>select N'Адомайтене Тетяна Ібрагимівна', N'3',  N'Інфекційне відділення',  N'сестра медична',  N'0.25', 8, 200, 0, getDate(), null, getDate() union all</v>
      </c>
      <c r="B3" s="11" t="s">
        <v>564</v>
      </c>
      <c r="C3" s="11" t="s">
        <v>92</v>
      </c>
      <c r="D3" s="11" t="s">
        <v>77</v>
      </c>
      <c r="E3" s="11" t="s">
        <v>93</v>
      </c>
      <c r="F3" s="11" t="s">
        <v>31</v>
      </c>
      <c r="G3" s="11" t="s">
        <v>48</v>
      </c>
      <c r="H3" s="11" t="s">
        <v>95</v>
      </c>
      <c r="I3" s="11" t="s">
        <v>27</v>
      </c>
      <c r="J3" s="11" t="s">
        <v>374</v>
      </c>
      <c r="K3" s="11" t="s">
        <v>1570</v>
      </c>
      <c r="L3" s="20"/>
      <c r="M3" s="11">
        <f t="shared" ref="M3:M7" si="1">R3+X3+AB3+AF3+N3+Z3</f>
        <v>0</v>
      </c>
      <c r="N3" s="11">
        <v>0</v>
      </c>
      <c r="O3" s="11"/>
      <c r="P3" s="11"/>
      <c r="Q3" s="11"/>
      <c r="R3" s="11">
        <v>0</v>
      </c>
      <c r="S3" s="11">
        <v>0</v>
      </c>
      <c r="T3" s="11"/>
      <c r="U3" s="11"/>
      <c r="V3" s="11"/>
      <c r="W3" s="11"/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/>
      <c r="AD3" s="11">
        <v>0</v>
      </c>
      <c r="AE3" s="11">
        <v>0</v>
      </c>
      <c r="AF3" s="11">
        <v>0</v>
      </c>
      <c r="AG3" s="11"/>
      <c r="AH3" s="11">
        <v>0</v>
      </c>
      <c r="AI3" s="11" t="s">
        <v>32</v>
      </c>
      <c r="AJ3" s="11"/>
    </row>
    <row r="4" spans="1:36" s="7" customFormat="1" ht="13.5" hidden="1" customHeight="1" x14ac:dyDescent="0.25">
      <c r="A4" s="11" t="str">
        <f t="shared" si="0"/>
        <v>select N'Азьома Марина Василівна', N'32',  N'Кабінет аудіометрії',  N'сестра медична',  N'1.00', 8, 200, 0, getDate(), null, getDate() union all</v>
      </c>
      <c r="B4" s="11" t="s">
        <v>337</v>
      </c>
      <c r="C4" s="11" t="s">
        <v>338</v>
      </c>
      <c r="D4" s="11" t="s">
        <v>84</v>
      </c>
      <c r="E4" s="11" t="s">
        <v>93</v>
      </c>
      <c r="F4" s="11" t="s">
        <v>25</v>
      </c>
      <c r="G4" s="11" t="s">
        <v>48</v>
      </c>
      <c r="H4" s="11" t="s">
        <v>95</v>
      </c>
      <c r="I4" s="11" t="s">
        <v>29</v>
      </c>
      <c r="J4" s="11" t="s">
        <v>29</v>
      </c>
      <c r="K4" s="11" t="s">
        <v>1569</v>
      </c>
      <c r="L4" s="20"/>
      <c r="M4" s="11">
        <f t="shared" si="1"/>
        <v>0</v>
      </c>
      <c r="N4" s="11">
        <v>0</v>
      </c>
      <c r="O4" s="11"/>
      <c r="P4" s="11"/>
      <c r="Q4" s="11"/>
      <c r="R4" s="11">
        <v>0</v>
      </c>
      <c r="S4" s="11">
        <v>0</v>
      </c>
      <c r="T4" s="11"/>
      <c r="U4" s="11"/>
      <c r="V4" s="11"/>
      <c r="W4" s="11"/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/>
      <c r="AD4" s="11">
        <v>0</v>
      </c>
      <c r="AE4" s="11">
        <v>0</v>
      </c>
      <c r="AF4" s="11">
        <v>0</v>
      </c>
      <c r="AG4" s="11"/>
      <c r="AH4" s="11">
        <v>0</v>
      </c>
      <c r="AI4" s="11" t="s">
        <v>32</v>
      </c>
      <c r="AJ4" s="11"/>
    </row>
    <row r="5" spans="1:36" s="7" customFormat="1" ht="13.5" hidden="1" customHeight="1" x14ac:dyDescent="0.25">
      <c r="A5" s="11" t="str">
        <f t="shared" si="0"/>
        <v>select N'Алмаші Світлана Михайлівна', N'81',  N'Операційний блок гінекологічного профілю',  N'Молодша медична сестра',  N'1.00', 8, 120, 0, getDate(), null, getDate() union all</v>
      </c>
      <c r="B5" s="11" t="s">
        <v>560</v>
      </c>
      <c r="C5" s="11" t="s">
        <v>555</v>
      </c>
      <c r="D5" s="11" t="s">
        <v>227</v>
      </c>
      <c r="E5" s="11" t="s">
        <v>111</v>
      </c>
      <c r="F5" s="11" t="s">
        <v>25</v>
      </c>
      <c r="G5" s="11" t="s">
        <v>48</v>
      </c>
      <c r="H5" s="11" t="s">
        <v>112</v>
      </c>
      <c r="I5" s="11" t="s">
        <v>29</v>
      </c>
      <c r="J5" s="11" t="s">
        <v>29</v>
      </c>
      <c r="K5" s="11" t="s">
        <v>1569</v>
      </c>
      <c r="L5" s="20"/>
      <c r="M5" s="11">
        <f t="shared" si="1"/>
        <v>0</v>
      </c>
      <c r="N5" s="11">
        <v>0</v>
      </c>
      <c r="O5" s="11"/>
      <c r="P5" s="11"/>
      <c r="Q5" s="11"/>
      <c r="R5" s="11">
        <v>0</v>
      </c>
      <c r="S5" s="11">
        <v>0</v>
      </c>
      <c r="T5" s="11"/>
      <c r="U5" s="11"/>
      <c r="V5" s="11"/>
      <c r="W5" s="11"/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/>
      <c r="AD5" s="11">
        <v>0</v>
      </c>
      <c r="AE5" s="11">
        <v>0</v>
      </c>
      <c r="AF5" s="11">
        <v>0</v>
      </c>
      <c r="AG5" s="11"/>
      <c r="AH5" s="11">
        <v>0</v>
      </c>
      <c r="AI5" s="11" t="s">
        <v>32</v>
      </c>
      <c r="AJ5" s="11"/>
    </row>
    <row r="6" spans="1:36" s="7" customFormat="1" ht="13.5" hidden="1" customHeight="1" x14ac:dyDescent="0.25">
      <c r="A6" s="11" t="str">
        <f t="shared" si="0"/>
        <v>select N'Алмашій Іван Фомич', N'32',  N'Сектор медичних оглядів',  N'лікар-профпатолог',  N'1.00', 0, 0, 0, getDate(), null, getDate() union all</v>
      </c>
      <c r="B6" s="11" t="s">
        <v>492</v>
      </c>
      <c r="C6" s="11" t="s">
        <v>373</v>
      </c>
      <c r="D6" s="11" t="s">
        <v>84</v>
      </c>
      <c r="E6" s="11" t="s">
        <v>493</v>
      </c>
      <c r="F6" s="11">
        <v>1</v>
      </c>
      <c r="G6" s="11" t="s">
        <v>26</v>
      </c>
      <c r="H6" s="11" t="s">
        <v>26</v>
      </c>
      <c r="I6" s="11" t="s">
        <v>29</v>
      </c>
      <c r="J6" s="11" t="s">
        <v>29</v>
      </c>
      <c r="K6" s="11" t="s">
        <v>1569</v>
      </c>
      <c r="L6" s="20"/>
      <c r="M6" s="11">
        <f t="shared" si="1"/>
        <v>0</v>
      </c>
      <c r="N6" s="11">
        <v>0</v>
      </c>
      <c r="O6" s="11"/>
      <c r="P6" s="11"/>
      <c r="Q6" s="11"/>
      <c r="R6" s="11">
        <v>0</v>
      </c>
      <c r="S6" s="12">
        <v>0</v>
      </c>
      <c r="T6" s="12">
        <f>(30000*F6*J6)</f>
        <v>30000</v>
      </c>
      <c r="U6" s="12">
        <f>20000*F6*J6</f>
        <v>20000</v>
      </c>
      <c r="V6" s="12">
        <f>ROUND(IF((Y6-T6)&gt;U6,(Y6-T6-U6)*0.1+U6*0.3,(Y6-T6)*0.3),2)</f>
        <v>-9000</v>
      </c>
      <c r="W6" s="12" t="b">
        <f>IF(V6&lt;0,0,V6)=ROUND(X6,2)</f>
        <v>1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/>
      <c r="AD6" s="11">
        <v>0</v>
      </c>
      <c r="AE6" s="11">
        <v>0</v>
      </c>
      <c r="AF6" s="11">
        <v>0</v>
      </c>
      <c r="AG6" s="11" t="b">
        <f>ROUND(AF6,2)=ROUND((AH6*AE6),2)</f>
        <v>1</v>
      </c>
      <c r="AH6" s="11">
        <v>0</v>
      </c>
      <c r="AI6" s="11" t="s">
        <v>32</v>
      </c>
      <c r="AJ6" s="11"/>
    </row>
    <row r="7" spans="1:36" s="7" customFormat="1" ht="13.5" hidden="1" customHeight="1" x14ac:dyDescent="0.25">
      <c r="A7" s="11" t="str">
        <f t="shared" si="0"/>
        <v>select N'Алмашій Іванна Іванівна', N'5',  N'Відділення ортопедії, травматології та нейрохірургії',  N'сестра медична',  N'1.00', 8, 200, 0, getDate(), null, getDate() union all</v>
      </c>
      <c r="B7" s="11" t="s">
        <v>257</v>
      </c>
      <c r="C7" s="11" t="s">
        <v>22</v>
      </c>
      <c r="D7" s="11" t="s">
        <v>23</v>
      </c>
      <c r="E7" s="11" t="s">
        <v>93</v>
      </c>
      <c r="F7" s="11" t="s">
        <v>181</v>
      </c>
      <c r="G7" s="11" t="s">
        <v>48</v>
      </c>
      <c r="H7" s="11" t="s">
        <v>95</v>
      </c>
      <c r="I7" s="11" t="s">
        <v>29</v>
      </c>
      <c r="J7" s="11" t="s">
        <v>29</v>
      </c>
      <c r="K7" s="11" t="s">
        <v>1569</v>
      </c>
      <c r="L7" s="20"/>
      <c r="M7" s="11">
        <f t="shared" si="1"/>
        <v>0</v>
      </c>
      <c r="N7" s="11">
        <v>0</v>
      </c>
      <c r="O7" s="11"/>
      <c r="P7" s="11"/>
      <c r="Q7" s="11"/>
      <c r="R7" s="11">
        <v>0</v>
      </c>
      <c r="S7" s="11">
        <v>0</v>
      </c>
      <c r="T7" s="11"/>
      <c r="U7" s="11"/>
      <c r="V7" s="11"/>
      <c r="W7" s="11"/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/>
      <c r="AD7" s="11">
        <v>0</v>
      </c>
      <c r="AE7" s="11">
        <v>0</v>
      </c>
      <c r="AF7" s="11">
        <v>0</v>
      </c>
      <c r="AG7" s="11"/>
      <c r="AH7" s="11">
        <v>0</v>
      </c>
      <c r="AI7" s="11" t="s">
        <v>32</v>
      </c>
      <c r="AJ7" s="11"/>
    </row>
    <row r="8" spans="1:36" s="7" customFormat="1" ht="13.5" hidden="1" customHeight="1" x14ac:dyDescent="0.25">
      <c r="A8" s="11" t="str">
        <f t="shared" si="0"/>
        <v>select N'Алмашій Марія Петрівна', N'3',  N'Інфекційне відділення',  N'Молодша медична сестра',  N'1.00', 8, 120, 0, getDate(), null, getDate() union all</v>
      </c>
      <c r="B8" s="11" t="s">
        <v>893</v>
      </c>
      <c r="C8" s="11" t="s">
        <v>92</v>
      </c>
      <c r="D8" s="11" t="s">
        <v>77</v>
      </c>
      <c r="E8" s="11" t="s">
        <v>111</v>
      </c>
      <c r="F8" s="11" t="s">
        <v>894</v>
      </c>
      <c r="G8" s="11" t="s">
        <v>48</v>
      </c>
      <c r="H8" s="11" t="s">
        <v>112</v>
      </c>
      <c r="I8" s="11" t="s">
        <v>27</v>
      </c>
      <c r="J8" s="11" t="s">
        <v>28</v>
      </c>
      <c r="K8" s="11" t="s">
        <v>1569</v>
      </c>
      <c r="L8" s="21">
        <v>45505</v>
      </c>
      <c r="M8" s="11">
        <f>R8+X8+AB8+AF8</f>
        <v>0</v>
      </c>
      <c r="N8" s="11">
        <v>0</v>
      </c>
      <c r="O8" s="11"/>
      <c r="P8" s="11"/>
      <c r="Q8" s="11"/>
      <c r="R8" s="11">
        <v>0</v>
      </c>
      <c r="S8" s="11">
        <v>0</v>
      </c>
      <c r="T8" s="11"/>
      <c r="U8" s="11"/>
      <c r="V8" s="11"/>
      <c r="W8" s="11"/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/>
      <c r="AD8" s="11">
        <v>0</v>
      </c>
      <c r="AE8" s="11">
        <v>0</v>
      </c>
      <c r="AF8" s="11">
        <v>0</v>
      </c>
      <c r="AG8" s="11"/>
      <c r="AH8" s="11">
        <v>0</v>
      </c>
      <c r="AI8" s="11" t="s">
        <v>32</v>
      </c>
      <c r="AJ8" s="11"/>
    </row>
    <row r="9" spans="1:36" s="7" customFormat="1" ht="13.5" hidden="1" customHeight="1" x14ac:dyDescent="0.25">
      <c r="A9" s="11" t="str">
        <f t="shared" si="0"/>
        <v>select N'Алмашій Марія Петрівна', N'3',  N'Інфекційне відділення',  N'Молодша медична сестра',  N'0.25', 8, 120, 0, getDate(), null, getDate() union all</v>
      </c>
      <c r="B9" s="11" t="s">
        <v>893</v>
      </c>
      <c r="C9" s="11" t="s">
        <v>92</v>
      </c>
      <c r="D9" s="11" t="s">
        <v>77</v>
      </c>
      <c r="E9" s="11" t="s">
        <v>111</v>
      </c>
      <c r="F9" s="11" t="s">
        <v>1508</v>
      </c>
      <c r="G9" s="11" t="s">
        <v>48</v>
      </c>
      <c r="H9" s="11" t="s">
        <v>112</v>
      </c>
      <c r="I9" s="11" t="s">
        <v>27</v>
      </c>
      <c r="J9" s="11" t="s">
        <v>374</v>
      </c>
      <c r="K9" s="11" t="s">
        <v>1570</v>
      </c>
      <c r="L9" s="21">
        <v>45505</v>
      </c>
      <c r="M9" s="11">
        <f>R9+X9+AB9+AF9</f>
        <v>0</v>
      </c>
      <c r="N9" s="11">
        <v>0</v>
      </c>
      <c r="O9" s="11"/>
      <c r="P9" s="11"/>
      <c r="Q9" s="11"/>
      <c r="R9" s="11">
        <v>0</v>
      </c>
      <c r="S9" s="11">
        <v>0</v>
      </c>
      <c r="T9" s="11"/>
      <c r="U9" s="11"/>
      <c r="V9" s="11"/>
      <c r="W9" s="11"/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/>
      <c r="AD9" s="11">
        <v>0</v>
      </c>
      <c r="AE9" s="11">
        <v>0</v>
      </c>
      <c r="AF9" s="11">
        <v>0</v>
      </c>
      <c r="AG9" s="11"/>
      <c r="AH9" s="11">
        <v>0</v>
      </c>
      <c r="AI9" s="11" t="s">
        <v>32</v>
      </c>
      <c r="AJ9" s="11"/>
    </row>
    <row r="10" spans="1:36" s="7" customFormat="1" ht="13.5" hidden="1" customHeight="1" x14ac:dyDescent="0.25">
      <c r="A10" s="11" t="str">
        <f t="shared" si="0"/>
        <v>select N'Андрейко Марія Дмитрівна', N'19',  N'Гнійно-септичне хірургічне відділення',  N'Молодша медична сестра',  N'1.00', 8, 120, 0, getDate(), null, getDate() union all</v>
      </c>
      <c r="B10" s="11" t="s">
        <v>479</v>
      </c>
      <c r="C10" s="11" t="s">
        <v>137</v>
      </c>
      <c r="D10" s="11" t="s">
        <v>138</v>
      </c>
      <c r="E10" s="11" t="s">
        <v>111</v>
      </c>
      <c r="F10" s="11" t="s">
        <v>25</v>
      </c>
      <c r="G10" s="11" t="s">
        <v>48</v>
      </c>
      <c r="H10" s="11" t="s">
        <v>112</v>
      </c>
      <c r="I10" s="11" t="s">
        <v>29</v>
      </c>
      <c r="J10" s="11" t="s">
        <v>29</v>
      </c>
      <c r="K10" s="11" t="s">
        <v>1569</v>
      </c>
      <c r="L10" s="20"/>
      <c r="M10" s="11">
        <f t="shared" ref="M10:M14" si="2">R10+X10+AB10+AF10+N10+Z10</f>
        <v>0</v>
      </c>
      <c r="N10" s="11">
        <v>0</v>
      </c>
      <c r="O10" s="11"/>
      <c r="P10" s="11"/>
      <c r="Q10" s="11"/>
      <c r="R10" s="11">
        <v>0</v>
      </c>
      <c r="S10" s="11">
        <v>0</v>
      </c>
      <c r="T10" s="11"/>
      <c r="U10" s="11"/>
      <c r="V10" s="11"/>
      <c r="W10" s="11"/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/>
      <c r="AD10" s="11">
        <v>0</v>
      </c>
      <c r="AE10" s="11">
        <v>0</v>
      </c>
      <c r="AF10" s="11">
        <v>0</v>
      </c>
      <c r="AG10" s="11"/>
      <c r="AH10" s="11">
        <v>0</v>
      </c>
      <c r="AI10" s="11" t="s">
        <v>32</v>
      </c>
      <c r="AJ10" s="11"/>
    </row>
    <row r="11" spans="1:36" s="7" customFormat="1" ht="13.5" hidden="1" customHeight="1" x14ac:dyDescent="0.25">
      <c r="A11" s="11" t="str">
        <f t="shared" si="0"/>
        <v>select N'Андрейко Марія Іллічна', N'81',  N'Операційна №1',  N'Молодша медична сестра',  N'1.00', 8, 120, 0, getDate(), null, getDate() union all</v>
      </c>
      <c r="B11" s="11" t="s">
        <v>261</v>
      </c>
      <c r="C11" s="11" t="s">
        <v>231</v>
      </c>
      <c r="D11" s="11" t="s">
        <v>227</v>
      </c>
      <c r="E11" s="11" t="s">
        <v>111</v>
      </c>
      <c r="F11" s="11" t="s">
        <v>25</v>
      </c>
      <c r="G11" s="11" t="s">
        <v>48</v>
      </c>
      <c r="H11" s="11" t="s">
        <v>112</v>
      </c>
      <c r="I11" s="11" t="s">
        <v>29</v>
      </c>
      <c r="J11" s="11" t="s">
        <v>29</v>
      </c>
      <c r="K11" s="11" t="s">
        <v>1569</v>
      </c>
      <c r="L11" s="20"/>
      <c r="M11" s="11">
        <f t="shared" si="2"/>
        <v>0</v>
      </c>
      <c r="N11" s="11">
        <v>0</v>
      </c>
      <c r="O11" s="11"/>
      <c r="P11" s="11"/>
      <c r="Q11" s="11"/>
      <c r="R11" s="11">
        <v>0</v>
      </c>
      <c r="S11" s="11">
        <v>0</v>
      </c>
      <c r="T11" s="11"/>
      <c r="U11" s="11"/>
      <c r="V11" s="11"/>
      <c r="W11" s="11"/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/>
      <c r="AD11" s="11">
        <v>0</v>
      </c>
      <c r="AE11" s="11">
        <v>0</v>
      </c>
      <c r="AF11" s="11">
        <v>0</v>
      </c>
      <c r="AG11" s="11"/>
      <c r="AH11" s="11">
        <v>0</v>
      </c>
      <c r="AI11" s="11" t="s">
        <v>32</v>
      </c>
      <c r="AJ11" s="11"/>
    </row>
    <row r="12" spans="1:36" s="7" customFormat="1" ht="13.5" hidden="1" customHeight="1" x14ac:dyDescent="0.25">
      <c r="A12" s="11" t="str">
        <f t="shared" si="0"/>
        <v>select N'Андрейко Неля Євгенівна', N'2',  N'Відділення екстреної (невідкладної) медичної допомоги',  N'Молодша медична сестра',  N'1.00', 8, 120, 0, getDate(), null, getDate() union all</v>
      </c>
      <c r="B12" s="11" t="s">
        <v>195</v>
      </c>
      <c r="C12" s="11" t="s">
        <v>173</v>
      </c>
      <c r="D12" s="11" t="s">
        <v>30</v>
      </c>
      <c r="E12" s="11" t="s">
        <v>111</v>
      </c>
      <c r="F12" s="11" t="s">
        <v>196</v>
      </c>
      <c r="G12" s="11" t="s">
        <v>48</v>
      </c>
      <c r="H12" s="11" t="s">
        <v>112</v>
      </c>
      <c r="I12" s="11" t="s">
        <v>27</v>
      </c>
      <c r="J12" s="11" t="s">
        <v>28</v>
      </c>
      <c r="K12" s="11" t="s">
        <v>1569</v>
      </c>
      <c r="L12" s="20"/>
      <c r="M12" s="11">
        <f t="shared" si="2"/>
        <v>0</v>
      </c>
      <c r="N12" s="11">
        <v>0</v>
      </c>
      <c r="O12" s="11"/>
      <c r="P12" s="11"/>
      <c r="Q12" s="11"/>
      <c r="R12" s="11">
        <v>0</v>
      </c>
      <c r="S12" s="11">
        <v>0</v>
      </c>
      <c r="T12" s="11"/>
      <c r="U12" s="11"/>
      <c r="V12" s="11"/>
      <c r="W12" s="11"/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/>
      <c r="AD12" s="11">
        <v>0</v>
      </c>
      <c r="AE12" s="11">
        <v>0</v>
      </c>
      <c r="AF12" s="11">
        <v>0</v>
      </c>
      <c r="AG12" s="11"/>
      <c r="AH12" s="11">
        <v>0</v>
      </c>
      <c r="AI12" s="11" t="s">
        <v>32</v>
      </c>
      <c r="AJ12" s="11"/>
    </row>
    <row r="13" spans="1:36" s="7" customFormat="1" ht="13.5" hidden="1" customHeight="1" x14ac:dyDescent="0.25">
      <c r="A13" s="11" t="str">
        <f t="shared" si="0"/>
        <v>select N'Андрейко Неля Євгенівна', N'2',  N'Відділення екстреної (невідкладної) медичної допомоги',  N'Молодша медична сестра',  N'0.25', 8, 120, 0, getDate(), null, getDate() union all</v>
      </c>
      <c r="B13" s="11" t="s">
        <v>195</v>
      </c>
      <c r="C13" s="11" t="s">
        <v>173</v>
      </c>
      <c r="D13" s="11" t="s">
        <v>30</v>
      </c>
      <c r="E13" s="11" t="s">
        <v>111</v>
      </c>
      <c r="F13" s="11" t="s">
        <v>798</v>
      </c>
      <c r="G13" s="11" t="s">
        <v>48</v>
      </c>
      <c r="H13" s="11" t="s">
        <v>112</v>
      </c>
      <c r="I13" s="11" t="s">
        <v>27</v>
      </c>
      <c r="J13" s="11" t="s">
        <v>374</v>
      </c>
      <c r="K13" s="11" t="s">
        <v>1570</v>
      </c>
      <c r="L13" s="20"/>
      <c r="M13" s="11">
        <f t="shared" si="2"/>
        <v>0</v>
      </c>
      <c r="N13" s="11">
        <v>0</v>
      </c>
      <c r="O13" s="11"/>
      <c r="P13" s="11"/>
      <c r="Q13" s="11"/>
      <c r="R13" s="11">
        <v>0</v>
      </c>
      <c r="S13" s="11">
        <v>0</v>
      </c>
      <c r="T13" s="11"/>
      <c r="U13" s="11"/>
      <c r="V13" s="11"/>
      <c r="W13" s="11"/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/>
      <c r="AD13" s="11">
        <v>0</v>
      </c>
      <c r="AE13" s="11">
        <v>0</v>
      </c>
      <c r="AF13" s="11">
        <v>0</v>
      </c>
      <c r="AG13" s="11"/>
      <c r="AH13" s="11">
        <v>0</v>
      </c>
      <c r="AI13" s="11" t="s">
        <v>32</v>
      </c>
      <c r="AJ13" s="11"/>
    </row>
    <row r="14" spans="1:36" s="7" customFormat="1" ht="13.5" hidden="1" customHeight="1" x14ac:dyDescent="0.25">
      <c r="A14" s="11" t="str">
        <f t="shared" si="0"/>
        <v>select N'Андрейко Оксана Дмитрівна', N'3',  N'Інфекційне відділення',  N'сестра медична',  N'1.00', 8, 200, 0, getDate(), null, getDate() union all</v>
      </c>
      <c r="B14" s="11" t="s">
        <v>561</v>
      </c>
      <c r="C14" s="11" t="s">
        <v>92</v>
      </c>
      <c r="D14" s="11" t="s">
        <v>77</v>
      </c>
      <c r="E14" s="11" t="s">
        <v>93</v>
      </c>
      <c r="F14" s="11" t="s">
        <v>94</v>
      </c>
      <c r="G14" s="11" t="s">
        <v>48</v>
      </c>
      <c r="H14" s="11" t="s">
        <v>95</v>
      </c>
      <c r="I14" s="11" t="s">
        <v>29</v>
      </c>
      <c r="J14" s="11" t="s">
        <v>29</v>
      </c>
      <c r="K14" s="11" t="s">
        <v>1569</v>
      </c>
      <c r="L14" s="20"/>
      <c r="M14" s="11">
        <f t="shared" si="2"/>
        <v>0</v>
      </c>
      <c r="N14" s="11">
        <v>0</v>
      </c>
      <c r="O14" s="11"/>
      <c r="P14" s="11"/>
      <c r="Q14" s="11"/>
      <c r="R14" s="11">
        <v>0</v>
      </c>
      <c r="S14" s="11">
        <v>0</v>
      </c>
      <c r="T14" s="11"/>
      <c r="U14" s="11"/>
      <c r="V14" s="11"/>
      <c r="W14" s="11"/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/>
      <c r="AD14" s="11">
        <v>0</v>
      </c>
      <c r="AE14" s="11">
        <v>0</v>
      </c>
      <c r="AF14" s="11">
        <v>0</v>
      </c>
      <c r="AG14" s="11"/>
      <c r="AH14" s="11">
        <v>0</v>
      </c>
      <c r="AI14" s="11" t="s">
        <v>32</v>
      </c>
      <c r="AJ14" s="11"/>
    </row>
    <row r="15" spans="1:36" s="7" customFormat="1" ht="13.5" hidden="1" customHeight="1" x14ac:dyDescent="0.25">
      <c r="A15" s="11" t="str">
        <f t="shared" si="0"/>
        <v>select N'Андрела Мар'яна Василівна', N'22',  N'Відділення загальної терапії',  N'лікар-терапевт',  N'1.00', 0, 0, 0, getDate(), null, getDate() union all</v>
      </c>
      <c r="B15" s="11" t="s">
        <v>1526</v>
      </c>
      <c r="C15" s="11" t="s">
        <v>202</v>
      </c>
      <c r="D15" s="11" t="s">
        <v>203</v>
      </c>
      <c r="E15" s="11" t="s">
        <v>42</v>
      </c>
      <c r="F15" s="11">
        <v>1</v>
      </c>
      <c r="G15" s="11" t="s">
        <v>26</v>
      </c>
      <c r="H15" s="11" t="s">
        <v>26</v>
      </c>
      <c r="I15" s="11" t="s">
        <v>29</v>
      </c>
      <c r="J15" s="11" t="s">
        <v>29</v>
      </c>
      <c r="K15" s="11" t="s">
        <v>1569</v>
      </c>
      <c r="L15" s="21">
        <v>45505</v>
      </c>
      <c r="M15" s="11">
        <v>0</v>
      </c>
      <c r="N15" s="11">
        <v>0</v>
      </c>
      <c r="O15" s="11"/>
      <c r="P15" s="11"/>
      <c r="Q15" s="11"/>
      <c r="R15" s="13">
        <v>1466.6666</v>
      </c>
      <c r="S15" s="14">
        <v>22</v>
      </c>
      <c r="T15" s="12">
        <f>(30000*F15*J15)</f>
        <v>30000</v>
      </c>
      <c r="U15" s="12">
        <f>20000*F15*J15</f>
        <v>20000</v>
      </c>
      <c r="V15" s="12">
        <f>ROUND(IF((Y15-T15)&gt;U15,(Y15-T15-U15)*0.1+U15*0.3,(Y15-T15)*0.3),2)</f>
        <v>-9000</v>
      </c>
      <c r="W15" s="12" t="b">
        <f>IF(V15&lt;0,0,V15)=ROUND(X15,2)</f>
        <v>1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/>
      <c r="AD15" s="11">
        <v>0</v>
      </c>
      <c r="AE15" s="11">
        <v>0</v>
      </c>
      <c r="AF15" s="11">
        <v>0</v>
      </c>
      <c r="AG15" s="11" t="b">
        <f>ROUND(AF15,2)=ROUND((AH15*AE15),2)</f>
        <v>1</v>
      </c>
      <c r="AH15" s="11">
        <v>0</v>
      </c>
      <c r="AI15" s="11" t="s">
        <v>32</v>
      </c>
      <c r="AJ15" s="11"/>
    </row>
    <row r="16" spans="1:36" s="7" customFormat="1" ht="13.5" hidden="1" customHeight="1" x14ac:dyDescent="0.25">
      <c r="A16" s="11" t="str">
        <f t="shared" si="0"/>
        <v>select N'Андрієвський Олександр Олександрович', N'60',  N'Реабілітаційне відділення',  N'фізичний терапевт',  N'1.00', 8, 360, 0, getDate(), null, getDate() union all</v>
      </c>
      <c r="B16" s="11" t="s">
        <v>1253</v>
      </c>
      <c r="C16" s="11" t="s">
        <v>100</v>
      </c>
      <c r="D16" s="11" t="s">
        <v>101</v>
      </c>
      <c r="E16" s="11" t="s">
        <v>102</v>
      </c>
      <c r="F16" s="11" t="s">
        <v>353</v>
      </c>
      <c r="G16" s="11">
        <v>8</v>
      </c>
      <c r="H16" s="11">
        <v>360</v>
      </c>
      <c r="I16" s="11" t="s">
        <v>29</v>
      </c>
      <c r="J16" s="11" t="s">
        <v>29</v>
      </c>
      <c r="K16" s="11" t="s">
        <v>1569</v>
      </c>
      <c r="L16" s="20"/>
      <c r="M16" s="11">
        <f t="shared" ref="M16:M55" si="3">R16+X16+AB16+AF16+N16+Z16</f>
        <v>0</v>
      </c>
      <c r="N16" s="11">
        <v>0</v>
      </c>
      <c r="O16" s="11"/>
      <c r="P16" s="11"/>
      <c r="Q16" s="11"/>
      <c r="R16" s="11">
        <v>0</v>
      </c>
      <c r="S16" s="11">
        <v>0</v>
      </c>
      <c r="T16" s="11"/>
      <c r="U16" s="11"/>
      <c r="V16" s="11"/>
      <c r="W16" s="11"/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/>
      <c r="AD16" s="11">
        <v>0</v>
      </c>
      <c r="AE16" s="11">
        <v>0</v>
      </c>
      <c r="AF16" s="11">
        <v>0</v>
      </c>
      <c r="AG16" s="11"/>
      <c r="AH16" s="11">
        <v>0</v>
      </c>
      <c r="AI16" s="11" t="s">
        <v>32</v>
      </c>
      <c r="AJ16" s="11"/>
    </row>
    <row r="17" spans="1:36" s="7" customFormat="1" ht="13.5" hidden="1" customHeight="1" x14ac:dyDescent="0.25">
      <c r="A17" s="11" t="str">
        <f t="shared" si="0"/>
        <v>select N'Андрійчук Галина Василівна', N'32',  N'Загальнолікарський кабінет',  N'архіваріус',  N'1.00', 8, 360, 0, getDate(), null, getDate() union all</v>
      </c>
      <c r="B17" s="11" t="s">
        <v>836</v>
      </c>
      <c r="C17" s="11" t="s">
        <v>127</v>
      </c>
      <c r="D17" s="11" t="s">
        <v>84</v>
      </c>
      <c r="E17" s="11" t="s">
        <v>837</v>
      </c>
      <c r="F17" s="11" t="s">
        <v>274</v>
      </c>
      <c r="G17" s="11" t="s">
        <v>48</v>
      </c>
      <c r="H17" s="11" t="s">
        <v>314</v>
      </c>
      <c r="I17" s="11" t="s">
        <v>29</v>
      </c>
      <c r="J17" s="11" t="s">
        <v>29</v>
      </c>
      <c r="K17" s="11" t="s">
        <v>1569</v>
      </c>
      <c r="L17" s="20"/>
      <c r="M17" s="11">
        <f t="shared" si="3"/>
        <v>0</v>
      </c>
      <c r="N17" s="11">
        <v>0</v>
      </c>
      <c r="O17" s="11"/>
      <c r="P17" s="11"/>
      <c r="Q17" s="11"/>
      <c r="R17" s="11">
        <v>0</v>
      </c>
      <c r="S17" s="11">
        <v>0</v>
      </c>
      <c r="T17" s="11"/>
      <c r="U17" s="11"/>
      <c r="V17" s="11"/>
      <c r="W17" s="11"/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/>
      <c r="AD17" s="11">
        <v>0</v>
      </c>
      <c r="AE17" s="11">
        <v>0</v>
      </c>
      <c r="AF17" s="11">
        <v>0</v>
      </c>
      <c r="AG17" s="11"/>
      <c r="AH17" s="11">
        <v>0</v>
      </c>
      <c r="AI17" s="11" t="s">
        <v>32</v>
      </c>
      <c r="AJ17" s="11"/>
    </row>
    <row r="18" spans="1:36" s="7" customFormat="1" ht="13.5" hidden="1" customHeight="1" x14ac:dyDescent="0.25">
      <c r="A18" s="11" t="str">
        <f t="shared" si="0"/>
        <v>select N'Андріяшенко Ярослав Миколайович', N'21',  N'Онкологічне відділення',  N'лікар-гематолог',  N'0.50', 0, 0, 627,301632533333, getDate(), null, getDate() union all</v>
      </c>
      <c r="B18" s="11" t="s">
        <v>1422</v>
      </c>
      <c r="C18" s="11" t="s">
        <v>40</v>
      </c>
      <c r="D18" s="11" t="s">
        <v>41</v>
      </c>
      <c r="E18" s="11" t="s">
        <v>507</v>
      </c>
      <c r="F18" s="11">
        <v>0.90476197000000003</v>
      </c>
      <c r="G18" s="11" t="s">
        <v>26</v>
      </c>
      <c r="H18" s="11" t="s">
        <v>26</v>
      </c>
      <c r="I18" s="11" t="s">
        <v>27</v>
      </c>
      <c r="J18" s="11" t="s">
        <v>321</v>
      </c>
      <c r="K18" s="11" t="s">
        <v>1571</v>
      </c>
      <c r="L18" s="20"/>
      <c r="M18" s="11">
        <f t="shared" si="3"/>
        <v>627.30163253333342</v>
      </c>
      <c r="N18" s="11">
        <v>0</v>
      </c>
      <c r="O18" s="11"/>
      <c r="P18" s="11">
        <f>S18*(200/3)*J18*F18</f>
        <v>627.30163253333353</v>
      </c>
      <c r="Q18" s="11" t="b">
        <f>ROUND(R18,2)=ROUND(P18,2)</f>
        <v>1</v>
      </c>
      <c r="R18" s="13">
        <f>S18*200/3*J18*F18</f>
        <v>627.30163253333342</v>
      </c>
      <c r="S18" s="14">
        <v>26</v>
      </c>
      <c r="T18" s="12">
        <f t="shared" ref="T18:T22" si="4">(30000*F18*J18)</f>
        <v>10857.143640000002</v>
      </c>
      <c r="U18" s="12">
        <f t="shared" ref="U18:U22" si="5">20000*F18*J18</f>
        <v>7238.0957600000011</v>
      </c>
      <c r="V18" s="12">
        <f t="shared" ref="V18:V22" si="6">ROUND(IF((Y18-T18)&gt;U18,(Y18-T18-U18)*0.1+U18*0.3,(Y18-T18)*0.3),2)</f>
        <v>-3257.14</v>
      </c>
      <c r="W18" s="12" t="b">
        <f t="shared" ref="W18:W22" si="7">IF(V18&lt;0,0,V18)=ROUND(X18,2)</f>
        <v>1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/>
      <c r="AD18" s="11">
        <v>0</v>
      </c>
      <c r="AE18" s="11">
        <v>0</v>
      </c>
      <c r="AF18" s="11">
        <v>0</v>
      </c>
      <c r="AG18" s="11" t="b">
        <f t="shared" ref="AG18:AG22" si="8">ROUND(AF18,2)=ROUND((AH18*AE18),2)</f>
        <v>1</v>
      </c>
      <c r="AH18" s="11">
        <v>0</v>
      </c>
      <c r="AI18" s="11" t="s">
        <v>32</v>
      </c>
      <c r="AJ18" s="11"/>
    </row>
    <row r="19" spans="1:36" s="7" customFormat="1" ht="13.5" hidden="1" customHeight="1" x14ac:dyDescent="0.25">
      <c r="A19" s="11" t="str">
        <f t="shared" si="0"/>
        <v>select N'Андріяшенко Ярослав Миколайович', N'2',  N'Відділення екстреної (невідкладної) медичної допомоги',  N'лікар-терапевт',  N'0.25', 0, 0, 31,659657, getDate(), null, getDate() union all</v>
      </c>
      <c r="B19" s="11" t="s">
        <v>1422</v>
      </c>
      <c r="C19" s="11" t="s">
        <v>173</v>
      </c>
      <c r="D19" s="11" t="s">
        <v>30</v>
      </c>
      <c r="E19" s="11" t="s">
        <v>42</v>
      </c>
      <c r="F19" s="11">
        <v>1.1872370999999999</v>
      </c>
      <c r="G19" s="11" t="s">
        <v>26</v>
      </c>
      <c r="H19" s="11" t="s">
        <v>26</v>
      </c>
      <c r="I19" s="11" t="s">
        <v>27</v>
      </c>
      <c r="J19" s="11" t="s">
        <v>374</v>
      </c>
      <c r="K19" s="11" t="s">
        <v>1570</v>
      </c>
      <c r="L19" s="20"/>
      <c r="M19" s="11">
        <f t="shared" si="3"/>
        <v>31.659656999999999</v>
      </c>
      <c r="N19" s="11">
        <f>F19*J19*O19</f>
        <v>0</v>
      </c>
      <c r="O19" s="11"/>
      <c r="P19" s="11">
        <f>S19*(200/3)*J19*F19</f>
        <v>31.659656000000005</v>
      </c>
      <c r="Q19" s="11" t="b">
        <f>ROUND(R19,2)=ROUND(P19,2)</f>
        <v>1</v>
      </c>
      <c r="R19" s="11">
        <v>31.659656999999999</v>
      </c>
      <c r="S19" s="14">
        <v>2</v>
      </c>
      <c r="T19" s="12">
        <f t="shared" si="4"/>
        <v>7123.4225999999999</v>
      </c>
      <c r="U19" s="12">
        <f t="shared" si="5"/>
        <v>4748.9484000000002</v>
      </c>
      <c r="V19" s="12">
        <f t="shared" si="6"/>
        <v>-2137.0300000000002</v>
      </c>
      <c r="W19" s="12" t="b">
        <f t="shared" si="7"/>
        <v>1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/>
      <c r="AD19" s="11">
        <v>0</v>
      </c>
      <c r="AE19" s="11">
        <v>0</v>
      </c>
      <c r="AF19" s="11">
        <v>0</v>
      </c>
      <c r="AG19" s="11" t="b">
        <f t="shared" si="8"/>
        <v>1</v>
      </c>
      <c r="AH19" s="11">
        <v>0</v>
      </c>
      <c r="AI19" s="11" t="s">
        <v>32</v>
      </c>
      <c r="AJ19" s="11"/>
    </row>
    <row r="20" spans="1:36" s="7" customFormat="1" ht="13.5" hidden="1" customHeight="1" x14ac:dyDescent="0.25">
      <c r="A20" s="11" t="str">
        <f t="shared" si="0"/>
        <v>select N'Андріяшенко Ярослав Миколайович', N'21',  N'Онкологічне відділення',  N'лікар-терапевт',  N'0.50', 0, 0, 48,25397, getDate(), null, getDate() union all</v>
      </c>
      <c r="B20" s="11" t="s">
        <v>1422</v>
      </c>
      <c r="C20" s="11" t="s">
        <v>40</v>
      </c>
      <c r="D20" s="11" t="s">
        <v>41</v>
      </c>
      <c r="E20" s="11" t="s">
        <v>42</v>
      </c>
      <c r="F20" s="11">
        <v>0.90476197000000003</v>
      </c>
      <c r="G20" s="11" t="s">
        <v>26</v>
      </c>
      <c r="H20" s="11" t="s">
        <v>26</v>
      </c>
      <c r="I20" s="11" t="s">
        <v>27</v>
      </c>
      <c r="J20" s="11" t="s">
        <v>321</v>
      </c>
      <c r="K20" s="11" t="s">
        <v>1571</v>
      </c>
      <c r="L20" s="20"/>
      <c r="M20" s="11">
        <f t="shared" si="3"/>
        <v>48.253970000000002</v>
      </c>
      <c r="N20" s="11">
        <v>0</v>
      </c>
      <c r="O20" s="11"/>
      <c r="P20" s="11">
        <f>S20*(200/3)*J20*F20</f>
        <v>48.253971733333344</v>
      </c>
      <c r="Q20" s="11" t="b">
        <f t="shared" ref="Q20:Q22" si="9">ROUND(R20,2)=ROUND(P20,2)</f>
        <v>1</v>
      </c>
      <c r="R20" s="11">
        <v>48.253970000000002</v>
      </c>
      <c r="S20" s="14">
        <v>2</v>
      </c>
      <c r="T20" s="12">
        <f t="shared" si="4"/>
        <v>10857.143640000002</v>
      </c>
      <c r="U20" s="12">
        <f t="shared" si="5"/>
        <v>7238.0957600000011</v>
      </c>
      <c r="V20" s="12">
        <f t="shared" si="6"/>
        <v>-3257.14</v>
      </c>
      <c r="W20" s="12" t="b">
        <f t="shared" si="7"/>
        <v>1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/>
      <c r="AD20" s="11">
        <v>0</v>
      </c>
      <c r="AE20" s="11">
        <v>0</v>
      </c>
      <c r="AF20" s="11">
        <v>0</v>
      </c>
      <c r="AG20" s="11" t="b">
        <f t="shared" si="8"/>
        <v>1</v>
      </c>
      <c r="AH20" s="11"/>
      <c r="AI20" s="11" t="s">
        <v>32</v>
      </c>
      <c r="AJ20" s="11"/>
    </row>
    <row r="21" spans="1:36" s="7" customFormat="1" ht="13.5" hidden="1" customHeight="1" x14ac:dyDescent="0.25">
      <c r="A21" s="11" t="str">
        <f t="shared" si="0"/>
        <v>select N'Андрусь Аліна Михайлівна', N'2',  N'Відділення екстреної (невідкладної) медичної допомоги',  N'лікар-терапевт',  N'1.00', 0, 0, 3323,4879112, getDate(), null, getDate() union all</v>
      </c>
      <c r="B21" s="11" t="s">
        <v>1327</v>
      </c>
      <c r="C21" s="11" t="s">
        <v>173</v>
      </c>
      <c r="D21" s="11" t="s">
        <v>30</v>
      </c>
      <c r="E21" s="11" t="s">
        <v>42</v>
      </c>
      <c r="F21" s="11">
        <v>1.0018552999999999</v>
      </c>
      <c r="G21" s="11" t="s">
        <v>26</v>
      </c>
      <c r="H21" s="11" t="s">
        <v>26</v>
      </c>
      <c r="I21" s="11" t="s">
        <v>27</v>
      </c>
      <c r="J21" s="11" t="s">
        <v>28</v>
      </c>
      <c r="K21" s="11" t="s">
        <v>1569</v>
      </c>
      <c r="L21" s="20"/>
      <c r="M21" s="11">
        <f t="shared" si="3"/>
        <v>3323.4879111999999</v>
      </c>
      <c r="N21" s="11">
        <f>F21*J21*O21</f>
        <v>2308.2746112</v>
      </c>
      <c r="O21" s="11">
        <v>2880</v>
      </c>
      <c r="P21" s="11">
        <f t="shared" ref="P21:P22" si="10">S21*(200/3)*J21*F21</f>
        <v>1015.2133706666667</v>
      </c>
      <c r="Q21" s="11" t="b">
        <f t="shared" si="9"/>
        <v>1</v>
      </c>
      <c r="R21" s="11">
        <v>1015.2133</v>
      </c>
      <c r="S21" s="14">
        <v>19</v>
      </c>
      <c r="T21" s="12">
        <f t="shared" si="4"/>
        <v>24044.527199999997</v>
      </c>
      <c r="U21" s="12">
        <f t="shared" si="5"/>
        <v>16029.684799999997</v>
      </c>
      <c r="V21" s="12">
        <f t="shared" si="6"/>
        <v>-7213.36</v>
      </c>
      <c r="W21" s="12" t="b">
        <f t="shared" si="7"/>
        <v>1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/>
      <c r="AD21" s="11">
        <v>0</v>
      </c>
      <c r="AE21" s="11">
        <v>0</v>
      </c>
      <c r="AF21" s="11">
        <v>0</v>
      </c>
      <c r="AG21" s="11" t="b">
        <f t="shared" si="8"/>
        <v>1</v>
      </c>
      <c r="AH21" s="11">
        <v>0</v>
      </c>
      <c r="AI21" s="11" t="s">
        <v>32</v>
      </c>
      <c r="AJ21" s="11"/>
    </row>
    <row r="22" spans="1:36" s="7" customFormat="1" ht="13.5" hidden="1" customHeight="1" x14ac:dyDescent="0.25">
      <c r="A22" s="11" t="str">
        <f t="shared" si="0"/>
        <v>select N'Андрусь Аліна Михайлівна', N'2',  N'Відділення екстреної (невідкладної) медичної допомоги',  N'лікар-терапевт',  N'0.25', 0, 0, 250,70097, getDate(), null, getDate() union all</v>
      </c>
      <c r="B22" s="11" t="s">
        <v>1327</v>
      </c>
      <c r="C22" s="11" t="s">
        <v>173</v>
      </c>
      <c r="D22" s="11" t="s">
        <v>30</v>
      </c>
      <c r="E22" s="11" t="s">
        <v>42</v>
      </c>
      <c r="F22" s="11">
        <v>0.98960910000000002</v>
      </c>
      <c r="G22" s="11" t="s">
        <v>26</v>
      </c>
      <c r="H22" s="11" t="s">
        <v>26</v>
      </c>
      <c r="I22" s="11" t="s">
        <v>27</v>
      </c>
      <c r="J22" s="11" t="s">
        <v>374</v>
      </c>
      <c r="K22" s="11" t="s">
        <v>1570</v>
      </c>
      <c r="L22" s="20"/>
      <c r="M22" s="11">
        <f t="shared" si="3"/>
        <v>250.70097000000001</v>
      </c>
      <c r="N22" s="11">
        <v>0</v>
      </c>
      <c r="O22" s="11"/>
      <c r="P22" s="11">
        <f t="shared" si="10"/>
        <v>250.70097200000004</v>
      </c>
      <c r="Q22" s="11" t="b">
        <f t="shared" si="9"/>
        <v>1</v>
      </c>
      <c r="R22" s="11">
        <v>250.70097000000001</v>
      </c>
      <c r="S22" s="14">
        <v>19</v>
      </c>
      <c r="T22" s="12">
        <f t="shared" si="4"/>
        <v>5937.6546000000008</v>
      </c>
      <c r="U22" s="12">
        <f t="shared" si="5"/>
        <v>3958.4364000000005</v>
      </c>
      <c r="V22" s="12">
        <f t="shared" si="6"/>
        <v>-1781.3</v>
      </c>
      <c r="W22" s="12" t="b">
        <f t="shared" si="7"/>
        <v>1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/>
      <c r="AD22" s="11">
        <v>0</v>
      </c>
      <c r="AE22" s="11">
        <v>0</v>
      </c>
      <c r="AF22" s="11">
        <v>0</v>
      </c>
      <c r="AG22" s="11" t="b">
        <f t="shared" si="8"/>
        <v>1</v>
      </c>
      <c r="AH22" s="11">
        <v>0</v>
      </c>
      <c r="AI22" s="11" t="s">
        <v>32</v>
      </c>
      <c r="AJ22" s="11"/>
    </row>
    <row r="23" spans="1:36" s="7" customFormat="1" ht="13.5" hidden="1" customHeight="1" x14ac:dyDescent="0.25">
      <c r="A23" s="11" t="str">
        <f t="shared" si="0"/>
        <v>select N'Анталик Тетяна Іванівна', N'22',  N'Відділення загальної терапії',  N'Молодша медична сестра',  N'1.00', 8, 120, 0, getDate(), null, getDate() union all</v>
      </c>
      <c r="B23" s="11" t="s">
        <v>523</v>
      </c>
      <c r="C23" s="11" t="s">
        <v>202</v>
      </c>
      <c r="D23" s="11" t="s">
        <v>203</v>
      </c>
      <c r="E23" s="11" t="s">
        <v>111</v>
      </c>
      <c r="F23" s="11" t="s">
        <v>204</v>
      </c>
      <c r="G23" s="11" t="s">
        <v>48</v>
      </c>
      <c r="H23" s="11" t="s">
        <v>112</v>
      </c>
      <c r="I23" s="11" t="s">
        <v>29</v>
      </c>
      <c r="J23" s="11" t="s">
        <v>29</v>
      </c>
      <c r="K23" s="11" t="s">
        <v>1569</v>
      </c>
      <c r="L23" s="20"/>
      <c r="M23" s="11">
        <f t="shared" si="3"/>
        <v>0</v>
      </c>
      <c r="N23" s="11">
        <v>0</v>
      </c>
      <c r="O23" s="11"/>
      <c r="P23" s="11"/>
      <c r="Q23" s="11"/>
      <c r="R23" s="11">
        <v>0</v>
      </c>
      <c r="S23" s="11">
        <v>0</v>
      </c>
      <c r="T23" s="11"/>
      <c r="U23" s="11"/>
      <c r="V23" s="11"/>
      <c r="W23" s="11"/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/>
      <c r="AD23" s="11">
        <v>0</v>
      </c>
      <c r="AE23" s="11">
        <v>0</v>
      </c>
      <c r="AF23" s="11">
        <v>0</v>
      </c>
      <c r="AG23" s="11"/>
      <c r="AH23" s="11">
        <v>0</v>
      </c>
      <c r="AI23" s="11" t="s">
        <v>32</v>
      </c>
      <c r="AJ23" s="11"/>
    </row>
    <row r="24" spans="1:36" s="7" customFormat="1" ht="13.5" hidden="1" customHeight="1" x14ac:dyDescent="0.25">
      <c r="A24" s="11" t="str">
        <f t="shared" si="0"/>
        <v>select N'Анталовська Мар’яна Володимирівна', N'16',  N'Пологове відділення',  N'сестра-господиня',  N'1.00', 8, 140, 0, getDate(), null, getDate() union all</v>
      </c>
      <c r="B24" s="11" t="s">
        <v>1329</v>
      </c>
      <c r="C24" s="11" t="s">
        <v>157</v>
      </c>
      <c r="D24" s="11" t="s">
        <v>158</v>
      </c>
      <c r="E24" s="11" t="s">
        <v>183</v>
      </c>
      <c r="F24" s="11" t="s">
        <v>25</v>
      </c>
      <c r="G24" s="11" t="s">
        <v>48</v>
      </c>
      <c r="H24" s="11" t="s">
        <v>184</v>
      </c>
      <c r="I24" s="11" t="s">
        <v>185</v>
      </c>
      <c r="J24" s="11" t="s">
        <v>186</v>
      </c>
      <c r="K24" s="11" t="s">
        <v>1569</v>
      </c>
      <c r="L24" s="20"/>
      <c r="M24" s="11">
        <f t="shared" si="3"/>
        <v>0</v>
      </c>
      <c r="N24" s="11">
        <v>0</v>
      </c>
      <c r="O24" s="11"/>
      <c r="P24" s="11"/>
      <c r="Q24" s="11"/>
      <c r="R24" s="11">
        <v>0</v>
      </c>
      <c r="S24" s="11">
        <v>0</v>
      </c>
      <c r="T24" s="11"/>
      <c r="U24" s="11"/>
      <c r="V24" s="11"/>
      <c r="W24" s="11"/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/>
      <c r="AD24" s="11">
        <v>0</v>
      </c>
      <c r="AE24" s="11">
        <v>0</v>
      </c>
      <c r="AF24" s="11">
        <v>0</v>
      </c>
      <c r="AG24" s="11"/>
      <c r="AH24" s="11">
        <v>0</v>
      </c>
      <c r="AI24" s="11" t="s">
        <v>32</v>
      </c>
      <c r="AJ24" s="11"/>
    </row>
    <row r="25" spans="1:36" s="7" customFormat="1" ht="13.5" hidden="1" customHeight="1" x14ac:dyDescent="0.25">
      <c r="A25" s="11" t="str">
        <f t="shared" si="0"/>
        <v>select N'Анталовська Мар’яна Володимирівна', N'85',  N'Відділення сумісного перебування матері та дитини',  N'сестра-господиня',  N'0.50', 8, 140, 0, getDate(), null, getDate() union all</v>
      </c>
      <c r="B25" s="11" t="s">
        <v>1329</v>
      </c>
      <c r="C25" s="11" t="s">
        <v>146</v>
      </c>
      <c r="D25" s="11" t="s">
        <v>147</v>
      </c>
      <c r="E25" s="11" t="s">
        <v>183</v>
      </c>
      <c r="F25" s="11" t="s">
        <v>25</v>
      </c>
      <c r="G25" s="11" t="s">
        <v>48</v>
      </c>
      <c r="H25" s="11" t="s">
        <v>184</v>
      </c>
      <c r="I25" s="11" t="s">
        <v>185</v>
      </c>
      <c r="J25" s="11" t="s">
        <v>784</v>
      </c>
      <c r="K25" s="11" t="s">
        <v>1571</v>
      </c>
      <c r="L25" s="20"/>
      <c r="M25" s="11">
        <f t="shared" si="3"/>
        <v>0</v>
      </c>
      <c r="N25" s="11">
        <v>0</v>
      </c>
      <c r="O25" s="11"/>
      <c r="P25" s="11"/>
      <c r="Q25" s="11"/>
      <c r="R25" s="11">
        <v>0</v>
      </c>
      <c r="S25" s="11">
        <v>0</v>
      </c>
      <c r="T25" s="11"/>
      <c r="U25" s="11"/>
      <c r="V25" s="11"/>
      <c r="W25" s="11"/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/>
      <c r="AD25" s="11">
        <v>0</v>
      </c>
      <c r="AE25" s="11">
        <v>0</v>
      </c>
      <c r="AF25" s="11">
        <v>0</v>
      </c>
      <c r="AG25" s="11"/>
      <c r="AH25" s="11">
        <v>0</v>
      </c>
      <c r="AI25" s="11" t="s">
        <v>32</v>
      </c>
      <c r="AJ25" s="11"/>
    </row>
    <row r="26" spans="1:36" s="7" customFormat="1" ht="13.5" hidden="1" customHeight="1" x14ac:dyDescent="0.25">
      <c r="A26" s="11" t="str">
        <f t="shared" si="0"/>
        <v>select N'Антонік Наталія Михайлівна', N'25',  N'Клініко-діагностична лабораторія',  N'лаборант',  N'1.00', 8, 200, 0, getDate(), null, getDate() union all</v>
      </c>
      <c r="B26" s="11" t="s">
        <v>819</v>
      </c>
      <c r="C26" s="11" t="s">
        <v>268</v>
      </c>
      <c r="D26" s="11" t="s">
        <v>269</v>
      </c>
      <c r="E26" s="11" t="s">
        <v>270</v>
      </c>
      <c r="F26" s="11" t="s">
        <v>31</v>
      </c>
      <c r="G26" s="11" t="s">
        <v>48</v>
      </c>
      <c r="H26" s="11" t="s">
        <v>95</v>
      </c>
      <c r="I26" s="11" t="s">
        <v>29</v>
      </c>
      <c r="J26" s="11" t="s">
        <v>29</v>
      </c>
      <c r="K26" s="11" t="s">
        <v>1569</v>
      </c>
      <c r="L26" s="20"/>
      <c r="M26" s="11">
        <f t="shared" si="3"/>
        <v>0</v>
      </c>
      <c r="N26" s="11">
        <v>0</v>
      </c>
      <c r="O26" s="11"/>
      <c r="P26" s="11"/>
      <c r="Q26" s="11"/>
      <c r="R26" s="11">
        <v>0</v>
      </c>
      <c r="S26" s="11">
        <v>0</v>
      </c>
      <c r="T26" s="11"/>
      <c r="U26" s="11"/>
      <c r="V26" s="11"/>
      <c r="W26" s="11"/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/>
      <c r="AD26" s="11">
        <v>0</v>
      </c>
      <c r="AE26" s="11">
        <v>0</v>
      </c>
      <c r="AF26" s="11">
        <v>0</v>
      </c>
      <c r="AG26" s="11"/>
      <c r="AH26" s="11">
        <v>0</v>
      </c>
      <c r="AI26" s="11" t="s">
        <v>32</v>
      </c>
      <c r="AJ26" s="11"/>
    </row>
    <row r="27" spans="1:36" s="7" customFormat="1" ht="13.5" hidden="1" customHeight="1" x14ac:dyDescent="0.25">
      <c r="A27" s="11" t="str">
        <f t="shared" si="0"/>
        <v>select N'Аришина Вікторія Петрівна', N'22',  N'Відділення загальної терапії',  N'сестра медична',  N'1.00', 8, 200, 0, getDate(), null, getDate() union all</v>
      </c>
      <c r="B27" s="11" t="s">
        <v>450</v>
      </c>
      <c r="C27" s="11" t="s">
        <v>202</v>
      </c>
      <c r="D27" s="11" t="s">
        <v>203</v>
      </c>
      <c r="E27" s="11" t="s">
        <v>93</v>
      </c>
      <c r="F27" s="11" t="s">
        <v>181</v>
      </c>
      <c r="G27" s="11" t="s">
        <v>48</v>
      </c>
      <c r="H27" s="11" t="s">
        <v>95</v>
      </c>
      <c r="I27" s="11" t="s">
        <v>29</v>
      </c>
      <c r="J27" s="11" t="s">
        <v>29</v>
      </c>
      <c r="K27" s="11" t="s">
        <v>1569</v>
      </c>
      <c r="L27" s="20"/>
      <c r="M27" s="11">
        <f t="shared" si="3"/>
        <v>0</v>
      </c>
      <c r="N27" s="11">
        <v>0</v>
      </c>
      <c r="O27" s="11"/>
      <c r="P27" s="11"/>
      <c r="Q27" s="11"/>
      <c r="R27" s="11">
        <v>0</v>
      </c>
      <c r="S27" s="11">
        <v>0</v>
      </c>
      <c r="T27" s="11"/>
      <c r="U27" s="11"/>
      <c r="V27" s="11"/>
      <c r="W27" s="11"/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/>
      <c r="AD27" s="11">
        <v>0</v>
      </c>
      <c r="AE27" s="11">
        <v>0</v>
      </c>
      <c r="AF27" s="11">
        <v>0</v>
      </c>
      <c r="AG27" s="11"/>
      <c r="AH27" s="11">
        <v>0</v>
      </c>
      <c r="AI27" s="11" t="s">
        <v>32</v>
      </c>
      <c r="AJ27" s="11"/>
    </row>
    <row r="28" spans="1:36" s="7" customFormat="1" ht="13.5" hidden="1" customHeight="1" x14ac:dyDescent="0.25">
      <c r="A28" s="11" t="str">
        <f t="shared" si="0"/>
        <v>select N'Бабіля Віталіна Василівна', N'21',  N'Онкологічне відділення',  N'сестра медична',  N'1.00', 8, 200, 0, getDate(), null, getDate() union all</v>
      </c>
      <c r="B28" s="11" t="s">
        <v>178</v>
      </c>
      <c r="C28" s="11" t="s">
        <v>40</v>
      </c>
      <c r="D28" s="11" t="s">
        <v>41</v>
      </c>
      <c r="E28" s="11" t="s">
        <v>93</v>
      </c>
      <c r="F28" s="11" t="s">
        <v>179</v>
      </c>
      <c r="G28" s="11" t="s">
        <v>48</v>
      </c>
      <c r="H28" s="11" t="s">
        <v>95</v>
      </c>
      <c r="I28" s="11" t="s">
        <v>29</v>
      </c>
      <c r="J28" s="11" t="s">
        <v>29</v>
      </c>
      <c r="K28" s="11" t="s">
        <v>1569</v>
      </c>
      <c r="L28" s="20"/>
      <c r="M28" s="11">
        <f t="shared" si="3"/>
        <v>0</v>
      </c>
      <c r="N28" s="11">
        <v>0</v>
      </c>
      <c r="O28" s="11"/>
      <c r="P28" s="11"/>
      <c r="Q28" s="11"/>
      <c r="R28" s="11">
        <v>0</v>
      </c>
      <c r="S28" s="11">
        <v>0</v>
      </c>
      <c r="T28" s="11"/>
      <c r="U28" s="11"/>
      <c r="V28" s="11"/>
      <c r="W28" s="11"/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/>
      <c r="AD28" s="11">
        <v>0</v>
      </c>
      <c r="AE28" s="11">
        <v>0</v>
      </c>
      <c r="AF28" s="11">
        <v>0</v>
      </c>
      <c r="AG28" s="11"/>
      <c r="AH28" s="11">
        <v>0</v>
      </c>
      <c r="AI28" s="11" t="s">
        <v>32</v>
      </c>
      <c r="AJ28" s="11"/>
    </row>
    <row r="29" spans="1:36" s="7" customFormat="1" ht="13.5" hidden="1" customHeight="1" x14ac:dyDescent="0.25">
      <c r="A29" s="11" t="str">
        <f t="shared" si="0"/>
        <v>select N'Бабіля Еріка Іванівна', N'28',  N'Кабінет ультразвукового обстеження',  N'лікар з ультразвукової діагностики',  N'0.75', 8, 360, 0, getDate(), null, getDate() union all</v>
      </c>
      <c r="B29" s="11" t="s">
        <v>1305</v>
      </c>
      <c r="C29" s="11" t="s">
        <v>368</v>
      </c>
      <c r="D29" s="11" t="s">
        <v>365</v>
      </c>
      <c r="E29" s="11" t="s">
        <v>159</v>
      </c>
      <c r="F29" s="11">
        <v>0.91149590000000003</v>
      </c>
      <c r="G29" s="15">
        <v>8</v>
      </c>
      <c r="H29" s="15">
        <v>360</v>
      </c>
      <c r="I29" s="11" t="s">
        <v>165</v>
      </c>
      <c r="J29" s="11" t="s">
        <v>29</v>
      </c>
      <c r="K29" s="11" t="s">
        <v>1572</v>
      </c>
      <c r="L29" s="20"/>
      <c r="M29" s="11">
        <f t="shared" si="3"/>
        <v>0</v>
      </c>
      <c r="N29" s="11">
        <v>0</v>
      </c>
      <c r="O29" s="11"/>
      <c r="P29" s="11">
        <f>S29*(200/3)*J29*F29</f>
        <v>0</v>
      </c>
      <c r="Q29" s="11" t="b">
        <f>ROUND(R29,2)=ROUND(P29,2)</f>
        <v>1</v>
      </c>
      <c r="R29" s="11">
        <v>0</v>
      </c>
      <c r="S29" s="12">
        <v>0</v>
      </c>
      <c r="T29" s="12">
        <f>(30000*F29*J29)</f>
        <v>27344.877</v>
      </c>
      <c r="U29" s="12">
        <f>20000*F29*J29</f>
        <v>18229.918000000001</v>
      </c>
      <c r="V29" s="12">
        <f>ROUND(IF((Y29-T29)&gt;U29,(Y29-T29-U29)*0.1+U29*0.3,(Y29-T29)*0.3),2)</f>
        <v>-8203.4599999999991</v>
      </c>
      <c r="W29" s="12" t="b">
        <f>IF(V29&lt;0,0,V29)=ROUND(X29,2)</f>
        <v>1</v>
      </c>
      <c r="X29" s="11">
        <v>0</v>
      </c>
      <c r="Y29" s="13">
        <v>0</v>
      </c>
      <c r="Z29" s="11">
        <v>0</v>
      </c>
      <c r="AA29" s="11">
        <v>0</v>
      </c>
      <c r="AB29" s="11">
        <v>0</v>
      </c>
      <c r="AC29" s="11"/>
      <c r="AD29" s="11">
        <v>0</v>
      </c>
      <c r="AE29" s="11">
        <v>0</v>
      </c>
      <c r="AF29" s="11">
        <v>0</v>
      </c>
      <c r="AG29" s="11" t="b">
        <f>ROUND(AF29,2)=ROUND((AH29*AE29),2)</f>
        <v>1</v>
      </c>
      <c r="AH29" s="11">
        <v>0</v>
      </c>
      <c r="AI29" s="11" t="s">
        <v>32</v>
      </c>
      <c r="AJ29" s="11"/>
    </row>
    <row r="30" spans="1:36" s="7" customFormat="1" ht="13.5" hidden="1" customHeight="1" x14ac:dyDescent="0.25">
      <c r="A30" s="11" t="str">
        <f t="shared" si="0"/>
        <v>select N'Бабіля Мар’яна Іллівна', N'7',  N'Відділення анестезіології та інтенсивної терапії',  N'сестра медична-анестезист',  N'1.00', 8, 260, 0, getDate(), null, getDate() union all</v>
      </c>
      <c r="B30" s="11" t="s">
        <v>536</v>
      </c>
      <c r="C30" s="11" t="s">
        <v>206</v>
      </c>
      <c r="D30" s="11" t="s">
        <v>140</v>
      </c>
      <c r="E30" s="11" t="s">
        <v>362</v>
      </c>
      <c r="F30" s="11" t="s">
        <v>25</v>
      </c>
      <c r="G30" s="11" t="s">
        <v>48</v>
      </c>
      <c r="H30" s="11" t="s">
        <v>49</v>
      </c>
      <c r="I30" s="11" t="s">
        <v>29</v>
      </c>
      <c r="J30" s="11" t="s">
        <v>29</v>
      </c>
      <c r="K30" s="11" t="s">
        <v>1569</v>
      </c>
      <c r="L30" s="20"/>
      <c r="M30" s="11">
        <f t="shared" si="3"/>
        <v>0</v>
      </c>
      <c r="N30" s="11">
        <v>0</v>
      </c>
      <c r="O30" s="11"/>
      <c r="P30" s="11"/>
      <c r="Q30" s="11"/>
      <c r="R30" s="11">
        <v>0</v>
      </c>
      <c r="S30" s="11">
        <v>0</v>
      </c>
      <c r="T30" s="11"/>
      <c r="U30" s="11"/>
      <c r="V30" s="11"/>
      <c r="W30" s="11"/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/>
      <c r="AD30" s="11">
        <v>0</v>
      </c>
      <c r="AE30" s="11">
        <v>0</v>
      </c>
      <c r="AF30" s="11">
        <v>0</v>
      </c>
      <c r="AG30" s="11"/>
      <c r="AH30" s="11">
        <v>0</v>
      </c>
      <c r="AI30" s="11" t="s">
        <v>32</v>
      </c>
      <c r="AJ30" s="11"/>
    </row>
    <row r="31" spans="1:36" s="7" customFormat="1" ht="13.5" hidden="1" customHeight="1" x14ac:dyDescent="0.25">
      <c r="A31" s="11" t="str">
        <f t="shared" si="0"/>
        <v>select N'Бабінець Наталія Олександрівна', N'91',  N'Роздаткова',  N'сестра медична з дієтичного харчування',  N'1.00', 8, 200, 0, getDate(), null, getDate() union all</v>
      </c>
      <c r="B31" s="11" t="s">
        <v>1050</v>
      </c>
      <c r="C31" s="11" t="s">
        <v>1051</v>
      </c>
      <c r="D31" s="11" t="s">
        <v>116</v>
      </c>
      <c r="E31" s="11" t="s">
        <v>1052</v>
      </c>
      <c r="F31" s="11" t="s">
        <v>131</v>
      </c>
      <c r="G31" s="11" t="s">
        <v>48</v>
      </c>
      <c r="H31" s="11" t="s">
        <v>95</v>
      </c>
      <c r="I31" s="11" t="s">
        <v>29</v>
      </c>
      <c r="J31" s="11" t="s">
        <v>29</v>
      </c>
      <c r="K31" s="11" t="s">
        <v>1569</v>
      </c>
      <c r="L31" s="20"/>
      <c r="M31" s="11">
        <f t="shared" si="3"/>
        <v>0</v>
      </c>
      <c r="N31" s="11">
        <v>0</v>
      </c>
      <c r="O31" s="11"/>
      <c r="P31" s="11"/>
      <c r="Q31" s="11"/>
      <c r="R31" s="11">
        <v>0</v>
      </c>
      <c r="S31" s="11">
        <v>0</v>
      </c>
      <c r="T31" s="11"/>
      <c r="U31" s="11"/>
      <c r="V31" s="11"/>
      <c r="W31" s="11"/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/>
      <c r="AD31" s="11">
        <v>0</v>
      </c>
      <c r="AE31" s="11">
        <v>0</v>
      </c>
      <c r="AF31" s="11">
        <v>0</v>
      </c>
      <c r="AG31" s="11"/>
      <c r="AH31" s="11">
        <v>0</v>
      </c>
      <c r="AI31" s="11" t="s">
        <v>32</v>
      </c>
      <c r="AJ31" s="11"/>
    </row>
    <row r="32" spans="1:36" s="7" customFormat="1" ht="13.5" hidden="1" customHeight="1" x14ac:dyDescent="0.25">
      <c r="A32" s="11" t="str">
        <f t="shared" si="0"/>
        <v>select N'Бадалов Заур Адалят Огли', N'2',  N'Відділення екстреної (невідкладної) медичної допомоги',  N'Брат медичний',  N'0.50', 8, 200, 0, getDate(), null, getDate() union all</v>
      </c>
      <c r="B32" s="11" t="s">
        <v>1014</v>
      </c>
      <c r="C32" s="11" t="s">
        <v>173</v>
      </c>
      <c r="D32" s="11" t="s">
        <v>30</v>
      </c>
      <c r="E32" s="11" t="s">
        <v>1015</v>
      </c>
      <c r="F32" s="11" t="s">
        <v>31</v>
      </c>
      <c r="G32" s="11" t="s">
        <v>48</v>
      </c>
      <c r="H32" s="11" t="s">
        <v>95</v>
      </c>
      <c r="I32" s="11" t="s">
        <v>50</v>
      </c>
      <c r="J32" s="11" t="s">
        <v>29</v>
      </c>
      <c r="K32" s="11" t="s">
        <v>1571</v>
      </c>
      <c r="L32" s="20"/>
      <c r="M32" s="11">
        <f t="shared" si="3"/>
        <v>0</v>
      </c>
      <c r="N32" s="11">
        <v>0</v>
      </c>
      <c r="O32" s="11"/>
      <c r="P32" s="11"/>
      <c r="Q32" s="11"/>
      <c r="R32" s="11">
        <v>0</v>
      </c>
      <c r="S32" s="11">
        <v>0</v>
      </c>
      <c r="T32" s="11"/>
      <c r="U32" s="11"/>
      <c r="V32" s="11"/>
      <c r="W32" s="11"/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/>
      <c r="AD32" s="11">
        <v>0</v>
      </c>
      <c r="AE32" s="11">
        <v>0</v>
      </c>
      <c r="AF32" s="11">
        <v>0</v>
      </c>
      <c r="AG32" s="11"/>
      <c r="AH32" s="11">
        <v>0</v>
      </c>
      <c r="AI32" s="11" t="s">
        <v>32</v>
      </c>
      <c r="AJ32" s="11"/>
    </row>
    <row r="33" spans="1:36" s="7" customFormat="1" ht="13.5" hidden="1" customHeight="1" x14ac:dyDescent="0.25">
      <c r="A33" s="11" t="str">
        <f t="shared" si="0"/>
        <v>select N'Балаж Валерія Валеріївна', N'19',  N'Гнійно-септичне хірургічне відділення',  N'сестра медична',  N'1.00', 8, 200, 0, getDate(), null, getDate() union all</v>
      </c>
      <c r="B33" s="11" t="s">
        <v>1328</v>
      </c>
      <c r="C33" s="11" t="s">
        <v>137</v>
      </c>
      <c r="D33" s="11" t="s">
        <v>138</v>
      </c>
      <c r="E33" s="11" t="s">
        <v>93</v>
      </c>
      <c r="F33" s="11" t="s">
        <v>475</v>
      </c>
      <c r="G33" s="11" t="s">
        <v>48</v>
      </c>
      <c r="H33" s="11" t="s">
        <v>95</v>
      </c>
      <c r="I33" s="11" t="s">
        <v>29</v>
      </c>
      <c r="J33" s="11" t="s">
        <v>29</v>
      </c>
      <c r="K33" s="11" t="s">
        <v>1569</v>
      </c>
      <c r="L33" s="20"/>
      <c r="M33" s="11">
        <f t="shared" si="3"/>
        <v>0</v>
      </c>
      <c r="N33" s="11">
        <v>0</v>
      </c>
      <c r="O33" s="11"/>
      <c r="P33" s="11"/>
      <c r="Q33" s="11"/>
      <c r="R33" s="11">
        <v>0</v>
      </c>
      <c r="S33" s="11">
        <v>0</v>
      </c>
      <c r="T33" s="11"/>
      <c r="U33" s="11"/>
      <c r="V33" s="11"/>
      <c r="W33" s="11"/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/>
      <c r="AD33" s="11">
        <v>0</v>
      </c>
      <c r="AE33" s="11">
        <v>0</v>
      </c>
      <c r="AF33" s="11">
        <v>0</v>
      </c>
      <c r="AG33" s="11"/>
      <c r="AH33" s="11">
        <v>0</v>
      </c>
      <c r="AI33" s="11" t="s">
        <v>32</v>
      </c>
      <c r="AJ33" s="11"/>
    </row>
    <row r="34" spans="1:36" s="7" customFormat="1" ht="13.5" hidden="1" customHeight="1" x14ac:dyDescent="0.25">
      <c r="A34" s="11" t="str">
        <f t="shared" si="0"/>
        <v>select N'Балега Ірина Петрівна', N'19',  N'Гнійно-септичне хірургічне відділення',  N'Молодша медична сестра',  N'1.00', 8, 120, 0, getDate(), null, getDate() union all</v>
      </c>
      <c r="B34" s="11" t="s">
        <v>482</v>
      </c>
      <c r="C34" s="11" t="s">
        <v>137</v>
      </c>
      <c r="D34" s="11" t="s">
        <v>138</v>
      </c>
      <c r="E34" s="11" t="s">
        <v>111</v>
      </c>
      <c r="F34" s="11" t="s">
        <v>25</v>
      </c>
      <c r="G34" s="11" t="s">
        <v>48</v>
      </c>
      <c r="H34" s="11" t="s">
        <v>112</v>
      </c>
      <c r="I34" s="11" t="s">
        <v>29</v>
      </c>
      <c r="J34" s="11" t="s">
        <v>29</v>
      </c>
      <c r="K34" s="11" t="s">
        <v>1569</v>
      </c>
      <c r="L34" s="20"/>
      <c r="M34" s="11">
        <f t="shared" si="3"/>
        <v>0</v>
      </c>
      <c r="N34" s="11">
        <v>0</v>
      </c>
      <c r="O34" s="11"/>
      <c r="P34" s="11"/>
      <c r="Q34" s="11"/>
      <c r="R34" s="11">
        <v>0</v>
      </c>
      <c r="S34" s="11">
        <v>0</v>
      </c>
      <c r="T34" s="11"/>
      <c r="U34" s="11"/>
      <c r="V34" s="11"/>
      <c r="W34" s="11"/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/>
      <c r="AD34" s="11">
        <v>0</v>
      </c>
      <c r="AE34" s="11">
        <v>0</v>
      </c>
      <c r="AF34" s="11">
        <v>0</v>
      </c>
      <c r="AG34" s="11"/>
      <c r="AH34" s="11">
        <v>0</v>
      </c>
      <c r="AI34" s="11" t="s">
        <v>32</v>
      </c>
      <c r="AJ34" s="11"/>
    </row>
    <row r="35" spans="1:36" s="7" customFormat="1" ht="13.5" hidden="1" customHeight="1" x14ac:dyDescent="0.25">
      <c r="A35" s="11" t="str">
        <f t="shared" si="0"/>
        <v>select N'Балог Мар"яна Василівна', N'85',  N'Відділення сумісного перебування матері та дитини',  N'сестра медична',  N'1.00', 8, 200, 0, getDate(), null, getDate() union all</v>
      </c>
      <c r="B35" s="11" t="s">
        <v>817</v>
      </c>
      <c r="C35" s="11" t="s">
        <v>146</v>
      </c>
      <c r="D35" s="11" t="s">
        <v>147</v>
      </c>
      <c r="E35" s="11" t="s">
        <v>93</v>
      </c>
      <c r="F35" s="11" t="s">
        <v>818</v>
      </c>
      <c r="G35" s="11" t="s">
        <v>48</v>
      </c>
      <c r="H35" s="11" t="s">
        <v>95</v>
      </c>
      <c r="I35" s="11" t="s">
        <v>29</v>
      </c>
      <c r="J35" s="11" t="s">
        <v>29</v>
      </c>
      <c r="K35" s="11" t="s">
        <v>1569</v>
      </c>
      <c r="L35" s="20"/>
      <c r="M35" s="11">
        <f t="shared" si="3"/>
        <v>0</v>
      </c>
      <c r="N35" s="11">
        <v>0</v>
      </c>
      <c r="O35" s="11"/>
      <c r="P35" s="11"/>
      <c r="Q35" s="11"/>
      <c r="R35" s="11">
        <v>0</v>
      </c>
      <c r="S35" s="11">
        <v>0</v>
      </c>
      <c r="T35" s="11"/>
      <c r="U35" s="11"/>
      <c r="V35" s="11"/>
      <c r="W35" s="11"/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/>
      <c r="AD35" s="11">
        <v>0</v>
      </c>
      <c r="AE35" s="11">
        <v>0</v>
      </c>
      <c r="AF35" s="11">
        <v>0</v>
      </c>
      <c r="AG35" s="11"/>
      <c r="AH35" s="11">
        <v>0</v>
      </c>
      <c r="AI35" s="11" t="s">
        <v>32</v>
      </c>
      <c r="AJ35" s="11"/>
    </row>
    <row r="36" spans="1:36" s="7" customFormat="1" ht="13.5" hidden="1" customHeight="1" x14ac:dyDescent="0.25">
      <c r="A36" s="11" t="str">
        <f t="shared" si="0"/>
        <v>select N'Балог Мар'яна Юріївна', N'4',  N'Гінекологічне відділення',  N'Молодша медична сестра',  N'1.00', 8, 120, 0, getDate(), null, getDate() union all</v>
      </c>
      <c r="B36" s="11" t="s">
        <v>543</v>
      </c>
      <c r="C36" s="11" t="s">
        <v>34</v>
      </c>
      <c r="D36" s="11" t="s">
        <v>35</v>
      </c>
      <c r="E36" s="11" t="s">
        <v>111</v>
      </c>
      <c r="F36" s="11" t="s">
        <v>376</v>
      </c>
      <c r="G36" s="11" t="s">
        <v>48</v>
      </c>
      <c r="H36" s="11" t="s">
        <v>112</v>
      </c>
      <c r="I36" s="11" t="s">
        <v>29</v>
      </c>
      <c r="J36" s="11" t="s">
        <v>29</v>
      </c>
      <c r="K36" s="11" t="s">
        <v>1569</v>
      </c>
      <c r="L36" s="20"/>
      <c r="M36" s="11">
        <f t="shared" si="3"/>
        <v>0</v>
      </c>
      <c r="N36" s="11">
        <v>0</v>
      </c>
      <c r="O36" s="11"/>
      <c r="P36" s="11"/>
      <c r="Q36" s="11"/>
      <c r="R36" s="11">
        <v>0</v>
      </c>
      <c r="S36" s="11">
        <v>0</v>
      </c>
      <c r="T36" s="11"/>
      <c r="U36" s="11"/>
      <c r="V36" s="11"/>
      <c r="W36" s="11"/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/>
      <c r="AD36" s="11">
        <v>0</v>
      </c>
      <c r="AE36" s="11">
        <v>0</v>
      </c>
      <c r="AF36" s="11">
        <v>0</v>
      </c>
      <c r="AG36" s="11"/>
      <c r="AH36" s="11">
        <v>0</v>
      </c>
      <c r="AI36" s="11" t="s">
        <v>32</v>
      </c>
      <c r="AJ36" s="11"/>
    </row>
    <row r="37" spans="1:36" s="7" customFormat="1" ht="13.5" hidden="1" customHeight="1" x14ac:dyDescent="0.25">
      <c r="A37" s="11" t="str">
        <f t="shared" si="0"/>
        <v>select N'Балог Наталія Василівна', N'21',  N'Онкологічне відділення',  N'сестра медична',  N'1.00', 8, 200, 0, getDate(), null, getDate() union all</v>
      </c>
      <c r="B37" s="11" t="s">
        <v>1163</v>
      </c>
      <c r="C37" s="11" t="s">
        <v>40</v>
      </c>
      <c r="D37" s="11" t="s">
        <v>41</v>
      </c>
      <c r="E37" s="11" t="s">
        <v>93</v>
      </c>
      <c r="F37" s="11" t="s">
        <v>31</v>
      </c>
      <c r="G37" s="11" t="s">
        <v>48</v>
      </c>
      <c r="H37" s="11" t="s">
        <v>95</v>
      </c>
      <c r="I37" s="11" t="s">
        <v>29</v>
      </c>
      <c r="J37" s="11" t="s">
        <v>29</v>
      </c>
      <c r="K37" s="11" t="s">
        <v>1569</v>
      </c>
      <c r="L37" s="20"/>
      <c r="M37" s="11">
        <f t="shared" si="3"/>
        <v>0</v>
      </c>
      <c r="N37" s="11">
        <v>0</v>
      </c>
      <c r="O37" s="11"/>
      <c r="P37" s="11"/>
      <c r="Q37" s="11"/>
      <c r="R37" s="11">
        <v>0</v>
      </c>
      <c r="S37" s="11">
        <v>0</v>
      </c>
      <c r="T37" s="11"/>
      <c r="U37" s="11"/>
      <c r="V37" s="11"/>
      <c r="W37" s="11"/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/>
      <c r="AD37" s="11">
        <v>0</v>
      </c>
      <c r="AE37" s="11">
        <v>0</v>
      </c>
      <c r="AF37" s="11">
        <v>0</v>
      </c>
      <c r="AG37" s="11"/>
      <c r="AH37" s="11">
        <v>0</v>
      </c>
      <c r="AI37" s="11" t="s">
        <v>32</v>
      </c>
      <c r="AJ37" s="11"/>
    </row>
    <row r="38" spans="1:36" s="7" customFormat="1" ht="13.5" hidden="1" customHeight="1" x14ac:dyDescent="0.25">
      <c r="A38" s="11" t="str">
        <f t="shared" si="0"/>
        <v>select N'Балог Оксана Юріївна', N'3',  N'Інфекційне відділення',  N'Молодша медична сестра',  N'1.00', 8, 120, 0, getDate(), null, getDate() union all</v>
      </c>
      <c r="B38" s="11" t="s">
        <v>1158</v>
      </c>
      <c r="C38" s="11" t="s">
        <v>92</v>
      </c>
      <c r="D38" s="11" t="s">
        <v>77</v>
      </c>
      <c r="E38" s="11" t="s">
        <v>111</v>
      </c>
      <c r="F38" s="11" t="s">
        <v>94</v>
      </c>
      <c r="G38" s="11" t="s">
        <v>48</v>
      </c>
      <c r="H38" s="11" t="s">
        <v>112</v>
      </c>
      <c r="I38" s="11" t="s">
        <v>29</v>
      </c>
      <c r="J38" s="11" t="s">
        <v>29</v>
      </c>
      <c r="K38" s="11" t="s">
        <v>1569</v>
      </c>
      <c r="L38" s="20"/>
      <c r="M38" s="11">
        <f t="shared" si="3"/>
        <v>0</v>
      </c>
      <c r="N38" s="11">
        <v>0</v>
      </c>
      <c r="O38" s="11"/>
      <c r="P38" s="11"/>
      <c r="Q38" s="11"/>
      <c r="R38" s="11">
        <v>0</v>
      </c>
      <c r="S38" s="11">
        <v>0</v>
      </c>
      <c r="T38" s="11"/>
      <c r="U38" s="11"/>
      <c r="V38" s="11"/>
      <c r="W38" s="11"/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/>
      <c r="AD38" s="11">
        <v>0</v>
      </c>
      <c r="AE38" s="11">
        <v>0</v>
      </c>
      <c r="AF38" s="11">
        <v>0</v>
      </c>
      <c r="AG38" s="11"/>
      <c r="AH38" s="11">
        <v>0</v>
      </c>
      <c r="AI38" s="11" t="s">
        <v>32</v>
      </c>
      <c r="AJ38" s="11"/>
    </row>
    <row r="39" spans="1:36" s="7" customFormat="1" ht="13.5" hidden="1" customHeight="1" x14ac:dyDescent="0.25">
      <c r="A39" s="11" t="str">
        <f t="shared" si="0"/>
        <v>select N'Балог Олександр Олександрович', N'21',  N'Онкологічне відділення',  N'лікар-онколог',  N'1.00', 0, 0, 1714,2859, getDate(), null, getDate() union all</v>
      </c>
      <c r="B39" s="11" t="s">
        <v>167</v>
      </c>
      <c r="C39" s="11" t="s">
        <v>40</v>
      </c>
      <c r="D39" s="11" t="s">
        <v>41</v>
      </c>
      <c r="E39" s="11" t="s">
        <v>163</v>
      </c>
      <c r="F39" s="11">
        <v>0.85714290000000004</v>
      </c>
      <c r="G39" s="11" t="s">
        <v>26</v>
      </c>
      <c r="H39" s="11" t="s">
        <v>26</v>
      </c>
      <c r="I39" s="11" t="s">
        <v>29</v>
      </c>
      <c r="J39" s="11" t="s">
        <v>29</v>
      </c>
      <c r="K39" s="11" t="s">
        <v>1569</v>
      </c>
      <c r="L39" s="20"/>
      <c r="M39" s="11">
        <f t="shared" si="3"/>
        <v>1714.2859000000001</v>
      </c>
      <c r="N39" s="11">
        <v>0</v>
      </c>
      <c r="O39" s="11"/>
      <c r="P39" s="11">
        <f>S39*(200/3)*J39*F39</f>
        <v>1714.2858000000003</v>
      </c>
      <c r="Q39" s="11" t="b">
        <f>ROUND(R39,2)=ROUND(P39,2)</f>
        <v>1</v>
      </c>
      <c r="R39" s="11">
        <v>1714.2859000000001</v>
      </c>
      <c r="S39" s="16">
        <v>30</v>
      </c>
      <c r="T39" s="12">
        <f>(30000*F39*J39)</f>
        <v>25714.287</v>
      </c>
      <c r="U39" s="12">
        <f>20000*F39*J39</f>
        <v>17142.858</v>
      </c>
      <c r="V39" s="12">
        <f>ROUND(IF((Y39-T39)&gt;U39,(Y39-T39-U39)*0.1+U39*0.3,(Y39-T39)*0.3),2)</f>
        <v>-7714.29</v>
      </c>
      <c r="W39" s="12" t="b">
        <f>IF(V39&lt;0,0,V39)=ROUND(X39,2)</f>
        <v>1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/>
      <c r="AD39" s="11">
        <v>0</v>
      </c>
      <c r="AE39" s="11">
        <v>0</v>
      </c>
      <c r="AF39" s="11">
        <v>0</v>
      </c>
      <c r="AG39" s="11" t="b">
        <f>ROUND(AF39,2)=ROUND((AH39*AE39),2)</f>
        <v>1</v>
      </c>
      <c r="AH39" s="11">
        <v>0</v>
      </c>
      <c r="AI39" s="11" t="s">
        <v>32</v>
      </c>
      <c r="AJ39" s="11"/>
    </row>
    <row r="40" spans="1:36" s="7" customFormat="1" ht="13.5" hidden="1" customHeight="1" x14ac:dyDescent="0.25">
      <c r="A40" s="11" t="str">
        <f t="shared" si="0"/>
        <v>select N'Балог Олена Іванівна', N'96',  N'Приймальний блок',  N'Молодша медична сестра',  N'1.00', 8, 120, 0, getDate(), null, getDate() union all</v>
      </c>
      <c r="B40" s="11" t="s">
        <v>689</v>
      </c>
      <c r="C40" s="11" t="s">
        <v>637</v>
      </c>
      <c r="D40" s="11" t="s">
        <v>638</v>
      </c>
      <c r="E40" s="11" t="s">
        <v>111</v>
      </c>
      <c r="F40" s="11" t="s">
        <v>25</v>
      </c>
      <c r="G40" s="11" t="s">
        <v>48</v>
      </c>
      <c r="H40" s="11" t="s">
        <v>112</v>
      </c>
      <c r="I40" s="11" t="s">
        <v>29</v>
      </c>
      <c r="J40" s="11" t="s">
        <v>29</v>
      </c>
      <c r="K40" s="11" t="s">
        <v>1569</v>
      </c>
      <c r="L40" s="20"/>
      <c r="M40" s="11">
        <f t="shared" si="3"/>
        <v>0</v>
      </c>
      <c r="N40" s="11">
        <v>0</v>
      </c>
      <c r="O40" s="11"/>
      <c r="P40" s="11"/>
      <c r="Q40" s="11"/>
      <c r="R40" s="11">
        <v>0</v>
      </c>
      <c r="S40" s="11">
        <v>0</v>
      </c>
      <c r="T40" s="11"/>
      <c r="U40" s="11"/>
      <c r="V40" s="11"/>
      <c r="W40" s="11"/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/>
      <c r="AD40" s="11">
        <v>0</v>
      </c>
      <c r="AE40" s="11">
        <v>0</v>
      </c>
      <c r="AF40" s="11">
        <v>0</v>
      </c>
      <c r="AG40" s="11"/>
      <c r="AH40" s="11">
        <v>0</v>
      </c>
      <c r="AI40" s="11" t="s">
        <v>32</v>
      </c>
      <c r="AJ40" s="11"/>
    </row>
    <row r="41" spans="1:36" s="7" customFormat="1" ht="13.5" hidden="1" customHeight="1" x14ac:dyDescent="0.25">
      <c r="A41" s="11" t="str">
        <f t="shared" si="0"/>
        <v>select N'Балог Олеся Іванівна', N'21',  N'Онкологічне відділення',  N'сестра медична',  N'1.00', 8, 200, 0, getDate(), null, getDate() union all</v>
      </c>
      <c r="B41" s="11" t="s">
        <v>1435</v>
      </c>
      <c r="C41" s="11" t="s">
        <v>40</v>
      </c>
      <c r="D41" s="11" t="s">
        <v>41</v>
      </c>
      <c r="E41" s="11" t="s">
        <v>93</v>
      </c>
      <c r="F41" s="11" t="s">
        <v>31</v>
      </c>
      <c r="G41" s="11" t="s">
        <v>48</v>
      </c>
      <c r="H41" s="11" t="s">
        <v>95</v>
      </c>
      <c r="I41" s="11" t="s">
        <v>29</v>
      </c>
      <c r="J41" s="11" t="s">
        <v>29</v>
      </c>
      <c r="K41" s="11" t="s">
        <v>1569</v>
      </c>
      <c r="L41" s="20"/>
      <c r="M41" s="11">
        <f t="shared" si="3"/>
        <v>0</v>
      </c>
      <c r="N41" s="11">
        <v>0</v>
      </c>
      <c r="O41" s="11"/>
      <c r="P41" s="11"/>
      <c r="Q41" s="11"/>
      <c r="R41" s="11">
        <v>0</v>
      </c>
      <c r="S41" s="11">
        <v>0</v>
      </c>
      <c r="T41" s="11"/>
      <c r="U41" s="11"/>
      <c r="V41" s="11"/>
      <c r="W41" s="11"/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/>
      <c r="AD41" s="11">
        <v>0</v>
      </c>
      <c r="AE41" s="11">
        <v>0</v>
      </c>
      <c r="AF41" s="11">
        <v>0</v>
      </c>
      <c r="AG41" s="11"/>
      <c r="AH41" s="11">
        <v>0</v>
      </c>
      <c r="AI41" s="11" t="s">
        <v>32</v>
      </c>
      <c r="AJ41" s="11"/>
    </row>
    <row r="42" spans="1:36" s="7" customFormat="1" ht="13.5" hidden="1" customHeight="1" x14ac:dyDescent="0.25">
      <c r="A42" s="11" t="str">
        <f t="shared" si="0"/>
        <v>select N'Балух Надія Василівна', N'7',  N'Відділення анестезіології та інтенсивної терапії',  N'сестра медична-анестезист',  N'1.00', 8, 260, 0, getDate(), null, getDate() union all</v>
      </c>
      <c r="B42" s="11" t="s">
        <v>464</v>
      </c>
      <c r="C42" s="11" t="s">
        <v>206</v>
      </c>
      <c r="D42" s="11" t="s">
        <v>140</v>
      </c>
      <c r="E42" s="11" t="s">
        <v>362</v>
      </c>
      <c r="F42" s="11" t="s">
        <v>193</v>
      </c>
      <c r="G42" s="11" t="s">
        <v>48</v>
      </c>
      <c r="H42" s="11" t="s">
        <v>49</v>
      </c>
      <c r="I42" s="11" t="s">
        <v>29</v>
      </c>
      <c r="J42" s="11" t="s">
        <v>29</v>
      </c>
      <c r="K42" s="11" t="s">
        <v>1569</v>
      </c>
      <c r="L42" s="20"/>
      <c r="M42" s="11">
        <f t="shared" si="3"/>
        <v>0</v>
      </c>
      <c r="N42" s="11">
        <v>0</v>
      </c>
      <c r="O42" s="11"/>
      <c r="P42" s="11"/>
      <c r="Q42" s="11"/>
      <c r="R42" s="11">
        <v>0</v>
      </c>
      <c r="S42" s="11">
        <v>0</v>
      </c>
      <c r="T42" s="11"/>
      <c r="U42" s="11"/>
      <c r="V42" s="11"/>
      <c r="W42" s="11"/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/>
      <c r="AD42" s="11">
        <v>0</v>
      </c>
      <c r="AE42" s="11">
        <v>0</v>
      </c>
      <c r="AF42" s="11">
        <v>0</v>
      </c>
      <c r="AG42" s="11"/>
      <c r="AH42" s="11">
        <v>0</v>
      </c>
      <c r="AI42" s="11" t="s">
        <v>32</v>
      </c>
      <c r="AJ42" s="11"/>
    </row>
    <row r="43" spans="1:36" s="7" customFormat="1" ht="13.5" hidden="1" customHeight="1" x14ac:dyDescent="0.25">
      <c r="A43" s="11" t="str">
        <f t="shared" si="0"/>
        <v>select N'Бандюк Вікторія Дезидерівна', N'33',  N'Жіноча консультація',  N'старша акушерка',  N'1.00', 8, 280, 0, getDate(), null, getDate() union all</v>
      </c>
      <c r="B43" s="11" t="s">
        <v>300</v>
      </c>
      <c r="C43" s="11" t="s">
        <v>222</v>
      </c>
      <c r="D43" s="11" t="s">
        <v>223</v>
      </c>
      <c r="E43" s="11" t="s">
        <v>301</v>
      </c>
      <c r="F43" s="11" t="s">
        <v>25</v>
      </c>
      <c r="G43" s="11" t="s">
        <v>48</v>
      </c>
      <c r="H43" s="11" t="s">
        <v>118</v>
      </c>
      <c r="I43" s="11" t="s">
        <v>29</v>
      </c>
      <c r="J43" s="11" t="s">
        <v>29</v>
      </c>
      <c r="K43" s="11" t="s">
        <v>1569</v>
      </c>
      <c r="L43" s="20"/>
      <c r="M43" s="11">
        <f t="shared" si="3"/>
        <v>0</v>
      </c>
      <c r="N43" s="11">
        <v>0</v>
      </c>
      <c r="O43" s="11"/>
      <c r="P43" s="11"/>
      <c r="Q43" s="11"/>
      <c r="R43" s="11">
        <v>0</v>
      </c>
      <c r="S43" s="11">
        <v>0</v>
      </c>
      <c r="T43" s="11"/>
      <c r="U43" s="11"/>
      <c r="V43" s="11"/>
      <c r="W43" s="11"/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/>
      <c r="AD43" s="11">
        <v>0</v>
      </c>
      <c r="AE43" s="11">
        <v>0</v>
      </c>
      <c r="AF43" s="11">
        <v>0</v>
      </c>
      <c r="AG43" s="11"/>
      <c r="AH43" s="11">
        <v>0</v>
      </c>
      <c r="AI43" s="11" t="s">
        <v>32</v>
      </c>
      <c r="AJ43" s="11"/>
    </row>
    <row r="44" spans="1:36" s="7" customFormat="1" ht="13.5" hidden="1" customHeight="1" x14ac:dyDescent="0.25">
      <c r="A44" s="11" t="str">
        <f t="shared" si="0"/>
        <v>select N'Баран Олена Василівна', N'97',  N'Акушерський блок',  N'акушерка',  N'1.00', 8, 260, 0, getDate(), null, getDate() union all</v>
      </c>
      <c r="B44" s="11" t="s">
        <v>884</v>
      </c>
      <c r="C44" s="11" t="s">
        <v>641</v>
      </c>
      <c r="D44" s="11" t="s">
        <v>642</v>
      </c>
      <c r="E44" s="11" t="s">
        <v>46</v>
      </c>
      <c r="F44" s="11" t="s">
        <v>618</v>
      </c>
      <c r="G44" s="11" t="s">
        <v>48</v>
      </c>
      <c r="H44" s="11" t="s">
        <v>49</v>
      </c>
      <c r="I44" s="11" t="s">
        <v>29</v>
      </c>
      <c r="J44" s="11" t="s">
        <v>29</v>
      </c>
      <c r="K44" s="11" t="s">
        <v>1569</v>
      </c>
      <c r="L44" s="20"/>
      <c r="M44" s="11">
        <f t="shared" si="3"/>
        <v>0</v>
      </c>
      <c r="N44" s="11">
        <v>0</v>
      </c>
      <c r="O44" s="11"/>
      <c r="P44" s="11"/>
      <c r="Q44" s="11"/>
      <c r="R44" s="11">
        <v>0</v>
      </c>
      <c r="S44" s="11">
        <v>0</v>
      </c>
      <c r="T44" s="11"/>
      <c r="U44" s="11"/>
      <c r="V44" s="11"/>
      <c r="W44" s="11"/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/>
      <c r="AD44" s="11">
        <v>0</v>
      </c>
      <c r="AE44" s="11">
        <v>0</v>
      </c>
      <c r="AF44" s="11">
        <v>0</v>
      </c>
      <c r="AG44" s="11"/>
      <c r="AH44" s="11">
        <v>0</v>
      </c>
      <c r="AI44" s="11" t="s">
        <v>32</v>
      </c>
      <c r="AJ44" s="11"/>
    </row>
    <row r="45" spans="1:36" s="7" customFormat="1" ht="13.5" hidden="1" customHeight="1" x14ac:dyDescent="0.25">
      <c r="A45" s="11" t="str">
        <f t="shared" si="0"/>
        <v>select N'Барна Христина Василівна', N'60',  N'Реабілітаційне відділення',  N'логопед',  N'0.25', 8, 360, 0, getDate(), null, getDate() union all</v>
      </c>
      <c r="B45" s="11" t="s">
        <v>1216</v>
      </c>
      <c r="C45" s="11" t="s">
        <v>100</v>
      </c>
      <c r="D45" s="11" t="s">
        <v>101</v>
      </c>
      <c r="E45" s="11" t="s">
        <v>790</v>
      </c>
      <c r="F45" s="11" t="s">
        <v>193</v>
      </c>
      <c r="G45" s="11" t="s">
        <v>48</v>
      </c>
      <c r="H45" s="11" t="s">
        <v>314</v>
      </c>
      <c r="I45" s="11" t="s">
        <v>38</v>
      </c>
      <c r="J45" s="11" t="s">
        <v>29</v>
      </c>
      <c r="K45" s="11" t="s">
        <v>1570</v>
      </c>
      <c r="L45" s="20"/>
      <c r="M45" s="11">
        <f t="shared" si="3"/>
        <v>0</v>
      </c>
      <c r="N45" s="11">
        <v>0</v>
      </c>
      <c r="O45" s="11"/>
      <c r="P45" s="11"/>
      <c r="Q45" s="11"/>
      <c r="R45" s="11">
        <v>0</v>
      </c>
      <c r="S45" s="11">
        <v>0</v>
      </c>
      <c r="T45" s="11"/>
      <c r="U45" s="11"/>
      <c r="V45" s="11"/>
      <c r="W45" s="11"/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/>
      <c r="AD45" s="11">
        <v>0</v>
      </c>
      <c r="AE45" s="11">
        <v>0</v>
      </c>
      <c r="AF45" s="11">
        <v>0</v>
      </c>
      <c r="AG45" s="11"/>
      <c r="AH45" s="11">
        <v>0</v>
      </c>
      <c r="AI45" s="11" t="s">
        <v>32</v>
      </c>
      <c r="AJ45" s="11"/>
    </row>
    <row r="46" spans="1:36" s="7" customFormat="1" ht="13.5" hidden="1" customHeight="1" x14ac:dyDescent="0.25">
      <c r="A46" s="11" t="str">
        <f t="shared" si="0"/>
        <v>select N'Барта Марина Володимирівна', N'46',  N'Медичний склад',  N'Статистик',  N'1.00', 5, 640, 0, getDate(), null, getDate() union all</v>
      </c>
      <c r="B46" s="11" t="s">
        <v>785</v>
      </c>
      <c r="C46" s="11" t="s">
        <v>511</v>
      </c>
      <c r="D46" s="11" t="s">
        <v>512</v>
      </c>
      <c r="E46" s="11" t="s">
        <v>769</v>
      </c>
      <c r="F46" s="11" t="s">
        <v>25</v>
      </c>
      <c r="G46" s="11" t="s">
        <v>23</v>
      </c>
      <c r="H46" s="11" t="s">
        <v>61</v>
      </c>
      <c r="I46" s="11" t="s">
        <v>29</v>
      </c>
      <c r="J46" s="11" t="s">
        <v>29</v>
      </c>
      <c r="K46" s="11" t="s">
        <v>1569</v>
      </c>
      <c r="L46" s="20"/>
      <c r="M46" s="11">
        <f t="shared" si="3"/>
        <v>0</v>
      </c>
      <c r="N46" s="11">
        <v>0</v>
      </c>
      <c r="O46" s="11"/>
      <c r="P46" s="11"/>
      <c r="Q46" s="11"/>
      <c r="R46" s="11">
        <v>0</v>
      </c>
      <c r="S46" s="11">
        <v>0</v>
      </c>
      <c r="T46" s="11"/>
      <c r="U46" s="11"/>
      <c r="V46" s="11"/>
      <c r="W46" s="11"/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/>
      <c r="AD46" s="11">
        <v>0</v>
      </c>
      <c r="AE46" s="11">
        <v>0</v>
      </c>
      <c r="AF46" s="11">
        <v>0</v>
      </c>
      <c r="AG46" s="11"/>
      <c r="AH46" s="11">
        <v>0</v>
      </c>
      <c r="AI46" s="11" t="s">
        <v>32</v>
      </c>
      <c r="AJ46" s="11"/>
    </row>
    <row r="47" spans="1:36" s="7" customFormat="1" ht="13.5" hidden="1" customHeight="1" x14ac:dyDescent="0.25">
      <c r="A47" s="11" t="str">
        <f t="shared" si="0"/>
        <v>select N'Барчі Маріан Іванович', N'21',  N'Онкологічне відділення',  N'лікар-онколог',  N'0.75', 0, 0, 2350,2476, getDate(), null, getDate() union all</v>
      </c>
      <c r="B47" s="11" t="s">
        <v>162</v>
      </c>
      <c r="C47" s="11" t="s">
        <v>40</v>
      </c>
      <c r="D47" s="11" t="s">
        <v>41</v>
      </c>
      <c r="E47" s="11" t="s">
        <v>163</v>
      </c>
      <c r="F47" s="11">
        <v>0.90394129999999995</v>
      </c>
      <c r="G47" s="11" t="s">
        <v>26</v>
      </c>
      <c r="H47" s="11" t="s">
        <v>26</v>
      </c>
      <c r="I47" s="11" t="s">
        <v>27</v>
      </c>
      <c r="J47" s="11" t="s">
        <v>164</v>
      </c>
      <c r="K47" s="11" t="s">
        <v>1572</v>
      </c>
      <c r="L47" s="20"/>
      <c r="M47" s="11">
        <f t="shared" si="3"/>
        <v>2350.2476000000001</v>
      </c>
      <c r="N47" s="11">
        <v>0</v>
      </c>
      <c r="O47" s="11"/>
      <c r="P47" s="11">
        <f>S47*(200/3)*J47*F47</f>
        <v>2350.2473800000002</v>
      </c>
      <c r="Q47" s="11" t="b">
        <f>ROUND(R47,2)=ROUND(P47,2)</f>
        <v>1</v>
      </c>
      <c r="R47" s="11">
        <v>2350.2476000000001</v>
      </c>
      <c r="S47" s="14">
        <v>65</v>
      </c>
      <c r="T47" s="12">
        <f>(30000*F47*J47)</f>
        <v>16270.943399999998</v>
      </c>
      <c r="U47" s="12">
        <f>20000*F47*J47</f>
        <v>10847.295599999998</v>
      </c>
      <c r="V47" s="12">
        <f>ROUND(IF((Y47-T47)&gt;U47,(Y47-T47-U47)*0.1+U47*0.3,(Y47-T47)*0.3),2)</f>
        <v>-4881.28</v>
      </c>
      <c r="W47" s="12" t="b">
        <f>IF(V47&lt;0,0,V47)=ROUND(X47,2)</f>
        <v>1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/>
      <c r="AD47" s="11">
        <v>0</v>
      </c>
      <c r="AE47" s="11">
        <v>0</v>
      </c>
      <c r="AF47" s="11">
        <v>0</v>
      </c>
      <c r="AG47" s="11" t="b">
        <f>ROUND(AF47,2)=ROUND((AH47*AE47),2)</f>
        <v>1</v>
      </c>
      <c r="AH47" s="11">
        <v>0</v>
      </c>
      <c r="AI47" s="11" t="s">
        <v>32</v>
      </c>
      <c r="AJ47" s="11"/>
    </row>
    <row r="48" spans="1:36" s="7" customFormat="1" ht="13.5" hidden="1" customHeight="1" x14ac:dyDescent="0.25">
      <c r="A48" s="11" t="str">
        <f t="shared" si="0"/>
        <v>select N'Барчі Маріан Іванович', N'991',  N'Онкологічне відділення',  N'завідувач',  N'0.50', 0, 0, 0, getDate(), null, getDate() union all</v>
      </c>
      <c r="B48" s="11" t="s">
        <v>162</v>
      </c>
      <c r="C48" s="11" t="s">
        <v>40</v>
      </c>
      <c r="D48" s="11">
        <v>991</v>
      </c>
      <c r="E48" s="11" t="s">
        <v>69</v>
      </c>
      <c r="F48" s="11" t="s">
        <v>683</v>
      </c>
      <c r="G48" s="11" t="s">
        <v>26</v>
      </c>
      <c r="H48" s="11" t="s">
        <v>26</v>
      </c>
      <c r="I48" s="11" t="s">
        <v>27</v>
      </c>
      <c r="J48" s="11" t="s">
        <v>321</v>
      </c>
      <c r="K48" s="11" t="s">
        <v>1571</v>
      </c>
      <c r="L48" s="20"/>
      <c r="M48" s="11">
        <f t="shared" si="3"/>
        <v>0</v>
      </c>
      <c r="N48" s="11">
        <v>0</v>
      </c>
      <c r="O48" s="11"/>
      <c r="P48" s="11"/>
      <c r="Q48" s="11"/>
      <c r="R48" s="11">
        <v>0</v>
      </c>
      <c r="S48" s="14">
        <v>0</v>
      </c>
      <c r="T48" s="14"/>
      <c r="U48" s="14"/>
      <c r="V48" s="14"/>
      <c r="W48" s="14"/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/>
      <c r="AD48" s="11">
        <v>0</v>
      </c>
      <c r="AE48" s="11">
        <v>0</v>
      </c>
      <c r="AF48" s="11">
        <v>0</v>
      </c>
      <c r="AG48" s="11"/>
      <c r="AH48" s="11">
        <v>0</v>
      </c>
      <c r="AI48" s="11" t="s">
        <v>32</v>
      </c>
      <c r="AJ48" s="11"/>
    </row>
    <row r="49" spans="1:36" s="7" customFormat="1" ht="13.5" hidden="1" customHeight="1" x14ac:dyDescent="0.25">
      <c r="A49" s="11" t="str">
        <f t="shared" si="0"/>
        <v>select N'Басараб Вікторія Василівна', N'32',  N'Сектор дитячої консультації',  N'психолог',  N'1.00', 8, 360, 0, getDate(), null, getDate() union all</v>
      </c>
      <c r="B49" s="11" t="s">
        <v>500</v>
      </c>
      <c r="C49" s="11" t="s">
        <v>237</v>
      </c>
      <c r="D49" s="11" t="s">
        <v>84</v>
      </c>
      <c r="E49" s="11" t="s">
        <v>358</v>
      </c>
      <c r="F49" s="11" t="s">
        <v>25</v>
      </c>
      <c r="G49" s="11" t="s">
        <v>48</v>
      </c>
      <c r="H49" s="11" t="s">
        <v>314</v>
      </c>
      <c r="I49" s="11" t="s">
        <v>27</v>
      </c>
      <c r="J49" s="11" t="s">
        <v>28</v>
      </c>
      <c r="K49" s="11" t="s">
        <v>1569</v>
      </c>
      <c r="L49" s="20"/>
      <c r="M49" s="11">
        <f t="shared" si="3"/>
        <v>0</v>
      </c>
      <c r="N49" s="11">
        <v>0</v>
      </c>
      <c r="O49" s="11"/>
      <c r="P49" s="11"/>
      <c r="Q49" s="11"/>
      <c r="R49" s="11">
        <v>0</v>
      </c>
      <c r="S49" s="11">
        <v>0</v>
      </c>
      <c r="T49" s="11"/>
      <c r="U49" s="11"/>
      <c r="V49" s="11"/>
      <c r="W49" s="11"/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/>
      <c r="AD49" s="11">
        <v>0</v>
      </c>
      <c r="AE49" s="11">
        <v>0</v>
      </c>
      <c r="AF49" s="11">
        <v>0</v>
      </c>
      <c r="AG49" s="11"/>
      <c r="AH49" s="11">
        <v>0</v>
      </c>
      <c r="AI49" s="11" t="s">
        <v>32</v>
      </c>
      <c r="AJ49" s="11"/>
    </row>
    <row r="50" spans="1:36" s="7" customFormat="1" ht="13.5" hidden="1" customHeight="1" x14ac:dyDescent="0.25">
      <c r="A50" s="11" t="str">
        <f t="shared" si="0"/>
        <v>select N'Басараб Вікторія Василівна', N'32',  N'Центр психологічної реабілітації та травмотерапії',  N'психолог',  N'0.25', 8, 360, 0, getDate(), null, getDate() union all</v>
      </c>
      <c r="B50" s="11" t="s">
        <v>500</v>
      </c>
      <c r="C50" s="11" t="s">
        <v>1357</v>
      </c>
      <c r="D50" s="11" t="s">
        <v>84</v>
      </c>
      <c r="E50" s="11" t="s">
        <v>358</v>
      </c>
      <c r="F50" s="11" t="s">
        <v>592</v>
      </c>
      <c r="G50" s="11" t="s">
        <v>48</v>
      </c>
      <c r="H50" s="11" t="s">
        <v>314</v>
      </c>
      <c r="I50" s="11" t="s">
        <v>27</v>
      </c>
      <c r="J50" s="11" t="s">
        <v>374</v>
      </c>
      <c r="K50" s="11" t="s">
        <v>1570</v>
      </c>
      <c r="L50" s="20"/>
      <c r="M50" s="11">
        <f t="shared" si="3"/>
        <v>0</v>
      </c>
      <c r="N50" s="11">
        <v>0</v>
      </c>
      <c r="O50" s="11"/>
      <c r="P50" s="11"/>
      <c r="Q50" s="11"/>
      <c r="R50" s="11">
        <v>0</v>
      </c>
      <c r="S50" s="11">
        <v>0</v>
      </c>
      <c r="T50" s="11"/>
      <c r="U50" s="11"/>
      <c r="V50" s="11"/>
      <c r="W50" s="11"/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/>
      <c r="AD50" s="11">
        <v>0</v>
      </c>
      <c r="AE50" s="11">
        <v>0</v>
      </c>
      <c r="AF50" s="11">
        <v>0</v>
      </c>
      <c r="AG50" s="11"/>
      <c r="AH50" s="11">
        <v>0</v>
      </c>
      <c r="AI50" s="11" t="s">
        <v>32</v>
      </c>
      <c r="AJ50" s="11"/>
    </row>
    <row r="51" spans="1:36" s="7" customFormat="1" ht="13.5" hidden="1" customHeight="1" x14ac:dyDescent="0.25">
      <c r="A51" s="11" t="str">
        <f t="shared" si="0"/>
        <v>select N'Басараб Ліана Борисівна', N'32',  N'Урологічний кабінет',  N'сестра медична',  N'1.00', 8, 200, 0, getDate(), null, getDate() union all</v>
      </c>
      <c r="B51" s="11" t="s">
        <v>1021</v>
      </c>
      <c r="C51" s="11" t="s">
        <v>871</v>
      </c>
      <c r="D51" s="11" t="s">
        <v>84</v>
      </c>
      <c r="E51" s="11" t="s">
        <v>93</v>
      </c>
      <c r="F51" s="11" t="s">
        <v>25</v>
      </c>
      <c r="G51" s="11" t="s">
        <v>48</v>
      </c>
      <c r="H51" s="11" t="s">
        <v>95</v>
      </c>
      <c r="I51" s="11" t="s">
        <v>29</v>
      </c>
      <c r="J51" s="11" t="s">
        <v>29</v>
      </c>
      <c r="K51" s="11" t="s">
        <v>1569</v>
      </c>
      <c r="L51" s="20"/>
      <c r="M51" s="11">
        <f t="shared" si="3"/>
        <v>0</v>
      </c>
      <c r="N51" s="11">
        <v>0</v>
      </c>
      <c r="O51" s="11"/>
      <c r="P51" s="11"/>
      <c r="Q51" s="11"/>
      <c r="R51" s="11">
        <v>0</v>
      </c>
      <c r="S51" s="11">
        <v>0</v>
      </c>
      <c r="T51" s="11"/>
      <c r="U51" s="11"/>
      <c r="V51" s="11"/>
      <c r="W51" s="11"/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/>
      <c r="AD51" s="11">
        <v>0</v>
      </c>
      <c r="AE51" s="11">
        <v>0</v>
      </c>
      <c r="AF51" s="11">
        <v>0</v>
      </c>
      <c r="AG51" s="11"/>
      <c r="AH51" s="11">
        <v>0</v>
      </c>
      <c r="AI51" s="11" t="s">
        <v>32</v>
      </c>
      <c r="AJ51" s="11"/>
    </row>
    <row r="52" spans="1:36" s="7" customFormat="1" ht="13.5" hidden="1" customHeight="1" x14ac:dyDescent="0.25">
      <c r="A52" s="11" t="str">
        <f t="shared" si="0"/>
        <v>select N'Басараб Магдалина Василівна', N'16',  N'Пологове відділення',  N'дезінфектор',  N'1.00', 8, 360, 0, getDate(), null, getDate() union all</v>
      </c>
      <c r="B52" s="11" t="s">
        <v>668</v>
      </c>
      <c r="C52" s="11" t="s">
        <v>157</v>
      </c>
      <c r="D52" s="11" t="s">
        <v>158</v>
      </c>
      <c r="E52" s="11" t="s">
        <v>669</v>
      </c>
      <c r="F52" s="11" t="s">
        <v>25</v>
      </c>
      <c r="G52" s="11" t="s">
        <v>48</v>
      </c>
      <c r="H52" s="11" t="s">
        <v>314</v>
      </c>
      <c r="I52" s="11" t="s">
        <v>29</v>
      </c>
      <c r="J52" s="11" t="s">
        <v>29</v>
      </c>
      <c r="K52" s="11" t="s">
        <v>1569</v>
      </c>
      <c r="L52" s="20"/>
      <c r="M52" s="11">
        <f t="shared" si="3"/>
        <v>0</v>
      </c>
      <c r="N52" s="11">
        <v>0</v>
      </c>
      <c r="O52" s="11"/>
      <c r="P52" s="11"/>
      <c r="Q52" s="11"/>
      <c r="R52" s="11">
        <v>0</v>
      </c>
      <c r="S52" s="11">
        <v>0</v>
      </c>
      <c r="T52" s="11"/>
      <c r="U52" s="11"/>
      <c r="V52" s="11"/>
      <c r="W52" s="11"/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/>
      <c r="AD52" s="11">
        <v>0</v>
      </c>
      <c r="AE52" s="11">
        <v>0</v>
      </c>
      <c r="AF52" s="11">
        <v>0</v>
      </c>
      <c r="AG52" s="11"/>
      <c r="AH52" s="11">
        <v>0</v>
      </c>
      <c r="AI52" s="11" t="s">
        <v>32</v>
      </c>
      <c r="AJ52" s="11"/>
    </row>
    <row r="53" spans="1:36" s="7" customFormat="1" ht="13.5" hidden="1" customHeight="1" x14ac:dyDescent="0.25">
      <c r="A53" s="11" t="str">
        <f t="shared" si="0"/>
        <v>select N'Басараб Марина Юріївна', N'5',  N'Відділення ортопедії, травматології та нейрохірургії',  N'Молодша медична сестра',  N'1.00', 8, 120, 0, getDate(), null, getDate() union all</v>
      </c>
      <c r="B53" s="11" t="s">
        <v>273</v>
      </c>
      <c r="C53" s="11" t="s">
        <v>22</v>
      </c>
      <c r="D53" s="11" t="s">
        <v>23</v>
      </c>
      <c r="E53" s="11" t="s">
        <v>111</v>
      </c>
      <c r="F53" s="11" t="s">
        <v>274</v>
      </c>
      <c r="G53" s="11" t="s">
        <v>48</v>
      </c>
      <c r="H53" s="11" t="s">
        <v>112</v>
      </c>
      <c r="I53" s="11" t="s">
        <v>29</v>
      </c>
      <c r="J53" s="11" t="s">
        <v>29</v>
      </c>
      <c r="K53" s="11" t="s">
        <v>1569</v>
      </c>
      <c r="L53" s="20"/>
      <c r="M53" s="11">
        <f t="shared" si="3"/>
        <v>0</v>
      </c>
      <c r="N53" s="11">
        <v>0</v>
      </c>
      <c r="O53" s="11"/>
      <c r="P53" s="11"/>
      <c r="Q53" s="11"/>
      <c r="R53" s="11">
        <v>0</v>
      </c>
      <c r="S53" s="11">
        <v>0</v>
      </c>
      <c r="T53" s="11"/>
      <c r="U53" s="11"/>
      <c r="V53" s="11"/>
      <c r="W53" s="11"/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/>
      <c r="AD53" s="11">
        <v>0</v>
      </c>
      <c r="AE53" s="11">
        <v>0</v>
      </c>
      <c r="AF53" s="11">
        <v>0</v>
      </c>
      <c r="AG53" s="11"/>
      <c r="AH53" s="11">
        <v>0</v>
      </c>
      <c r="AI53" s="11" t="s">
        <v>32</v>
      </c>
      <c r="AJ53" s="11"/>
    </row>
    <row r="54" spans="1:36" s="7" customFormat="1" ht="13.5" hidden="1" customHeight="1" x14ac:dyDescent="0.25">
      <c r="A54" s="11" t="str">
        <f t="shared" si="0"/>
        <v>select N'Басараб Поліна Юріївна', N'32',  N'Кабінет молодшого персоналу',  N'Молодша медична сестра',  N'1.00', 8, 120, 0, getDate(), null, getDate() union all</v>
      </c>
      <c r="B54" s="11" t="s">
        <v>776</v>
      </c>
      <c r="C54" s="11" t="s">
        <v>419</v>
      </c>
      <c r="D54" s="11" t="s">
        <v>84</v>
      </c>
      <c r="E54" s="11" t="s">
        <v>111</v>
      </c>
      <c r="F54" s="11" t="s">
        <v>25</v>
      </c>
      <c r="G54" s="11" t="s">
        <v>48</v>
      </c>
      <c r="H54" s="11" t="s">
        <v>112</v>
      </c>
      <c r="I54" s="11" t="s">
        <v>29</v>
      </c>
      <c r="J54" s="11" t="s">
        <v>29</v>
      </c>
      <c r="K54" s="11" t="s">
        <v>1569</v>
      </c>
      <c r="L54" s="20"/>
      <c r="M54" s="11">
        <f t="shared" si="3"/>
        <v>0</v>
      </c>
      <c r="N54" s="11">
        <v>0</v>
      </c>
      <c r="O54" s="11"/>
      <c r="P54" s="11"/>
      <c r="Q54" s="11"/>
      <c r="R54" s="11">
        <v>0</v>
      </c>
      <c r="S54" s="11">
        <v>0</v>
      </c>
      <c r="T54" s="11"/>
      <c r="U54" s="11"/>
      <c r="V54" s="11"/>
      <c r="W54" s="11"/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/>
      <c r="AD54" s="11">
        <v>0</v>
      </c>
      <c r="AE54" s="11">
        <v>0</v>
      </c>
      <c r="AF54" s="11">
        <v>0</v>
      </c>
      <c r="AG54" s="11"/>
      <c r="AH54" s="11">
        <v>0</v>
      </c>
      <c r="AI54" s="11" t="s">
        <v>32</v>
      </c>
      <c r="AJ54" s="11"/>
    </row>
    <row r="55" spans="1:36" s="7" customFormat="1" ht="13.5" hidden="1" customHeight="1" x14ac:dyDescent="0.25">
      <c r="A55" s="11" t="str">
        <f t="shared" si="0"/>
        <v>select N'Батрин Мирослава Михайлівна', N'32',  N'Ендокринологічний кабінет',  N'лікар-ендокринолог',  N'1.00', 0, 0, 0, getDate(), null, getDate() union all</v>
      </c>
      <c r="B55" s="11" t="s">
        <v>1141</v>
      </c>
      <c r="C55" s="11" t="s">
        <v>247</v>
      </c>
      <c r="D55" s="11" t="s">
        <v>84</v>
      </c>
      <c r="E55" s="11" t="s">
        <v>248</v>
      </c>
      <c r="F55" s="11">
        <v>0.23809524000000001</v>
      </c>
      <c r="G55" s="11" t="s">
        <v>26</v>
      </c>
      <c r="H55" s="11" t="s">
        <v>26</v>
      </c>
      <c r="I55" s="11" t="s">
        <v>29</v>
      </c>
      <c r="J55" s="11" t="s">
        <v>29</v>
      </c>
      <c r="K55" s="11" t="s">
        <v>1569</v>
      </c>
      <c r="L55" s="20"/>
      <c r="M55" s="11">
        <f t="shared" si="3"/>
        <v>0</v>
      </c>
      <c r="N55" s="11">
        <v>0</v>
      </c>
      <c r="O55" s="11"/>
      <c r="P55" s="11">
        <f>S55*(200/3)*J55*F55</f>
        <v>0</v>
      </c>
      <c r="Q55" s="11" t="b">
        <f>ROUND(R55,2)=ROUND(P55,2)</f>
        <v>1</v>
      </c>
      <c r="R55" s="11">
        <v>0</v>
      </c>
      <c r="S55" s="12">
        <v>0</v>
      </c>
      <c r="T55" s="12">
        <f>(30000*F55*J55)</f>
        <v>7142.8572000000004</v>
      </c>
      <c r="U55" s="12">
        <f>20000*F55*J55</f>
        <v>4761.9048000000003</v>
      </c>
      <c r="V55" s="12">
        <f>ROUND(IF((Y55-T55)&gt;U55,(Y55-T55-U55)*0.1+U55*0.3,(Y55-T55)*0.3),2)</f>
        <v>-1067.6600000000001</v>
      </c>
      <c r="W55" s="12" t="b">
        <f>IF(V55&lt;0,0,V55)=ROUND(X55,2)</f>
        <v>1</v>
      </c>
      <c r="X55" s="11">
        <v>0</v>
      </c>
      <c r="Y55" s="11">
        <v>3584</v>
      </c>
      <c r="Z55" s="11">
        <v>0</v>
      </c>
      <c r="AA55" s="11">
        <v>0</v>
      </c>
      <c r="AB55" s="11">
        <v>0</v>
      </c>
      <c r="AC55" s="11"/>
      <c r="AD55" s="11">
        <v>0</v>
      </c>
      <c r="AE55" s="11">
        <v>0</v>
      </c>
      <c r="AF55" s="11">
        <v>0</v>
      </c>
      <c r="AG55" s="11" t="b">
        <f>ROUND(AF55,2)=ROUND((AH55*AE55),2)</f>
        <v>1</v>
      </c>
      <c r="AH55" s="11">
        <v>0</v>
      </c>
      <c r="AI55" s="11" t="s">
        <v>32</v>
      </c>
      <c r="AJ55" s="11"/>
    </row>
    <row r="56" spans="1:36" s="7" customFormat="1" ht="13.5" hidden="1" customHeight="1" x14ac:dyDescent="0.25">
      <c r="A56" s="11" t="str">
        <f t="shared" si="0"/>
        <v>select N'Безуглий Олександр Володимирович', N'94',  N'Господарський відділ',  N'інженер з охорони праці',  N'1.00', 0, 0, 0, getDate(), null, getDate() union all</v>
      </c>
      <c r="B56" s="11" t="s">
        <v>1529</v>
      </c>
      <c r="C56" s="11" t="s">
        <v>63</v>
      </c>
      <c r="D56" s="11" t="s">
        <v>64</v>
      </c>
      <c r="E56" s="11" t="s">
        <v>1530</v>
      </c>
      <c r="F56" s="11" t="s">
        <v>25</v>
      </c>
      <c r="G56" s="11" t="s">
        <v>26</v>
      </c>
      <c r="H56" s="11" t="s">
        <v>26</v>
      </c>
      <c r="I56" s="11" t="s">
        <v>29</v>
      </c>
      <c r="J56" s="11" t="s">
        <v>29</v>
      </c>
      <c r="K56" s="11" t="s">
        <v>1569</v>
      </c>
      <c r="L56" s="21">
        <v>45509</v>
      </c>
      <c r="M56" s="11">
        <f>R56+X56+AB56+AF56</f>
        <v>0</v>
      </c>
      <c r="N56" s="11">
        <v>0</v>
      </c>
      <c r="O56" s="11"/>
      <c r="P56" s="11"/>
      <c r="Q56" s="11"/>
      <c r="R56" s="11">
        <v>0</v>
      </c>
      <c r="S56" s="11">
        <v>0</v>
      </c>
      <c r="T56" s="11"/>
      <c r="U56" s="11"/>
      <c r="V56" s="11"/>
      <c r="W56" s="11"/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/>
      <c r="AD56" s="11">
        <v>0</v>
      </c>
      <c r="AE56" s="11">
        <v>0</v>
      </c>
      <c r="AF56" s="11">
        <v>0</v>
      </c>
      <c r="AG56" s="11"/>
      <c r="AH56" s="11">
        <v>0</v>
      </c>
      <c r="AI56" s="11" t="s">
        <v>32</v>
      </c>
      <c r="AJ56" s="11"/>
    </row>
    <row r="57" spans="1:36" s="7" customFormat="1" ht="13.5" hidden="1" customHeight="1" x14ac:dyDescent="0.25">
      <c r="A57" s="11" t="str">
        <f t="shared" si="0"/>
        <v>select N'Беляшина Оксана Михайлівна', N'32',  N'Кабінет масажу',  N'сестра медична з масажу',  N'1.00', 8, 200, 0, getDate(), null, getDate() union all</v>
      </c>
      <c r="B57" s="11" t="s">
        <v>773</v>
      </c>
      <c r="C57" s="11" t="s">
        <v>774</v>
      </c>
      <c r="D57" s="11" t="s">
        <v>84</v>
      </c>
      <c r="E57" s="11" t="s">
        <v>775</v>
      </c>
      <c r="F57" s="11" t="s">
        <v>168</v>
      </c>
      <c r="G57" s="11" t="s">
        <v>48</v>
      </c>
      <c r="H57" s="11" t="s">
        <v>95</v>
      </c>
      <c r="I57" s="11" t="s">
        <v>29</v>
      </c>
      <c r="J57" s="11" t="s">
        <v>29</v>
      </c>
      <c r="K57" s="11" t="s">
        <v>1569</v>
      </c>
      <c r="L57" s="20"/>
      <c r="M57" s="11">
        <f t="shared" ref="M57:M60" si="11">R57+X57+AB57+AF57+N57+Z57</f>
        <v>0</v>
      </c>
      <c r="N57" s="11">
        <v>0</v>
      </c>
      <c r="O57" s="11"/>
      <c r="P57" s="11"/>
      <c r="Q57" s="11"/>
      <c r="R57" s="11">
        <v>0</v>
      </c>
      <c r="S57" s="11">
        <v>0</v>
      </c>
      <c r="T57" s="11"/>
      <c r="U57" s="11"/>
      <c r="V57" s="11"/>
      <c r="W57" s="11"/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/>
      <c r="AD57" s="11">
        <v>0</v>
      </c>
      <c r="AE57" s="11">
        <v>0</v>
      </c>
      <c r="AF57" s="11">
        <v>0</v>
      </c>
      <c r="AG57" s="11"/>
      <c r="AH57" s="11">
        <v>0</v>
      </c>
      <c r="AI57" s="11" t="s">
        <v>32</v>
      </c>
      <c r="AJ57" s="11"/>
    </row>
    <row r="58" spans="1:36" s="7" customFormat="1" ht="13.5" hidden="1" customHeight="1" x14ac:dyDescent="0.25">
      <c r="A58" s="11" t="str">
        <f t="shared" si="0"/>
        <v>select N'Бенце Діанна Юліївна', N'33',  N'Жіноча консультація',  N'лікар-акушер-гінеколог',  N'1.00', 0, 0, 0, getDate(), null, getDate() union all</v>
      </c>
      <c r="B58" s="11" t="s">
        <v>1265</v>
      </c>
      <c r="C58" s="11" t="s">
        <v>222</v>
      </c>
      <c r="D58" s="11" t="s">
        <v>223</v>
      </c>
      <c r="E58" s="11" t="s">
        <v>36</v>
      </c>
      <c r="F58" s="11">
        <v>0</v>
      </c>
      <c r="G58" s="11" t="s">
        <v>26</v>
      </c>
      <c r="H58" s="11" t="s">
        <v>26</v>
      </c>
      <c r="I58" s="11" t="s">
        <v>29</v>
      </c>
      <c r="J58" s="11" t="s">
        <v>29</v>
      </c>
      <c r="K58" s="11" t="s">
        <v>1569</v>
      </c>
      <c r="L58" s="20"/>
      <c r="M58" s="11">
        <f t="shared" si="11"/>
        <v>0</v>
      </c>
      <c r="N58" s="11">
        <v>0</v>
      </c>
      <c r="O58" s="11"/>
      <c r="P58" s="11">
        <f>S58*(200/3)*J58*F58</f>
        <v>0</v>
      </c>
      <c r="Q58" s="11" t="b">
        <f>ROUND(R58,2)=ROUND(P58,2)</f>
        <v>1</v>
      </c>
      <c r="R58" s="11">
        <v>0</v>
      </c>
      <c r="S58" s="12">
        <v>0</v>
      </c>
      <c r="T58" s="12">
        <f>(30000*F58*J58)</f>
        <v>0</v>
      </c>
      <c r="U58" s="12">
        <f>20000*F58*J58</f>
        <v>0</v>
      </c>
      <c r="V58" s="12">
        <f>ROUND(IF((Y58-T58)&gt;U58,(Y58-T58-U58)*0.1+U58*0.3,(Y58-T58)*0.3),2)</f>
        <v>0</v>
      </c>
      <c r="W58" s="12" t="b">
        <f>IF(V58&lt;0,0,V58)=ROUND(X58,2)</f>
        <v>1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/>
      <c r="AD58" s="11">
        <v>0</v>
      </c>
      <c r="AE58" s="11">
        <v>0</v>
      </c>
      <c r="AF58" s="11">
        <v>0</v>
      </c>
      <c r="AG58" s="11" t="b">
        <f>ROUND(AF58,2)=ROUND((AH58*AE58),2)</f>
        <v>1</v>
      </c>
      <c r="AH58" s="11">
        <v>0</v>
      </c>
      <c r="AI58" s="11" t="s">
        <v>32</v>
      </c>
      <c r="AJ58" s="11"/>
    </row>
    <row r="59" spans="1:36" s="7" customFormat="1" ht="13.5" hidden="1" customHeight="1" x14ac:dyDescent="0.25">
      <c r="A59" s="11" t="str">
        <f t="shared" si="0"/>
        <v>select N'Бережна Оксана Василівна', N'22',  N'Відділення загальної терапії',  N'сестра медична',  N'1.00', 8, 200, 0, getDate(), null, getDate() union all</v>
      </c>
      <c r="B59" s="11" t="s">
        <v>208</v>
      </c>
      <c r="C59" s="11" t="s">
        <v>202</v>
      </c>
      <c r="D59" s="11" t="s">
        <v>203</v>
      </c>
      <c r="E59" s="11" t="s">
        <v>93</v>
      </c>
      <c r="F59" s="11" t="s">
        <v>31</v>
      </c>
      <c r="G59" s="11" t="s">
        <v>48</v>
      </c>
      <c r="H59" s="11" t="s">
        <v>95</v>
      </c>
      <c r="I59" s="11" t="s">
        <v>29</v>
      </c>
      <c r="J59" s="11" t="s">
        <v>29</v>
      </c>
      <c r="K59" s="11" t="s">
        <v>1569</v>
      </c>
      <c r="L59" s="20"/>
      <c r="M59" s="11">
        <f t="shared" si="11"/>
        <v>0</v>
      </c>
      <c r="N59" s="11">
        <v>0</v>
      </c>
      <c r="O59" s="11"/>
      <c r="P59" s="11"/>
      <c r="Q59" s="11"/>
      <c r="R59" s="11">
        <v>0</v>
      </c>
      <c r="S59" s="11">
        <v>0</v>
      </c>
      <c r="T59" s="11"/>
      <c r="U59" s="11"/>
      <c r="V59" s="11"/>
      <c r="W59" s="11"/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/>
      <c r="AD59" s="11">
        <v>0</v>
      </c>
      <c r="AE59" s="11">
        <v>0</v>
      </c>
      <c r="AF59" s="11">
        <v>0</v>
      </c>
      <c r="AG59" s="11"/>
      <c r="AH59" s="11">
        <v>0</v>
      </c>
      <c r="AI59" s="11" t="s">
        <v>32</v>
      </c>
      <c r="AJ59" s="11"/>
    </row>
    <row r="60" spans="1:36" s="7" customFormat="1" ht="13.5" hidden="1" customHeight="1" x14ac:dyDescent="0.25">
      <c r="A60" s="11" t="str">
        <f t="shared" si="0"/>
        <v>select N'Бережна Світлана Михайлівна', N'22',  N'Відділення загальної терапії',  N'сестра медична',  N'1.00', 8, 200, 0, getDate(), null, getDate() union all</v>
      </c>
      <c r="B60" s="11" t="s">
        <v>948</v>
      </c>
      <c r="C60" s="11" t="s">
        <v>202</v>
      </c>
      <c r="D60" s="11" t="s">
        <v>203</v>
      </c>
      <c r="E60" s="11" t="s">
        <v>93</v>
      </c>
      <c r="F60" s="11" t="s">
        <v>181</v>
      </c>
      <c r="G60" s="11" t="s">
        <v>48</v>
      </c>
      <c r="H60" s="11" t="s">
        <v>95</v>
      </c>
      <c r="I60" s="11" t="s">
        <v>29</v>
      </c>
      <c r="J60" s="11" t="s">
        <v>29</v>
      </c>
      <c r="K60" s="11" t="s">
        <v>1569</v>
      </c>
      <c r="L60" s="20"/>
      <c r="M60" s="11">
        <f t="shared" si="11"/>
        <v>0</v>
      </c>
      <c r="N60" s="11">
        <v>0</v>
      </c>
      <c r="O60" s="11"/>
      <c r="P60" s="11"/>
      <c r="Q60" s="11"/>
      <c r="R60" s="11">
        <v>0</v>
      </c>
      <c r="S60" s="11">
        <v>0</v>
      </c>
      <c r="T60" s="11"/>
      <c r="U60" s="11"/>
      <c r="V60" s="11"/>
      <c r="W60" s="11"/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/>
      <c r="AD60" s="11">
        <v>0</v>
      </c>
      <c r="AE60" s="11">
        <v>0</v>
      </c>
      <c r="AF60" s="11">
        <v>0</v>
      </c>
      <c r="AG60" s="11"/>
      <c r="AH60" s="11">
        <v>0</v>
      </c>
      <c r="AI60" s="11" t="s">
        <v>32</v>
      </c>
      <c r="AJ60" s="11"/>
    </row>
    <row r="61" spans="1:36" s="7" customFormat="1" ht="13.5" hidden="1" customHeight="1" x14ac:dyDescent="0.25">
      <c r="A61" s="11" t="str">
        <f t="shared" si="0"/>
        <v>select N'Береш Ганна Ростиславівна', N'2',  N'Відділення екстреної (невідкладної) медичної допомоги',  N'сестра медична',  N'1.00', 8, 200, 0, getDate(), null, getDate() union all</v>
      </c>
      <c r="B61" s="11" t="s">
        <v>1055</v>
      </c>
      <c r="C61" s="11" t="s">
        <v>173</v>
      </c>
      <c r="D61" s="11" t="s">
        <v>30</v>
      </c>
      <c r="E61" s="11" t="s">
        <v>93</v>
      </c>
      <c r="F61" s="11" t="s">
        <v>1056</v>
      </c>
      <c r="G61" s="11" t="s">
        <v>48</v>
      </c>
      <c r="H61" s="11" t="s">
        <v>95</v>
      </c>
      <c r="I61" s="11" t="s">
        <v>27</v>
      </c>
      <c r="J61" s="11" t="s">
        <v>28</v>
      </c>
      <c r="K61" s="11" t="s">
        <v>1569</v>
      </c>
      <c r="L61" s="21">
        <v>45537</v>
      </c>
      <c r="M61" s="11">
        <f>R61+X61+AB61+AF61</f>
        <v>0</v>
      </c>
      <c r="N61" s="11">
        <v>0</v>
      </c>
      <c r="O61" s="11"/>
      <c r="P61" s="11"/>
      <c r="Q61" s="11"/>
      <c r="R61" s="11">
        <v>0</v>
      </c>
      <c r="S61" s="11">
        <v>0</v>
      </c>
      <c r="T61" s="11"/>
      <c r="U61" s="11"/>
      <c r="V61" s="11"/>
      <c r="W61" s="11"/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/>
      <c r="AD61" s="11">
        <v>0</v>
      </c>
      <c r="AE61" s="11">
        <v>0</v>
      </c>
      <c r="AF61" s="11">
        <v>0</v>
      </c>
      <c r="AG61" s="11"/>
      <c r="AH61" s="11">
        <v>0</v>
      </c>
      <c r="AI61" s="11" t="s">
        <v>32</v>
      </c>
      <c r="AJ61" s="11"/>
    </row>
    <row r="62" spans="1:36" s="7" customFormat="1" ht="13.5" hidden="1" customHeight="1" x14ac:dyDescent="0.25">
      <c r="A62" s="11" t="str">
        <f t="shared" si="0"/>
        <v>select N'Береш Ганна Ростиславівна', N'2',  N'Відділення екстреної (невідкладної) медичної допомоги',  N'сестра медична',  N'0.25', 8, 200, 0, getDate(), null, getDate() union all</v>
      </c>
      <c r="B62" s="11" t="s">
        <v>1055</v>
      </c>
      <c r="C62" s="11" t="s">
        <v>173</v>
      </c>
      <c r="D62" s="11" t="s">
        <v>30</v>
      </c>
      <c r="E62" s="11" t="s">
        <v>93</v>
      </c>
      <c r="F62" s="11" t="s">
        <v>1490</v>
      </c>
      <c r="G62" s="11" t="s">
        <v>48</v>
      </c>
      <c r="H62" s="11" t="s">
        <v>95</v>
      </c>
      <c r="I62" s="11" t="s">
        <v>27</v>
      </c>
      <c r="J62" s="11" t="s">
        <v>374</v>
      </c>
      <c r="K62" s="11" t="s">
        <v>1570</v>
      </c>
      <c r="L62" s="21">
        <v>45537</v>
      </c>
      <c r="M62" s="11">
        <f>R62+X62+AB62+AF62</f>
        <v>0</v>
      </c>
      <c r="N62" s="11">
        <v>0</v>
      </c>
      <c r="O62" s="11"/>
      <c r="P62" s="11"/>
      <c r="Q62" s="11"/>
      <c r="R62" s="11">
        <v>0</v>
      </c>
      <c r="S62" s="11">
        <v>0</v>
      </c>
      <c r="T62" s="11"/>
      <c r="U62" s="11"/>
      <c r="V62" s="11"/>
      <c r="W62" s="11"/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/>
      <c r="AD62" s="11">
        <v>0</v>
      </c>
      <c r="AE62" s="11">
        <v>0</v>
      </c>
      <c r="AF62" s="11">
        <v>0</v>
      </c>
      <c r="AG62" s="11"/>
      <c r="AH62" s="11">
        <v>0</v>
      </c>
      <c r="AI62" s="11" t="s">
        <v>32</v>
      </c>
      <c r="AJ62" s="11"/>
    </row>
    <row r="63" spans="1:36" s="7" customFormat="1" ht="13.5" hidden="1" customHeight="1" x14ac:dyDescent="0.25">
      <c r="A63" s="11" t="str">
        <f t="shared" si="0"/>
        <v>select N'Береш Мар`яна Василівна', N'65',  N'Відділення інтенсивної терапії новонароджених',  N'сестра медична',  N'1.00', 8, 200, 0, getDate(), null, getDate() union all</v>
      </c>
      <c r="B63" s="11" t="s">
        <v>748</v>
      </c>
      <c r="C63" s="11" t="s">
        <v>79</v>
      </c>
      <c r="D63" s="11" t="s">
        <v>80</v>
      </c>
      <c r="E63" s="11" t="s">
        <v>93</v>
      </c>
      <c r="F63" s="11" t="s">
        <v>749</v>
      </c>
      <c r="G63" s="11" t="s">
        <v>48</v>
      </c>
      <c r="H63" s="11" t="s">
        <v>95</v>
      </c>
      <c r="I63" s="11" t="s">
        <v>29</v>
      </c>
      <c r="J63" s="11" t="s">
        <v>29</v>
      </c>
      <c r="K63" s="11" t="s">
        <v>1569</v>
      </c>
      <c r="L63" s="20"/>
      <c r="M63" s="11">
        <f t="shared" ref="M63:M85" si="12">R63+X63+AB63+AF63+N63+Z63</f>
        <v>0</v>
      </c>
      <c r="N63" s="11">
        <v>0</v>
      </c>
      <c r="O63" s="11"/>
      <c r="P63" s="11"/>
      <c r="Q63" s="11"/>
      <c r="R63" s="11">
        <v>0</v>
      </c>
      <c r="S63" s="11">
        <v>0</v>
      </c>
      <c r="T63" s="11"/>
      <c r="U63" s="11"/>
      <c r="V63" s="11"/>
      <c r="W63" s="11"/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/>
      <c r="AD63" s="11">
        <v>0</v>
      </c>
      <c r="AE63" s="11">
        <v>0</v>
      </c>
      <c r="AF63" s="11">
        <v>0</v>
      </c>
      <c r="AG63" s="11"/>
      <c r="AH63" s="11">
        <v>0</v>
      </c>
      <c r="AI63" s="11" t="s">
        <v>32</v>
      </c>
      <c r="AJ63" s="11"/>
    </row>
    <row r="64" spans="1:36" s="7" customFormat="1" ht="13.5" hidden="1" customHeight="1" x14ac:dyDescent="0.25">
      <c r="A64" s="11" t="str">
        <f t="shared" si="0"/>
        <v>select N'Береш Надія Олексіївна', N'75',  N'Відділення діалізу',  N'сестра медична',  N'1.00', 8, 200, 0, getDate(), null, getDate() union all</v>
      </c>
      <c r="B64" s="11" t="s">
        <v>786</v>
      </c>
      <c r="C64" s="11" t="s">
        <v>538</v>
      </c>
      <c r="D64" s="11" t="s">
        <v>539</v>
      </c>
      <c r="E64" s="11" t="s">
        <v>93</v>
      </c>
      <c r="F64" s="11" t="s">
        <v>31</v>
      </c>
      <c r="G64" s="11" t="s">
        <v>48</v>
      </c>
      <c r="H64" s="11" t="s">
        <v>95</v>
      </c>
      <c r="I64" s="11" t="s">
        <v>29</v>
      </c>
      <c r="J64" s="11" t="s">
        <v>29</v>
      </c>
      <c r="K64" s="11" t="s">
        <v>1569</v>
      </c>
      <c r="L64" s="20"/>
      <c r="M64" s="11">
        <f t="shared" si="12"/>
        <v>0</v>
      </c>
      <c r="N64" s="11">
        <v>0</v>
      </c>
      <c r="O64" s="11"/>
      <c r="P64" s="11"/>
      <c r="Q64" s="11"/>
      <c r="R64" s="11">
        <v>0</v>
      </c>
      <c r="S64" s="11">
        <v>0</v>
      </c>
      <c r="T64" s="11"/>
      <c r="U64" s="11"/>
      <c r="V64" s="11"/>
      <c r="W64" s="11"/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/>
      <c r="AD64" s="11">
        <v>0</v>
      </c>
      <c r="AE64" s="11">
        <v>0</v>
      </c>
      <c r="AF64" s="11">
        <v>0</v>
      </c>
      <c r="AG64" s="11"/>
      <c r="AH64" s="11">
        <v>0</v>
      </c>
      <c r="AI64" s="11" t="s">
        <v>32</v>
      </c>
      <c r="AJ64" s="11"/>
    </row>
    <row r="65" spans="1:36" s="7" customFormat="1" ht="13.5" hidden="1" customHeight="1" x14ac:dyDescent="0.25">
      <c r="A65" s="11" t="str">
        <f t="shared" si="0"/>
        <v>select N'Береш Наталія Петрівна', N'28',  N'Рентгенологічний блок',  N'рентгенолаборант',  N'1.00', 8, 200, 0, getDate(), null, getDate() union all</v>
      </c>
      <c r="B65" s="11" t="s">
        <v>377</v>
      </c>
      <c r="C65" s="11" t="s">
        <v>370</v>
      </c>
      <c r="D65" s="11" t="s">
        <v>365</v>
      </c>
      <c r="E65" s="11" t="s">
        <v>213</v>
      </c>
      <c r="F65" s="11" t="s">
        <v>274</v>
      </c>
      <c r="G65" s="11" t="s">
        <v>48</v>
      </c>
      <c r="H65" s="11" t="s">
        <v>95</v>
      </c>
      <c r="I65" s="11" t="s">
        <v>29</v>
      </c>
      <c r="J65" s="11" t="s">
        <v>29</v>
      </c>
      <c r="K65" s="11" t="s">
        <v>1569</v>
      </c>
      <c r="L65" s="20"/>
      <c r="M65" s="11">
        <f t="shared" si="12"/>
        <v>0</v>
      </c>
      <c r="N65" s="11">
        <v>0</v>
      </c>
      <c r="O65" s="11"/>
      <c r="P65" s="11"/>
      <c r="Q65" s="11"/>
      <c r="R65" s="11">
        <v>0</v>
      </c>
      <c r="S65" s="11">
        <v>0</v>
      </c>
      <c r="T65" s="11"/>
      <c r="U65" s="11"/>
      <c r="V65" s="11"/>
      <c r="W65" s="11"/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/>
      <c r="AD65" s="11">
        <v>0</v>
      </c>
      <c r="AE65" s="11">
        <v>0</v>
      </c>
      <c r="AF65" s="11">
        <v>0</v>
      </c>
      <c r="AG65" s="11"/>
      <c r="AH65" s="11">
        <v>0</v>
      </c>
      <c r="AI65" s="11" t="s">
        <v>32</v>
      </c>
      <c r="AJ65" s="11"/>
    </row>
    <row r="66" spans="1:36" s="7" customFormat="1" ht="13.5" hidden="1" customHeight="1" x14ac:dyDescent="0.25">
      <c r="A66" s="11" t="str">
        <f t="shared" si="0"/>
        <v>select N'Бернат Марія Емерихівна', N'28',  N'Ендоскопічний кабінет',  N'сестра медична',  N'1.00', 8, 200, 0, getDate(), null, getDate() union all</v>
      </c>
      <c r="B66" s="11" t="s">
        <v>379</v>
      </c>
      <c r="C66" s="11" t="s">
        <v>380</v>
      </c>
      <c r="D66" s="11" t="s">
        <v>365</v>
      </c>
      <c r="E66" s="11" t="s">
        <v>93</v>
      </c>
      <c r="F66" s="11" t="s">
        <v>381</v>
      </c>
      <c r="G66" s="11" t="s">
        <v>48</v>
      </c>
      <c r="H66" s="11" t="s">
        <v>95</v>
      </c>
      <c r="I66" s="11" t="s">
        <v>29</v>
      </c>
      <c r="J66" s="11" t="s">
        <v>29</v>
      </c>
      <c r="K66" s="11" t="s">
        <v>1569</v>
      </c>
      <c r="L66" s="20"/>
      <c r="M66" s="11">
        <f t="shared" si="12"/>
        <v>0</v>
      </c>
      <c r="N66" s="11">
        <v>0</v>
      </c>
      <c r="O66" s="11"/>
      <c r="P66" s="11"/>
      <c r="Q66" s="11"/>
      <c r="R66" s="11">
        <v>0</v>
      </c>
      <c r="S66" s="11">
        <v>0</v>
      </c>
      <c r="T66" s="11"/>
      <c r="U66" s="11"/>
      <c r="V66" s="11"/>
      <c r="W66" s="11"/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/>
      <c r="AD66" s="11">
        <v>0</v>
      </c>
      <c r="AE66" s="11">
        <v>0</v>
      </c>
      <c r="AF66" s="11">
        <v>0</v>
      </c>
      <c r="AG66" s="11"/>
      <c r="AH66" s="11">
        <v>0</v>
      </c>
      <c r="AI66" s="11" t="s">
        <v>32</v>
      </c>
      <c r="AJ66" s="11"/>
    </row>
    <row r="67" spans="1:36" s="7" customFormat="1" ht="13.5" hidden="1" customHeight="1" x14ac:dyDescent="0.25">
      <c r="A67" s="11" t="str">
        <f t="shared" ref="A67:A130" si="13">CONCATENATE("select N'",B67,"', N'",D67,"', "," N'",C67,"',  N'",E67,"',  N'",K67,"', ",G67,", ",H67,", ",M67,", getDate(), null, getDate() union all")</f>
        <v>select N'Бесага Марія Юріївна', N'32',  N'Кабінет дерматовенеролога',  N'сестра медична',  N'1.00', 8, 200, 0, getDate(), null, getDate() union all</v>
      </c>
      <c r="B67" s="11" t="s">
        <v>123</v>
      </c>
      <c r="C67" s="11" t="s">
        <v>124</v>
      </c>
      <c r="D67" s="11" t="s">
        <v>84</v>
      </c>
      <c r="E67" s="11" t="s">
        <v>93</v>
      </c>
      <c r="F67" s="11" t="s">
        <v>125</v>
      </c>
      <c r="G67" s="11" t="s">
        <v>48</v>
      </c>
      <c r="H67" s="11" t="s">
        <v>95</v>
      </c>
      <c r="I67" s="11" t="s">
        <v>29</v>
      </c>
      <c r="J67" s="11" t="s">
        <v>29</v>
      </c>
      <c r="K67" s="11" t="s">
        <v>1569</v>
      </c>
      <c r="L67" s="20"/>
      <c r="M67" s="11">
        <f t="shared" si="12"/>
        <v>0</v>
      </c>
      <c r="N67" s="11">
        <v>0</v>
      </c>
      <c r="O67" s="11"/>
      <c r="P67" s="11"/>
      <c r="Q67" s="11"/>
      <c r="R67" s="11">
        <v>0</v>
      </c>
      <c r="S67" s="11">
        <v>0</v>
      </c>
      <c r="T67" s="11"/>
      <c r="U67" s="11"/>
      <c r="V67" s="11"/>
      <c r="W67" s="11"/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/>
      <c r="AD67" s="11">
        <v>0</v>
      </c>
      <c r="AE67" s="11">
        <v>0</v>
      </c>
      <c r="AF67" s="11">
        <v>0</v>
      </c>
      <c r="AG67" s="11"/>
      <c r="AH67" s="11">
        <v>0</v>
      </c>
      <c r="AI67" s="11" t="s">
        <v>32</v>
      </c>
      <c r="AJ67" s="11"/>
    </row>
    <row r="68" spans="1:36" s="7" customFormat="1" ht="13.5" hidden="1" customHeight="1" x14ac:dyDescent="0.25">
      <c r="A68" s="11" t="str">
        <f t="shared" si="13"/>
        <v>select N'Беца Анжеліка Ласлівна', N'32',  N'Кабінет дерматовенеролога',  N'лікар-дерматовенеролог',  N'1.00', 0, 0, 0, getDate(), null, getDate() union all</v>
      </c>
      <c r="B68" s="11" t="s">
        <v>712</v>
      </c>
      <c r="C68" s="11" t="s">
        <v>124</v>
      </c>
      <c r="D68" s="11" t="s">
        <v>84</v>
      </c>
      <c r="E68" s="11" t="s">
        <v>121</v>
      </c>
      <c r="F68" s="11">
        <v>1</v>
      </c>
      <c r="G68" s="11" t="s">
        <v>26</v>
      </c>
      <c r="H68" s="11" t="s">
        <v>26</v>
      </c>
      <c r="I68" s="11" t="s">
        <v>29</v>
      </c>
      <c r="J68" s="11" t="s">
        <v>29</v>
      </c>
      <c r="K68" s="11" t="s">
        <v>1569</v>
      </c>
      <c r="L68" s="20"/>
      <c r="M68" s="11">
        <f t="shared" si="12"/>
        <v>0</v>
      </c>
      <c r="N68" s="11">
        <v>0</v>
      </c>
      <c r="O68" s="11"/>
      <c r="P68" s="11">
        <f>S68*(200/3)*J68*F68</f>
        <v>0</v>
      </c>
      <c r="Q68" s="11" t="b">
        <f>ROUND(R68,2)=ROUND(P68,2)</f>
        <v>1</v>
      </c>
      <c r="R68" s="11">
        <v>0</v>
      </c>
      <c r="S68" s="12">
        <v>0</v>
      </c>
      <c r="T68" s="12">
        <f>(30000*F68*J68)</f>
        <v>30000</v>
      </c>
      <c r="U68" s="12">
        <f>20000*F68*J68</f>
        <v>20000</v>
      </c>
      <c r="V68" s="12">
        <f>ROUND(IF((Y68-T68)&gt;U68,(Y68-T68-U68)*0.1+U68*0.3,(Y68-T68)*0.3),2)</f>
        <v>-4934.3999999999996</v>
      </c>
      <c r="W68" s="12" t="b">
        <f>IF(V68&lt;0,0,V68)=ROUND(X68,2)</f>
        <v>1</v>
      </c>
      <c r="X68" s="11">
        <v>0</v>
      </c>
      <c r="Y68" s="11">
        <v>13552</v>
      </c>
      <c r="Z68" s="11">
        <v>0</v>
      </c>
      <c r="AA68" s="11">
        <v>0</v>
      </c>
      <c r="AB68" s="11">
        <v>0</v>
      </c>
      <c r="AC68" s="11"/>
      <c r="AD68" s="11">
        <v>0</v>
      </c>
      <c r="AE68" s="11">
        <v>0</v>
      </c>
      <c r="AF68" s="11">
        <v>0</v>
      </c>
      <c r="AG68" s="11" t="b">
        <f>ROUND(AF68,2)=ROUND((AH68*AE68),2)</f>
        <v>1</v>
      </c>
      <c r="AH68" s="11">
        <v>0</v>
      </c>
      <c r="AI68" s="11" t="s">
        <v>32</v>
      </c>
      <c r="AJ68" s="11"/>
    </row>
    <row r="69" spans="1:36" s="7" customFormat="1" ht="13.5" hidden="1" customHeight="1" x14ac:dyDescent="0.25">
      <c r="A69" s="11" t="str">
        <f t="shared" si="13"/>
        <v>select N'Бисага Марія Михайлівна', N'84',  N'Терапевтичний блок інтенсивної терапії',  N'Молодша медична сестра',  N'1.00', 8, 120, 0, getDate(), null, getDate() union all</v>
      </c>
      <c r="B69" s="11" t="s">
        <v>283</v>
      </c>
      <c r="C69" s="11" t="s">
        <v>88</v>
      </c>
      <c r="D69" s="11" t="s">
        <v>89</v>
      </c>
      <c r="E69" s="11" t="s">
        <v>111</v>
      </c>
      <c r="F69" s="11" t="s">
        <v>204</v>
      </c>
      <c r="G69" s="11" t="s">
        <v>48</v>
      </c>
      <c r="H69" s="11" t="s">
        <v>112</v>
      </c>
      <c r="I69" s="11" t="s">
        <v>29</v>
      </c>
      <c r="J69" s="11" t="s">
        <v>29</v>
      </c>
      <c r="K69" s="11" t="s">
        <v>1569</v>
      </c>
      <c r="L69" s="20"/>
      <c r="M69" s="11">
        <f t="shared" si="12"/>
        <v>0</v>
      </c>
      <c r="N69" s="11">
        <v>0</v>
      </c>
      <c r="O69" s="11"/>
      <c r="P69" s="11"/>
      <c r="Q69" s="11"/>
      <c r="R69" s="11">
        <v>0</v>
      </c>
      <c r="S69" s="11">
        <v>0</v>
      </c>
      <c r="T69" s="11"/>
      <c r="U69" s="11"/>
      <c r="V69" s="11"/>
      <c r="W69" s="11"/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/>
      <c r="AD69" s="11">
        <v>0</v>
      </c>
      <c r="AE69" s="11">
        <v>0</v>
      </c>
      <c r="AF69" s="11">
        <v>0</v>
      </c>
      <c r="AG69" s="11"/>
      <c r="AH69" s="11">
        <v>0</v>
      </c>
      <c r="AI69" s="11" t="s">
        <v>32</v>
      </c>
      <c r="AJ69" s="11"/>
    </row>
    <row r="70" spans="1:36" s="7" customFormat="1" ht="13.5" hidden="1" customHeight="1" x14ac:dyDescent="0.25">
      <c r="A70" s="11" t="str">
        <f t="shared" si="13"/>
        <v>select N'Бичкова Вікторія Василівна', N'32',  N'Рецепція',  N'сестра медична',  N'1.00', 6, 320, 0, getDate(), null, getDate() union all</v>
      </c>
      <c r="B70" s="11" t="s">
        <v>939</v>
      </c>
      <c r="C70" s="11" t="s">
        <v>411</v>
      </c>
      <c r="D70" s="11" t="s">
        <v>84</v>
      </c>
      <c r="E70" s="11" t="s">
        <v>93</v>
      </c>
      <c r="F70" s="11" t="s">
        <v>25</v>
      </c>
      <c r="G70" s="11">
        <v>6</v>
      </c>
      <c r="H70" s="11">
        <v>320</v>
      </c>
      <c r="I70" s="11" t="s">
        <v>29</v>
      </c>
      <c r="J70" s="11" t="s">
        <v>29</v>
      </c>
      <c r="K70" s="11" t="s">
        <v>1569</v>
      </c>
      <c r="L70" s="20"/>
      <c r="M70" s="11">
        <f t="shared" si="12"/>
        <v>0</v>
      </c>
      <c r="N70" s="11">
        <v>0</v>
      </c>
      <c r="O70" s="11"/>
      <c r="P70" s="11"/>
      <c r="Q70" s="11"/>
      <c r="R70" s="11">
        <v>0</v>
      </c>
      <c r="S70" s="11">
        <v>0</v>
      </c>
      <c r="T70" s="11"/>
      <c r="U70" s="11"/>
      <c r="V70" s="11"/>
      <c r="W70" s="11"/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/>
      <c r="AD70" s="11">
        <v>0</v>
      </c>
      <c r="AE70" s="11">
        <v>0</v>
      </c>
      <c r="AF70" s="11">
        <v>0</v>
      </c>
      <c r="AG70" s="11"/>
      <c r="AH70" s="11">
        <v>0</v>
      </c>
      <c r="AI70" s="11" t="s">
        <v>32</v>
      </c>
      <c r="AJ70" s="11"/>
    </row>
    <row r="71" spans="1:36" s="7" customFormat="1" ht="13.5" hidden="1" customHeight="1" x14ac:dyDescent="0.25">
      <c r="A71" s="11" t="str">
        <f t="shared" si="13"/>
        <v>select N'Бібен Авігея Михайлівна', N'96',  N'Приймальний блок',  N'акушерка',  N'1.00', 8, 260, 0, getDate(), null, getDate() union all</v>
      </c>
      <c r="B71" s="11" t="s">
        <v>1299</v>
      </c>
      <c r="C71" s="11" t="s">
        <v>637</v>
      </c>
      <c r="D71" s="11" t="s">
        <v>638</v>
      </c>
      <c r="E71" s="11" t="s">
        <v>46</v>
      </c>
      <c r="F71" s="11" t="s">
        <v>1300</v>
      </c>
      <c r="G71" s="11" t="s">
        <v>48</v>
      </c>
      <c r="H71" s="11" t="s">
        <v>49</v>
      </c>
      <c r="I71" s="11" t="s">
        <v>27</v>
      </c>
      <c r="J71" s="11" t="s">
        <v>28</v>
      </c>
      <c r="K71" s="11" t="s">
        <v>1569</v>
      </c>
      <c r="L71" s="20"/>
      <c r="M71" s="11">
        <f t="shared" si="12"/>
        <v>0</v>
      </c>
      <c r="N71" s="11">
        <v>0</v>
      </c>
      <c r="O71" s="11"/>
      <c r="P71" s="11"/>
      <c r="Q71" s="11"/>
      <c r="R71" s="11">
        <v>0</v>
      </c>
      <c r="S71" s="11">
        <v>0</v>
      </c>
      <c r="T71" s="11"/>
      <c r="U71" s="11"/>
      <c r="V71" s="11"/>
      <c r="W71" s="11"/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/>
      <c r="AD71" s="11">
        <v>0</v>
      </c>
      <c r="AE71" s="11">
        <v>0</v>
      </c>
      <c r="AF71" s="11">
        <v>0</v>
      </c>
      <c r="AG71" s="11"/>
      <c r="AH71" s="11">
        <v>0</v>
      </c>
      <c r="AI71" s="11" t="s">
        <v>32</v>
      </c>
      <c r="AJ71" s="11"/>
    </row>
    <row r="72" spans="1:36" s="7" customFormat="1" ht="13.5" hidden="1" customHeight="1" x14ac:dyDescent="0.25">
      <c r="A72" s="11" t="str">
        <f t="shared" si="13"/>
        <v>select N'Бібен Авігея Михайлівна', N'82',  N'Відділення інтенсивної терапії для вагітної, роділлі, породіллі',  N'акушерка',  N'0.25', 8, 260, 0, getDate(), null, getDate() union all</v>
      </c>
      <c r="B72" s="11" t="s">
        <v>1299</v>
      </c>
      <c r="C72" s="11" t="s">
        <v>485</v>
      </c>
      <c r="D72" s="11" t="s">
        <v>486</v>
      </c>
      <c r="E72" s="11" t="s">
        <v>46</v>
      </c>
      <c r="F72" s="11" t="s">
        <v>1483</v>
      </c>
      <c r="G72" s="11" t="s">
        <v>48</v>
      </c>
      <c r="H72" s="11" t="s">
        <v>49</v>
      </c>
      <c r="I72" s="11" t="s">
        <v>27</v>
      </c>
      <c r="J72" s="11" t="s">
        <v>374</v>
      </c>
      <c r="K72" s="11" t="s">
        <v>1570</v>
      </c>
      <c r="L72" s="20"/>
      <c r="M72" s="11">
        <f t="shared" si="12"/>
        <v>0</v>
      </c>
      <c r="N72" s="11">
        <v>0</v>
      </c>
      <c r="O72" s="11"/>
      <c r="P72" s="11"/>
      <c r="Q72" s="11"/>
      <c r="R72" s="11">
        <v>0</v>
      </c>
      <c r="S72" s="11">
        <v>0</v>
      </c>
      <c r="T72" s="11"/>
      <c r="U72" s="11"/>
      <c r="V72" s="11"/>
      <c r="W72" s="11"/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/>
      <c r="AD72" s="11">
        <v>0</v>
      </c>
      <c r="AE72" s="11">
        <v>0</v>
      </c>
      <c r="AF72" s="11">
        <v>0</v>
      </c>
      <c r="AG72" s="11"/>
      <c r="AH72" s="11">
        <v>0</v>
      </c>
      <c r="AI72" s="11" t="s">
        <v>32</v>
      </c>
      <c r="AJ72" s="11"/>
    </row>
    <row r="73" spans="1:36" s="7" customFormat="1" ht="13.5" hidden="1" customHeight="1" x14ac:dyDescent="0.25">
      <c r="A73" s="11" t="str">
        <f t="shared" si="13"/>
        <v>select N'Бібічева Мирослава Василівна', N'-1',  N'Позаштатний кабінет',  N'реєстратор медичний',  N'1.00', 8, 360, 0, getDate(), null, getDate() union all</v>
      </c>
      <c r="B73" s="11" t="s">
        <v>1131</v>
      </c>
      <c r="C73" s="11" t="s">
        <v>1132</v>
      </c>
      <c r="D73" s="11" t="s">
        <v>1133</v>
      </c>
      <c r="E73" s="11" t="s">
        <v>313</v>
      </c>
      <c r="F73" s="11" t="s">
        <v>31</v>
      </c>
      <c r="G73" s="11" t="s">
        <v>48</v>
      </c>
      <c r="H73" s="11" t="s">
        <v>314</v>
      </c>
      <c r="I73" s="11" t="s">
        <v>29</v>
      </c>
      <c r="J73" s="11" t="s">
        <v>29</v>
      </c>
      <c r="K73" s="11" t="s">
        <v>1569</v>
      </c>
      <c r="L73" s="20"/>
      <c r="M73" s="11">
        <f t="shared" si="12"/>
        <v>0</v>
      </c>
      <c r="N73" s="11">
        <v>0</v>
      </c>
      <c r="O73" s="11"/>
      <c r="P73" s="11"/>
      <c r="Q73" s="11"/>
      <c r="R73" s="11">
        <v>0</v>
      </c>
      <c r="S73" s="11">
        <v>0</v>
      </c>
      <c r="T73" s="11"/>
      <c r="U73" s="11"/>
      <c r="V73" s="11"/>
      <c r="W73" s="11"/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/>
      <c r="AD73" s="11">
        <v>0</v>
      </c>
      <c r="AE73" s="11">
        <v>0</v>
      </c>
      <c r="AF73" s="11">
        <v>0</v>
      </c>
      <c r="AG73" s="11"/>
      <c r="AH73" s="11">
        <v>0</v>
      </c>
      <c r="AI73" s="11" t="s">
        <v>32</v>
      </c>
      <c r="AJ73" s="11"/>
    </row>
    <row r="74" spans="1:36" s="7" customFormat="1" ht="13.5" hidden="1" customHeight="1" x14ac:dyDescent="0.25">
      <c r="A74" s="11" t="str">
        <f t="shared" si="13"/>
        <v>select N'Бігарі Оксана Василівна', N'13',  N'Палати інтенсивної терапії',  N'сестра медична стаціонару',  N'1.00', 8, 200, 0, getDate(), null, getDate() union all</v>
      </c>
      <c r="B74" s="11" t="s">
        <v>1456</v>
      </c>
      <c r="C74" s="11" t="s">
        <v>1037</v>
      </c>
      <c r="D74" s="11" t="s">
        <v>384</v>
      </c>
      <c r="E74" s="11" t="s">
        <v>1038</v>
      </c>
      <c r="F74" s="11" t="s">
        <v>1006</v>
      </c>
      <c r="G74" s="11" t="s">
        <v>48</v>
      </c>
      <c r="H74" s="11" t="s">
        <v>95</v>
      </c>
      <c r="I74" s="11" t="s">
        <v>29</v>
      </c>
      <c r="J74" s="11" t="s">
        <v>29</v>
      </c>
      <c r="K74" s="11" t="s">
        <v>1569</v>
      </c>
      <c r="L74" s="20"/>
      <c r="M74" s="11">
        <f t="shared" si="12"/>
        <v>0</v>
      </c>
      <c r="N74" s="11">
        <v>0</v>
      </c>
      <c r="O74" s="11"/>
      <c r="P74" s="11"/>
      <c r="Q74" s="11"/>
      <c r="R74" s="11">
        <v>0</v>
      </c>
      <c r="S74" s="11">
        <v>0</v>
      </c>
      <c r="T74" s="11"/>
      <c r="U74" s="11"/>
      <c r="V74" s="11"/>
      <c r="W74" s="11"/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/>
      <c r="AD74" s="11">
        <v>0</v>
      </c>
      <c r="AE74" s="11">
        <v>0</v>
      </c>
      <c r="AF74" s="11">
        <v>0</v>
      </c>
      <c r="AG74" s="11"/>
      <c r="AH74" s="11">
        <v>0</v>
      </c>
      <c r="AI74" s="11" t="s">
        <v>32</v>
      </c>
      <c r="AJ74" s="11"/>
    </row>
    <row r="75" spans="1:36" s="7" customFormat="1" ht="13.5" hidden="1" customHeight="1" x14ac:dyDescent="0.25">
      <c r="A75" s="11" t="str">
        <f t="shared" si="13"/>
        <v>select N'Бігарі Олег Емілович', N'18',  N'Хірургічне відділення №1',  N'лікар-хірург',  N'0.50', 0, 0, 0, getDate(), null, getDate() union all</v>
      </c>
      <c r="B75" s="11" t="s">
        <v>1118</v>
      </c>
      <c r="C75" s="11" t="s">
        <v>151</v>
      </c>
      <c r="D75" s="11" t="s">
        <v>152</v>
      </c>
      <c r="E75" s="11" t="s">
        <v>435</v>
      </c>
      <c r="F75" s="11">
        <v>0</v>
      </c>
      <c r="G75" s="11" t="s">
        <v>26</v>
      </c>
      <c r="H75" s="11" t="s">
        <v>26</v>
      </c>
      <c r="I75" s="11" t="s">
        <v>50</v>
      </c>
      <c r="J75" s="11" t="s">
        <v>29</v>
      </c>
      <c r="K75" s="11" t="s">
        <v>1571</v>
      </c>
      <c r="L75" s="20"/>
      <c r="M75" s="11">
        <f t="shared" si="12"/>
        <v>0</v>
      </c>
      <c r="N75" s="11">
        <v>0</v>
      </c>
      <c r="O75" s="11"/>
      <c r="P75" s="11">
        <f t="shared" ref="P75:P77" si="14">S75*(200/3)*J75*F75</f>
        <v>0</v>
      </c>
      <c r="Q75" s="11" t="b">
        <f t="shared" ref="Q75:Q77" si="15">ROUND(R75,2)=ROUND(P75,2)</f>
        <v>1</v>
      </c>
      <c r="R75" s="11">
        <v>0</v>
      </c>
      <c r="S75" s="14">
        <v>0</v>
      </c>
      <c r="T75" s="12">
        <f t="shared" ref="T75:T77" si="16">(30000*F75*J75)</f>
        <v>0</v>
      </c>
      <c r="U75" s="12">
        <f t="shared" ref="U75:U77" si="17">20000*F75*J75</f>
        <v>0</v>
      </c>
      <c r="V75" s="12">
        <f t="shared" ref="V75:V77" si="18">ROUND(IF((Y75-T75)&gt;U75,(Y75-T75-U75)*0.1+U75*0.3,(Y75-T75)*0.3),2)</f>
        <v>0</v>
      </c>
      <c r="W75" s="12" t="b">
        <f t="shared" ref="W75:W77" si="19">IF(V75&lt;0,0,V75)=ROUND(X75,2)</f>
        <v>1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/>
      <c r="AD75" s="11" t="s">
        <v>26</v>
      </c>
      <c r="AE75" s="11">
        <v>0</v>
      </c>
      <c r="AF75" s="11">
        <v>0</v>
      </c>
      <c r="AG75" s="11" t="b">
        <f t="shared" ref="AG75:AG77" si="20">ROUND(AF75,2)=ROUND((AH75*AE75),2)</f>
        <v>1</v>
      </c>
      <c r="AH75" s="11">
        <v>0</v>
      </c>
      <c r="AI75" s="11" t="s">
        <v>32</v>
      </c>
      <c r="AJ75" s="11"/>
    </row>
    <row r="76" spans="1:36" s="7" customFormat="1" ht="13.5" hidden="1" customHeight="1" x14ac:dyDescent="0.25">
      <c r="A76" s="11" t="str">
        <f t="shared" si="13"/>
        <v>select N'Білоус Дмитро Ігорович', N'5',  N'Відділення ортопедії, травматології та нейрохірургії',  N'лікар-ортопед-травматолог',  N'0.25', 0, 0, 0, getDate(), null, getDate() union all</v>
      </c>
      <c r="B76" s="11" t="s">
        <v>234</v>
      </c>
      <c r="C76" s="11" t="s">
        <v>22</v>
      </c>
      <c r="D76" s="11" t="s">
        <v>23</v>
      </c>
      <c r="E76" s="11" t="s">
        <v>24</v>
      </c>
      <c r="F76" s="11">
        <v>0.99925799999999998</v>
      </c>
      <c r="G76" s="11" t="s">
        <v>26</v>
      </c>
      <c r="H76" s="11" t="s">
        <v>26</v>
      </c>
      <c r="I76" s="11" t="s">
        <v>38</v>
      </c>
      <c r="J76" s="11" t="s">
        <v>29</v>
      </c>
      <c r="K76" s="11" t="s">
        <v>1570</v>
      </c>
      <c r="L76" s="20"/>
      <c r="M76" s="11">
        <f t="shared" si="12"/>
        <v>0</v>
      </c>
      <c r="N76" s="11">
        <v>0</v>
      </c>
      <c r="O76" s="11"/>
      <c r="P76" s="11">
        <f t="shared" si="14"/>
        <v>0</v>
      </c>
      <c r="Q76" s="11" t="b">
        <f t="shared" si="15"/>
        <v>1</v>
      </c>
      <c r="R76" s="11">
        <v>0</v>
      </c>
      <c r="S76" s="14">
        <v>0</v>
      </c>
      <c r="T76" s="12">
        <f t="shared" si="16"/>
        <v>29977.739999999998</v>
      </c>
      <c r="U76" s="12">
        <f t="shared" si="17"/>
        <v>19985.16</v>
      </c>
      <c r="V76" s="12">
        <f t="shared" si="18"/>
        <v>-8993.32</v>
      </c>
      <c r="W76" s="12" t="b">
        <f t="shared" si="19"/>
        <v>1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/>
      <c r="AD76" s="11">
        <v>0</v>
      </c>
      <c r="AE76" s="11">
        <v>0</v>
      </c>
      <c r="AF76" s="11">
        <v>0</v>
      </c>
      <c r="AG76" s="11" t="b">
        <f t="shared" si="20"/>
        <v>1</v>
      </c>
      <c r="AH76" s="11">
        <v>0</v>
      </c>
      <c r="AI76" s="11" t="s">
        <v>32</v>
      </c>
      <c r="AJ76" s="11"/>
    </row>
    <row r="77" spans="1:36" s="7" customFormat="1" ht="13.5" hidden="1" customHeight="1" x14ac:dyDescent="0.25">
      <c r="A77" s="11" t="str">
        <f t="shared" si="13"/>
        <v>select N'Білоус Ігор Михайлович', N'32',  N'Травматологічний кабінет',  N'лікар-ортопед-травматолог',  N'1.00', 0, 0, 0, getDate(), null, getDate() union all</v>
      </c>
      <c r="B77" s="11" t="s">
        <v>239</v>
      </c>
      <c r="C77" s="11" t="s">
        <v>240</v>
      </c>
      <c r="D77" s="11" t="s">
        <v>84</v>
      </c>
      <c r="E77" s="11" t="s">
        <v>24</v>
      </c>
      <c r="F77" s="11">
        <v>1</v>
      </c>
      <c r="G77" s="11" t="s">
        <v>26</v>
      </c>
      <c r="H77" s="11" t="s">
        <v>26</v>
      </c>
      <c r="I77" s="11" t="s">
        <v>29</v>
      </c>
      <c r="J77" s="11" t="s">
        <v>29</v>
      </c>
      <c r="K77" s="11" t="s">
        <v>1569</v>
      </c>
      <c r="L77" s="20"/>
      <c r="M77" s="11">
        <f t="shared" si="12"/>
        <v>0</v>
      </c>
      <c r="N77" s="11">
        <v>0</v>
      </c>
      <c r="O77" s="11"/>
      <c r="P77" s="11">
        <f t="shared" si="14"/>
        <v>0</v>
      </c>
      <c r="Q77" s="11" t="b">
        <f t="shared" si="15"/>
        <v>1</v>
      </c>
      <c r="R77" s="11">
        <v>0</v>
      </c>
      <c r="S77" s="12">
        <v>0</v>
      </c>
      <c r="T77" s="12">
        <f t="shared" si="16"/>
        <v>30000</v>
      </c>
      <c r="U77" s="12">
        <f t="shared" si="17"/>
        <v>20000</v>
      </c>
      <c r="V77" s="12">
        <f t="shared" si="18"/>
        <v>-1269</v>
      </c>
      <c r="W77" s="12" t="b">
        <f t="shared" si="19"/>
        <v>1</v>
      </c>
      <c r="X77" s="11">
        <v>0</v>
      </c>
      <c r="Y77" s="11">
        <v>25770</v>
      </c>
      <c r="Z77" s="11">
        <v>0</v>
      </c>
      <c r="AA77" s="11">
        <v>0</v>
      </c>
      <c r="AB77" s="11">
        <v>0</v>
      </c>
      <c r="AC77" s="11"/>
      <c r="AD77" s="11">
        <v>0</v>
      </c>
      <c r="AE77" s="11">
        <v>0</v>
      </c>
      <c r="AF77" s="11">
        <v>0</v>
      </c>
      <c r="AG77" s="11" t="b">
        <f t="shared" si="20"/>
        <v>1</v>
      </c>
      <c r="AH77" s="11">
        <v>0</v>
      </c>
      <c r="AI77" s="11" t="s">
        <v>32</v>
      </c>
      <c r="AJ77" s="11"/>
    </row>
    <row r="78" spans="1:36" s="7" customFormat="1" ht="13.5" hidden="1" customHeight="1" x14ac:dyDescent="0.25">
      <c r="A78" s="11" t="str">
        <f t="shared" si="13"/>
        <v>select N'Білоус Світлана Іванівна', N'18',  N'Хірургічне відділення №1',  N'сестра медична',  N'1.00', 8, 200, 0, getDate(), null, getDate() union all</v>
      </c>
      <c r="B78" s="11" t="s">
        <v>1086</v>
      </c>
      <c r="C78" s="11" t="s">
        <v>151</v>
      </c>
      <c r="D78" s="11" t="s">
        <v>152</v>
      </c>
      <c r="E78" s="11" t="s">
        <v>93</v>
      </c>
      <c r="F78" s="11" t="s">
        <v>31</v>
      </c>
      <c r="G78" s="11" t="s">
        <v>48</v>
      </c>
      <c r="H78" s="11" t="s">
        <v>95</v>
      </c>
      <c r="I78" s="11" t="s">
        <v>29</v>
      </c>
      <c r="J78" s="11" t="s">
        <v>29</v>
      </c>
      <c r="K78" s="11" t="s">
        <v>1569</v>
      </c>
      <c r="L78" s="20"/>
      <c r="M78" s="11">
        <f t="shared" si="12"/>
        <v>0</v>
      </c>
      <c r="N78" s="11">
        <v>0</v>
      </c>
      <c r="O78" s="11"/>
      <c r="P78" s="11"/>
      <c r="Q78" s="11"/>
      <c r="R78" s="11">
        <v>0</v>
      </c>
      <c r="S78" s="11">
        <v>0</v>
      </c>
      <c r="T78" s="11"/>
      <c r="U78" s="11"/>
      <c r="V78" s="11"/>
      <c r="W78" s="11"/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/>
      <c r="AD78" s="11">
        <v>0</v>
      </c>
      <c r="AE78" s="11">
        <v>0</v>
      </c>
      <c r="AF78" s="11">
        <v>0</v>
      </c>
      <c r="AG78" s="11"/>
      <c r="AH78" s="11">
        <v>0</v>
      </c>
      <c r="AI78" s="11" t="s">
        <v>32</v>
      </c>
      <c r="AJ78" s="11"/>
    </row>
    <row r="79" spans="1:36" s="7" customFormat="1" ht="13.5" hidden="1" customHeight="1" x14ac:dyDescent="0.25">
      <c r="A79" s="11" t="str">
        <f t="shared" si="13"/>
        <v>select N'Біляка Тетяна Іванівна', N'32',  N'Рецепція',  N'сестра медична',  N'1.00', 6, 320, 0, getDate(), null, getDate() union all</v>
      </c>
      <c r="B79" s="11" t="s">
        <v>1000</v>
      </c>
      <c r="C79" s="11" t="s">
        <v>411</v>
      </c>
      <c r="D79" s="11" t="s">
        <v>84</v>
      </c>
      <c r="E79" s="11" t="s">
        <v>93</v>
      </c>
      <c r="F79" s="11" t="s">
        <v>25</v>
      </c>
      <c r="G79" s="11">
        <v>6</v>
      </c>
      <c r="H79" s="11">
        <v>320</v>
      </c>
      <c r="I79" s="11" t="s">
        <v>29</v>
      </c>
      <c r="J79" s="11" t="s">
        <v>29</v>
      </c>
      <c r="K79" s="11" t="s">
        <v>1569</v>
      </c>
      <c r="L79" s="20"/>
      <c r="M79" s="11">
        <f t="shared" si="12"/>
        <v>0</v>
      </c>
      <c r="N79" s="11">
        <v>0</v>
      </c>
      <c r="O79" s="11"/>
      <c r="P79" s="11"/>
      <c r="Q79" s="11"/>
      <c r="R79" s="11">
        <v>0</v>
      </c>
      <c r="S79" s="11">
        <v>0</v>
      </c>
      <c r="T79" s="11"/>
      <c r="U79" s="11"/>
      <c r="V79" s="11"/>
      <c r="W79" s="11"/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/>
      <c r="AD79" s="11">
        <v>0</v>
      </c>
      <c r="AE79" s="11">
        <v>0</v>
      </c>
      <c r="AF79" s="11">
        <v>0</v>
      </c>
      <c r="AG79" s="11"/>
      <c r="AH79" s="11">
        <v>0</v>
      </c>
      <c r="AI79" s="11" t="s">
        <v>32</v>
      </c>
      <c r="AJ79" s="11"/>
    </row>
    <row r="80" spans="1:36" s="7" customFormat="1" ht="13.5" hidden="1" customHeight="1" x14ac:dyDescent="0.25">
      <c r="A80" s="11" t="str">
        <f t="shared" si="13"/>
        <v>select N'Бірак Розалія Степанівна', N'5',  N'Відділення ортопедії, травматології та нейрохірургії',  N'Молодша медична сестра',  N'1.00', 8, 120, 0, getDate(), null, getDate() union all</v>
      </c>
      <c r="B80" s="11" t="s">
        <v>272</v>
      </c>
      <c r="C80" s="11" t="s">
        <v>22</v>
      </c>
      <c r="D80" s="11" t="s">
        <v>23</v>
      </c>
      <c r="E80" s="11" t="s">
        <v>111</v>
      </c>
      <c r="F80" s="11" t="s">
        <v>25</v>
      </c>
      <c r="G80" s="11" t="s">
        <v>48</v>
      </c>
      <c r="H80" s="11" t="s">
        <v>112</v>
      </c>
      <c r="I80" s="11" t="s">
        <v>29</v>
      </c>
      <c r="J80" s="11" t="s">
        <v>29</v>
      </c>
      <c r="K80" s="11" t="s">
        <v>1569</v>
      </c>
      <c r="L80" s="20"/>
      <c r="M80" s="11">
        <f t="shared" si="12"/>
        <v>0</v>
      </c>
      <c r="N80" s="11">
        <v>0</v>
      </c>
      <c r="O80" s="11"/>
      <c r="P80" s="11"/>
      <c r="Q80" s="11"/>
      <c r="R80" s="11">
        <v>0</v>
      </c>
      <c r="S80" s="11">
        <v>0</v>
      </c>
      <c r="T80" s="11"/>
      <c r="U80" s="11"/>
      <c r="V80" s="11"/>
      <c r="W80" s="11"/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/>
      <c r="AD80" s="11">
        <v>0</v>
      </c>
      <c r="AE80" s="11">
        <v>0</v>
      </c>
      <c r="AF80" s="11">
        <v>0</v>
      </c>
      <c r="AG80" s="11"/>
      <c r="AH80" s="11">
        <v>0</v>
      </c>
      <c r="AI80" s="11" t="s">
        <v>32</v>
      </c>
      <c r="AJ80" s="11"/>
    </row>
    <row r="81" spans="1:36" s="7" customFormat="1" ht="13.5" hidden="1" customHeight="1" x14ac:dyDescent="0.25">
      <c r="A81" s="11" t="str">
        <f t="shared" si="13"/>
        <v>select N'Біша Надія Василівна', N'83',  N'Відділення патології вагітності та екстрагенітальної патології',  N'Молодша медична сестра',  N'1.00', 8, 120, 0, getDate(), null, getDate() union all</v>
      </c>
      <c r="B81" s="11" t="s">
        <v>690</v>
      </c>
      <c r="C81" s="11" t="s">
        <v>44</v>
      </c>
      <c r="D81" s="11" t="s">
        <v>45</v>
      </c>
      <c r="E81" s="11" t="s">
        <v>111</v>
      </c>
      <c r="F81" s="11" t="s">
        <v>25</v>
      </c>
      <c r="G81" s="11" t="s">
        <v>48</v>
      </c>
      <c r="H81" s="11" t="s">
        <v>112</v>
      </c>
      <c r="I81" s="11" t="s">
        <v>29</v>
      </c>
      <c r="J81" s="11" t="s">
        <v>29</v>
      </c>
      <c r="K81" s="11" t="s">
        <v>1569</v>
      </c>
      <c r="L81" s="20"/>
      <c r="M81" s="11">
        <f t="shared" si="12"/>
        <v>0</v>
      </c>
      <c r="N81" s="11">
        <v>0</v>
      </c>
      <c r="O81" s="11"/>
      <c r="P81" s="11"/>
      <c r="Q81" s="11"/>
      <c r="R81" s="11">
        <v>0</v>
      </c>
      <c r="S81" s="11">
        <v>0</v>
      </c>
      <c r="T81" s="11"/>
      <c r="U81" s="11"/>
      <c r="V81" s="11"/>
      <c r="W81" s="11"/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/>
      <c r="AD81" s="11">
        <v>0</v>
      </c>
      <c r="AE81" s="11">
        <v>0</v>
      </c>
      <c r="AF81" s="11">
        <v>0</v>
      </c>
      <c r="AG81" s="11"/>
      <c r="AH81" s="11">
        <v>0</v>
      </c>
      <c r="AI81" s="11" t="s">
        <v>32</v>
      </c>
      <c r="AJ81" s="11"/>
    </row>
    <row r="82" spans="1:36" s="7" customFormat="1" ht="13.5" hidden="1" customHeight="1" x14ac:dyDescent="0.25">
      <c r="A82" s="11" t="str">
        <f t="shared" si="13"/>
        <v>select N'Бішті Тамара Миколаївна', N'28',  N'Діагностичне відділення',  N'реєстратор медичний',  N'1.00', 8, 360, 0, getDate(), null, getDate() union all</v>
      </c>
      <c r="B82" s="11" t="s">
        <v>363</v>
      </c>
      <c r="C82" s="11" t="s">
        <v>364</v>
      </c>
      <c r="D82" s="11" t="s">
        <v>365</v>
      </c>
      <c r="E82" s="11" t="s">
        <v>313</v>
      </c>
      <c r="F82" s="11" t="s">
        <v>366</v>
      </c>
      <c r="G82" s="11" t="s">
        <v>48</v>
      </c>
      <c r="H82" s="11" t="s">
        <v>314</v>
      </c>
      <c r="I82" s="11" t="s">
        <v>29</v>
      </c>
      <c r="J82" s="11" t="s">
        <v>29</v>
      </c>
      <c r="K82" s="11" t="s">
        <v>1569</v>
      </c>
      <c r="L82" s="20"/>
      <c r="M82" s="11">
        <f t="shared" si="12"/>
        <v>0</v>
      </c>
      <c r="N82" s="11">
        <v>0</v>
      </c>
      <c r="O82" s="11"/>
      <c r="P82" s="11"/>
      <c r="Q82" s="11"/>
      <c r="R82" s="11">
        <v>0</v>
      </c>
      <c r="S82" s="11">
        <v>0</v>
      </c>
      <c r="T82" s="11"/>
      <c r="U82" s="11"/>
      <c r="V82" s="11"/>
      <c r="W82" s="11"/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/>
      <c r="AD82" s="11">
        <v>0</v>
      </c>
      <c r="AE82" s="11">
        <v>0</v>
      </c>
      <c r="AF82" s="11">
        <v>0</v>
      </c>
      <c r="AG82" s="11"/>
      <c r="AH82" s="11">
        <v>0</v>
      </c>
      <c r="AI82" s="11" t="s">
        <v>32</v>
      </c>
      <c r="AJ82" s="11"/>
    </row>
    <row r="83" spans="1:36" s="7" customFormat="1" ht="13.5" hidden="1" customHeight="1" x14ac:dyDescent="0.25">
      <c r="A83" s="11" t="str">
        <f t="shared" si="13"/>
        <v>select N'Блудова Вікторія Олександрівна', N'7',  N'Відділення анестезіології та інтенсивної терапії',  N'сестра медична-анестезист',  N'1.00', 8, 260, 0, getDate(), null, getDate() union all</v>
      </c>
      <c r="B83" s="11" t="s">
        <v>1023</v>
      </c>
      <c r="C83" s="11" t="s">
        <v>206</v>
      </c>
      <c r="D83" s="11" t="s">
        <v>140</v>
      </c>
      <c r="E83" s="11" t="s">
        <v>362</v>
      </c>
      <c r="F83" s="11" t="s">
        <v>25</v>
      </c>
      <c r="G83" s="11" t="s">
        <v>48</v>
      </c>
      <c r="H83" s="11" t="s">
        <v>49</v>
      </c>
      <c r="I83" s="11" t="s">
        <v>185</v>
      </c>
      <c r="J83" s="11" t="s">
        <v>186</v>
      </c>
      <c r="K83" s="11" t="s">
        <v>1569</v>
      </c>
      <c r="L83" s="20"/>
      <c r="M83" s="11">
        <f t="shared" si="12"/>
        <v>0</v>
      </c>
      <c r="N83" s="11">
        <v>0</v>
      </c>
      <c r="O83" s="11"/>
      <c r="P83" s="11"/>
      <c r="Q83" s="11"/>
      <c r="R83" s="11">
        <v>0</v>
      </c>
      <c r="S83" s="11">
        <v>0</v>
      </c>
      <c r="T83" s="11"/>
      <c r="U83" s="11"/>
      <c r="V83" s="11"/>
      <c r="W83" s="11"/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/>
      <c r="AD83" s="11">
        <v>0</v>
      </c>
      <c r="AE83" s="11">
        <v>0</v>
      </c>
      <c r="AF83" s="11">
        <v>0</v>
      </c>
      <c r="AG83" s="11"/>
      <c r="AH83" s="11">
        <v>0</v>
      </c>
      <c r="AI83" s="11" t="s">
        <v>32</v>
      </c>
      <c r="AJ83" s="11"/>
    </row>
    <row r="84" spans="1:36" s="7" customFormat="1" ht="13.5" hidden="1" customHeight="1" x14ac:dyDescent="0.25">
      <c r="A84" s="11" t="str">
        <f t="shared" si="13"/>
        <v>select N'Блудова Вікторія Олександрівна', N'13',  N'Палати інтенсивної терапії',  N'сестра медична стаціонару',  N'0.50', 8, 200, 0, getDate(), null, getDate() union all</v>
      </c>
      <c r="B84" s="11" t="s">
        <v>1023</v>
      </c>
      <c r="C84" s="11" t="s">
        <v>1037</v>
      </c>
      <c r="D84" s="11" t="s">
        <v>384</v>
      </c>
      <c r="E84" s="11" t="s">
        <v>1038</v>
      </c>
      <c r="F84" s="11" t="s">
        <v>181</v>
      </c>
      <c r="G84" s="11" t="s">
        <v>48</v>
      </c>
      <c r="H84" s="11" t="s">
        <v>95</v>
      </c>
      <c r="I84" s="11" t="s">
        <v>185</v>
      </c>
      <c r="J84" s="11" t="s">
        <v>784</v>
      </c>
      <c r="K84" s="11" t="s">
        <v>1571</v>
      </c>
      <c r="L84" s="20"/>
      <c r="M84" s="11">
        <f t="shared" si="12"/>
        <v>0</v>
      </c>
      <c r="N84" s="11">
        <v>0</v>
      </c>
      <c r="O84" s="11"/>
      <c r="P84" s="11"/>
      <c r="Q84" s="11"/>
      <c r="R84" s="11">
        <v>0</v>
      </c>
      <c r="S84" s="11">
        <v>0</v>
      </c>
      <c r="T84" s="11"/>
      <c r="U84" s="11"/>
      <c r="V84" s="11"/>
      <c r="W84" s="11"/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/>
      <c r="AD84" s="11">
        <v>0</v>
      </c>
      <c r="AE84" s="11">
        <v>0</v>
      </c>
      <c r="AF84" s="11">
        <v>0</v>
      </c>
      <c r="AG84" s="11"/>
      <c r="AH84" s="11">
        <v>0</v>
      </c>
      <c r="AI84" s="11" t="s">
        <v>32</v>
      </c>
      <c r="AJ84" s="11"/>
    </row>
    <row r="85" spans="1:36" s="7" customFormat="1" ht="13.5" hidden="1" customHeight="1" x14ac:dyDescent="0.25">
      <c r="A85" s="11" t="str">
        <f t="shared" si="13"/>
        <v>select N'Бобела Микола Миколайович', N'94',  N'Господарський відділ',  N'водій автотранспортних засобів',  N'1.00', 0, 0, 0, getDate(), null, getDate() union all</v>
      </c>
      <c r="B85" s="11" t="s">
        <v>805</v>
      </c>
      <c r="C85" s="11" t="s">
        <v>63</v>
      </c>
      <c r="D85" s="11" t="s">
        <v>64</v>
      </c>
      <c r="E85" s="11" t="s">
        <v>781</v>
      </c>
      <c r="F85" s="11" t="s">
        <v>806</v>
      </c>
      <c r="G85" s="11" t="s">
        <v>26</v>
      </c>
      <c r="H85" s="11" t="s">
        <v>26</v>
      </c>
      <c r="I85" s="11" t="s">
        <v>29</v>
      </c>
      <c r="J85" s="11" t="s">
        <v>29</v>
      </c>
      <c r="K85" s="11" t="s">
        <v>1569</v>
      </c>
      <c r="L85" s="20"/>
      <c r="M85" s="11">
        <f t="shared" si="12"/>
        <v>0</v>
      </c>
      <c r="N85" s="11">
        <v>0</v>
      </c>
      <c r="O85" s="11"/>
      <c r="P85" s="11"/>
      <c r="Q85" s="11"/>
      <c r="R85" s="11">
        <v>0</v>
      </c>
      <c r="S85" s="11">
        <v>0</v>
      </c>
      <c r="T85" s="11"/>
      <c r="U85" s="11"/>
      <c r="V85" s="11"/>
      <c r="W85" s="11"/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/>
      <c r="AD85" s="11">
        <v>0</v>
      </c>
      <c r="AE85" s="11">
        <v>0</v>
      </c>
      <c r="AF85" s="11">
        <v>0</v>
      </c>
      <c r="AG85" s="11"/>
      <c r="AH85" s="11">
        <v>0</v>
      </c>
      <c r="AI85" s="11" t="s">
        <v>32</v>
      </c>
      <c r="AJ85" s="11"/>
    </row>
    <row r="86" spans="1:36" s="7" customFormat="1" ht="13.5" hidden="1" customHeight="1" x14ac:dyDescent="0.25">
      <c r="A86" s="11" t="str">
        <f t="shared" si="13"/>
        <v>select N'Бобуська Крістіна Юріївна', N'3',  N'Інфекційне відділення',  N'Молодша медична сестра',  N'1.00', 8, 120, 0, getDate(), null, getDate() union all</v>
      </c>
      <c r="B86" s="11" t="s">
        <v>113</v>
      </c>
      <c r="C86" s="11" t="s">
        <v>92</v>
      </c>
      <c r="D86" s="11" t="s">
        <v>77</v>
      </c>
      <c r="E86" s="11" t="s">
        <v>111</v>
      </c>
      <c r="F86" s="11" t="s">
        <v>94</v>
      </c>
      <c r="G86" s="11" t="s">
        <v>48</v>
      </c>
      <c r="H86" s="11" t="s">
        <v>112</v>
      </c>
      <c r="I86" s="11" t="s">
        <v>27</v>
      </c>
      <c r="J86" s="11" t="s">
        <v>28</v>
      </c>
      <c r="K86" s="11" t="s">
        <v>1569</v>
      </c>
      <c r="L86" s="21">
        <v>45474</v>
      </c>
      <c r="M86" s="11">
        <f>R86+X86+AB86+AF86</f>
        <v>0</v>
      </c>
      <c r="N86" s="11">
        <v>0</v>
      </c>
      <c r="O86" s="11"/>
      <c r="P86" s="11"/>
      <c r="Q86" s="11"/>
      <c r="R86" s="11">
        <v>0</v>
      </c>
      <c r="S86" s="11">
        <v>0</v>
      </c>
      <c r="T86" s="11"/>
      <c r="U86" s="11"/>
      <c r="V86" s="11"/>
      <c r="W86" s="11"/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/>
      <c r="AD86" s="11">
        <v>0</v>
      </c>
      <c r="AE86" s="11">
        <v>0</v>
      </c>
      <c r="AF86" s="11">
        <v>0</v>
      </c>
      <c r="AG86" s="11"/>
      <c r="AH86" s="11">
        <v>0</v>
      </c>
      <c r="AI86" s="11" t="s">
        <v>32</v>
      </c>
      <c r="AJ86" s="11"/>
    </row>
    <row r="87" spans="1:36" s="7" customFormat="1" ht="13.5" hidden="1" customHeight="1" x14ac:dyDescent="0.25">
      <c r="A87" s="11" t="str">
        <f t="shared" si="13"/>
        <v>select N'Бобуська Крістіна Юріївна', N'3',  N'Інфекційне відділення',  N'Молодша медична сестра',  N'0.25', 8, 120, 0, getDate(), null, getDate() union all</v>
      </c>
      <c r="B87" s="11" t="s">
        <v>113</v>
      </c>
      <c r="C87" s="11" t="s">
        <v>92</v>
      </c>
      <c r="D87" s="11" t="s">
        <v>77</v>
      </c>
      <c r="E87" s="11" t="s">
        <v>111</v>
      </c>
      <c r="F87" s="11" t="s">
        <v>1508</v>
      </c>
      <c r="G87" s="11" t="s">
        <v>48</v>
      </c>
      <c r="H87" s="11" t="s">
        <v>112</v>
      </c>
      <c r="I87" s="11" t="s">
        <v>27</v>
      </c>
      <c r="J87" s="11" t="s">
        <v>374</v>
      </c>
      <c r="K87" s="11" t="s">
        <v>1570</v>
      </c>
      <c r="L87" s="21">
        <v>45474</v>
      </c>
      <c r="M87" s="11">
        <f>R87+X87+AB87+AF87</f>
        <v>0</v>
      </c>
      <c r="N87" s="11">
        <v>0</v>
      </c>
      <c r="O87" s="11"/>
      <c r="P87" s="11"/>
      <c r="Q87" s="11"/>
      <c r="R87" s="11">
        <v>0</v>
      </c>
      <c r="S87" s="11">
        <v>0</v>
      </c>
      <c r="T87" s="11"/>
      <c r="U87" s="11"/>
      <c r="V87" s="11"/>
      <c r="W87" s="11"/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/>
      <c r="AD87" s="11">
        <v>0</v>
      </c>
      <c r="AE87" s="11">
        <v>0</v>
      </c>
      <c r="AF87" s="11">
        <v>0</v>
      </c>
      <c r="AG87" s="11"/>
      <c r="AH87" s="11">
        <v>0</v>
      </c>
      <c r="AI87" s="11" t="s">
        <v>32</v>
      </c>
      <c r="AJ87" s="11"/>
    </row>
    <row r="88" spans="1:36" s="7" customFormat="1" ht="13.5" hidden="1" customHeight="1" x14ac:dyDescent="0.25">
      <c r="A88" s="11" t="str">
        <f t="shared" si="13"/>
        <v>select N'Бобуська Марія Михайлівна', N'93',  N'Бухгалтерія',  N'Заступник головного бухгалтера',  N'1.00', 0, 0, 0, getDate(), null, getDate() union all</v>
      </c>
      <c r="B88" s="11" t="s">
        <v>1007</v>
      </c>
      <c r="C88" s="11" t="s">
        <v>330</v>
      </c>
      <c r="D88" s="11" t="s">
        <v>331</v>
      </c>
      <c r="E88" s="11" t="s">
        <v>1008</v>
      </c>
      <c r="F88" s="11" t="s">
        <v>376</v>
      </c>
      <c r="G88" s="11" t="s">
        <v>26</v>
      </c>
      <c r="H88" s="11" t="s">
        <v>26</v>
      </c>
      <c r="I88" s="11" t="s">
        <v>29</v>
      </c>
      <c r="J88" s="11" t="s">
        <v>29</v>
      </c>
      <c r="K88" s="11" t="s">
        <v>1569</v>
      </c>
      <c r="L88" s="20"/>
      <c r="M88" s="11">
        <f t="shared" ref="M88:M91" si="21">R88+X88+AB88+AF88+N88+Z88</f>
        <v>0</v>
      </c>
      <c r="N88" s="11">
        <v>0</v>
      </c>
      <c r="O88" s="11"/>
      <c r="P88" s="11"/>
      <c r="Q88" s="11"/>
      <c r="R88" s="11">
        <v>0</v>
      </c>
      <c r="S88" s="11">
        <v>0</v>
      </c>
      <c r="T88" s="11"/>
      <c r="U88" s="11"/>
      <c r="V88" s="11"/>
      <c r="W88" s="11"/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/>
      <c r="AD88" s="11">
        <v>0</v>
      </c>
      <c r="AE88" s="11">
        <v>0</v>
      </c>
      <c r="AF88" s="11">
        <v>0</v>
      </c>
      <c r="AG88" s="11"/>
      <c r="AH88" s="11">
        <v>0</v>
      </c>
      <c r="AI88" s="11" t="s">
        <v>32</v>
      </c>
      <c r="AJ88" s="11"/>
    </row>
    <row r="89" spans="1:36" s="7" customFormat="1" ht="13.5" hidden="1" customHeight="1" x14ac:dyDescent="0.25">
      <c r="A89" s="11" t="str">
        <f t="shared" si="13"/>
        <v>select N'Бобуська Тетяна Павлівна', N'7',  N'Відділення анестезіології та інтенсивної терапії',  N'Молодша медична сестра',  N'1.00', 8, 120, 0, getDate(), null, getDate() union all</v>
      </c>
      <c r="B89" s="11" t="s">
        <v>1043</v>
      </c>
      <c r="C89" s="11" t="s">
        <v>206</v>
      </c>
      <c r="D89" s="11" t="s">
        <v>140</v>
      </c>
      <c r="E89" s="11" t="s">
        <v>111</v>
      </c>
      <c r="F89" s="11" t="s">
        <v>359</v>
      </c>
      <c r="G89" s="11" t="s">
        <v>48</v>
      </c>
      <c r="H89" s="11" t="s">
        <v>112</v>
      </c>
      <c r="I89" s="11" t="s">
        <v>29</v>
      </c>
      <c r="J89" s="11" t="s">
        <v>29</v>
      </c>
      <c r="K89" s="11" t="s">
        <v>1569</v>
      </c>
      <c r="L89" s="20"/>
      <c r="M89" s="11">
        <f t="shared" si="21"/>
        <v>0</v>
      </c>
      <c r="N89" s="11">
        <v>0</v>
      </c>
      <c r="O89" s="11"/>
      <c r="P89" s="11"/>
      <c r="Q89" s="11"/>
      <c r="R89" s="11">
        <v>0</v>
      </c>
      <c r="S89" s="11">
        <v>0</v>
      </c>
      <c r="T89" s="11"/>
      <c r="U89" s="11"/>
      <c r="V89" s="11"/>
      <c r="W89" s="11"/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/>
      <c r="AD89" s="11">
        <v>0</v>
      </c>
      <c r="AE89" s="11">
        <v>0</v>
      </c>
      <c r="AF89" s="11">
        <v>0</v>
      </c>
      <c r="AG89" s="11"/>
      <c r="AH89" s="11">
        <v>0</v>
      </c>
      <c r="AI89" s="11" t="s">
        <v>32</v>
      </c>
      <c r="AJ89" s="11"/>
    </row>
    <row r="90" spans="1:36" s="7" customFormat="1" ht="13.5" hidden="1" customHeight="1" x14ac:dyDescent="0.25">
      <c r="A90" s="11" t="str">
        <f t="shared" si="13"/>
        <v>select N'Богдан Ірина Олександрівна', N'32',  N'Пульмонологічний кабінет',  N'лікар-пульмонолог',  N'1.00', 0, 0, 517,5862, getDate(), null, getDate() union all</v>
      </c>
      <c r="B90" s="11" t="s">
        <v>812</v>
      </c>
      <c r="C90" s="11" t="s">
        <v>813</v>
      </c>
      <c r="D90" s="11" t="s">
        <v>84</v>
      </c>
      <c r="E90" s="11" t="s">
        <v>432</v>
      </c>
      <c r="F90" s="11">
        <v>0.80952376000000004</v>
      </c>
      <c r="G90" s="11" t="s">
        <v>26</v>
      </c>
      <c r="H90" s="11" t="s">
        <v>26</v>
      </c>
      <c r="I90" s="11" t="s">
        <v>29</v>
      </c>
      <c r="J90" s="11" t="s">
        <v>29</v>
      </c>
      <c r="K90" s="11" t="s">
        <v>1569</v>
      </c>
      <c r="L90" s="20"/>
      <c r="M90" s="11">
        <f t="shared" si="21"/>
        <v>517.58619999999996</v>
      </c>
      <c r="N90" s="11">
        <v>0</v>
      </c>
      <c r="O90" s="11"/>
      <c r="P90" s="11">
        <f t="shared" ref="P90:P94" si="22">S90*(200/3)*J90*F90</f>
        <v>0</v>
      </c>
      <c r="Q90" s="11" t="b">
        <f t="shared" ref="Q90:Q94" si="23">ROUND(R90,2)=ROUND(P90,2)</f>
        <v>1</v>
      </c>
      <c r="R90" s="11">
        <v>0</v>
      </c>
      <c r="S90" s="12">
        <v>0</v>
      </c>
      <c r="T90" s="12">
        <f>(30000*F90*J90)</f>
        <v>24285.712800000001</v>
      </c>
      <c r="U90" s="12">
        <f>20000*F90*J90</f>
        <v>16190.475200000001</v>
      </c>
      <c r="V90" s="12">
        <f>ROUND(IF((Y90-T90)&gt;U90,(Y90-T90-U90)*0.1+U90*0.3,(Y90-T90)*0.3),2)</f>
        <v>517.59</v>
      </c>
      <c r="W90" s="12" t="b">
        <f>IF(V90&lt;0,0,V90)=ROUND(X90,2)</f>
        <v>1</v>
      </c>
      <c r="X90" s="11">
        <v>517.58619999999996</v>
      </c>
      <c r="Y90" s="11">
        <v>26011</v>
      </c>
      <c r="Z90" s="11">
        <v>0</v>
      </c>
      <c r="AA90" s="11">
        <v>0</v>
      </c>
      <c r="AB90" s="11">
        <v>0</v>
      </c>
      <c r="AC90" s="11"/>
      <c r="AD90" s="11">
        <v>0</v>
      </c>
      <c r="AE90" s="11">
        <v>0</v>
      </c>
      <c r="AF90" s="11">
        <v>0</v>
      </c>
      <c r="AG90" s="11" t="b">
        <f t="shared" ref="AG90:AG93" si="24">ROUND(AF90,2)=ROUND((AH90*AE90),2)</f>
        <v>1</v>
      </c>
      <c r="AH90" s="11">
        <v>0</v>
      </c>
      <c r="AI90" s="11" t="s">
        <v>32</v>
      </c>
      <c r="AJ90" s="11"/>
    </row>
    <row r="91" spans="1:36" s="7" customFormat="1" ht="13.5" hidden="1" customHeight="1" x14ac:dyDescent="0.25">
      <c r="A91" s="11" t="str">
        <f t="shared" si="13"/>
        <v>select N'Богдан Мирослав Іванович', N'32',  N'Пульмонологічний кабінет',  N'лікар-пульмонолог',  N'1.00', 0, 0, 3208,8096, getDate(), null, getDate() union all</v>
      </c>
      <c r="B91" s="11" t="s">
        <v>815</v>
      </c>
      <c r="C91" s="11" t="s">
        <v>813</v>
      </c>
      <c r="D91" s="11" t="s">
        <v>84</v>
      </c>
      <c r="E91" s="11" t="s">
        <v>432</v>
      </c>
      <c r="F91" s="11">
        <v>0.52380950000000004</v>
      </c>
      <c r="G91" s="11" t="s">
        <v>26</v>
      </c>
      <c r="H91" s="11" t="s">
        <v>26</v>
      </c>
      <c r="I91" s="11" t="s">
        <v>29</v>
      </c>
      <c r="J91" s="11" t="s">
        <v>29</v>
      </c>
      <c r="K91" s="11" t="s">
        <v>1569</v>
      </c>
      <c r="L91" s="20"/>
      <c r="M91" s="11">
        <f t="shared" si="21"/>
        <v>3208.8096</v>
      </c>
      <c r="N91" s="11">
        <v>0</v>
      </c>
      <c r="O91" s="11"/>
      <c r="P91" s="11">
        <f t="shared" si="22"/>
        <v>0</v>
      </c>
      <c r="Q91" s="11" t="b">
        <f t="shared" si="23"/>
        <v>1</v>
      </c>
      <c r="R91" s="11">
        <v>0</v>
      </c>
      <c r="S91" s="12">
        <v>0</v>
      </c>
      <c r="T91" s="12">
        <f t="shared" ref="T91:T94" si="25">(30000*F91*J91)</f>
        <v>15714.285000000002</v>
      </c>
      <c r="U91" s="12">
        <f t="shared" ref="U91:U94" si="26">20000*F91*J91</f>
        <v>10476.19</v>
      </c>
      <c r="V91" s="12">
        <f t="shared" ref="V91:V94" si="27">ROUND(IF((Y91-T91)&gt;U91,(Y91-T91-U91)*0.1+U91*0.3,(Y91-T91)*0.3),2)</f>
        <v>3208.81</v>
      </c>
      <c r="W91" s="12" t="b">
        <f t="shared" ref="W91:W94" si="28">IF(V91&lt;0,0,V91)=ROUND(X91,2)</f>
        <v>1</v>
      </c>
      <c r="X91" s="11">
        <v>3208.8096</v>
      </c>
      <c r="Y91" s="11">
        <v>26850</v>
      </c>
      <c r="Z91" s="11">
        <v>0</v>
      </c>
      <c r="AA91" s="11">
        <v>0</v>
      </c>
      <c r="AB91" s="11">
        <v>0</v>
      </c>
      <c r="AC91" s="11"/>
      <c r="AD91" s="11">
        <v>0</v>
      </c>
      <c r="AE91" s="11">
        <v>0</v>
      </c>
      <c r="AF91" s="11">
        <v>0</v>
      </c>
      <c r="AG91" s="11" t="b">
        <f t="shared" si="24"/>
        <v>1</v>
      </c>
      <c r="AH91" s="11">
        <v>0</v>
      </c>
      <c r="AI91" s="11" t="s">
        <v>32</v>
      </c>
      <c r="AJ91" s="11"/>
    </row>
    <row r="92" spans="1:36" s="7" customFormat="1" ht="13.5" hidden="1" customHeight="1" x14ac:dyDescent="0.25">
      <c r="A92" s="11" t="str">
        <f t="shared" si="13"/>
        <v>select N'Богдан Олеся Михайлівна', N'33',  N'Жіноча консультація',  N'лікар-гінеколог дитячого та підліткового віку',  N'0.50', 0, 0, 0, getDate(), null, getDate() union all</v>
      </c>
      <c r="B92" s="11" t="s">
        <v>1527</v>
      </c>
      <c r="C92" s="11" t="s">
        <v>222</v>
      </c>
      <c r="D92" s="11" t="s">
        <v>223</v>
      </c>
      <c r="E92" s="11" t="s">
        <v>1528</v>
      </c>
      <c r="F92" s="11">
        <v>1</v>
      </c>
      <c r="G92" s="11" t="s">
        <v>26</v>
      </c>
      <c r="H92" s="11" t="s">
        <v>26</v>
      </c>
      <c r="I92" s="11" t="s">
        <v>29</v>
      </c>
      <c r="J92" s="11" t="s">
        <v>50</v>
      </c>
      <c r="K92" s="11" t="s">
        <v>1571</v>
      </c>
      <c r="L92" s="21">
        <v>45506</v>
      </c>
      <c r="M92" s="11">
        <f>R92+X92+AB92+AF92</f>
        <v>0</v>
      </c>
      <c r="N92" s="11">
        <v>0</v>
      </c>
      <c r="O92" s="11"/>
      <c r="P92" s="11">
        <f t="shared" si="22"/>
        <v>0</v>
      </c>
      <c r="Q92" s="11" t="b">
        <f t="shared" si="23"/>
        <v>1</v>
      </c>
      <c r="R92" s="11">
        <v>0</v>
      </c>
      <c r="S92" s="12">
        <v>0</v>
      </c>
      <c r="T92" s="12">
        <f t="shared" si="25"/>
        <v>15000</v>
      </c>
      <c r="U92" s="12">
        <f t="shared" si="26"/>
        <v>10000</v>
      </c>
      <c r="V92" s="12">
        <f t="shared" si="27"/>
        <v>-4012.8</v>
      </c>
      <c r="W92" s="12" t="b">
        <f t="shared" si="28"/>
        <v>1</v>
      </c>
      <c r="X92" s="11">
        <v>0</v>
      </c>
      <c r="Y92" s="11">
        <v>1624</v>
      </c>
      <c r="Z92" s="11">
        <v>0</v>
      </c>
      <c r="AA92" s="11">
        <v>0</v>
      </c>
      <c r="AB92" s="11">
        <v>0</v>
      </c>
      <c r="AC92" s="11"/>
      <c r="AD92" s="11">
        <v>0</v>
      </c>
      <c r="AE92" s="11">
        <v>0</v>
      </c>
      <c r="AF92" s="11">
        <v>0</v>
      </c>
      <c r="AG92" s="11" t="b">
        <f t="shared" si="24"/>
        <v>1</v>
      </c>
      <c r="AH92" s="11">
        <v>0</v>
      </c>
      <c r="AI92" s="11" t="s">
        <v>32</v>
      </c>
      <c r="AJ92" s="11"/>
    </row>
    <row r="93" spans="1:36" s="7" customFormat="1" ht="13.5" hidden="1" customHeight="1" x14ac:dyDescent="0.25">
      <c r="A93" s="11" t="str">
        <f t="shared" si="13"/>
        <v>select N'Богдан Олеся Михайлівна', N'33',  N'Жіноча консультація',  N'лікар-акушер-гінеколог',  N'0.50', 0, 0, 0, getDate(), null, getDate() union all</v>
      </c>
      <c r="B93" s="11" t="s">
        <v>1527</v>
      </c>
      <c r="C93" s="11" t="s">
        <v>222</v>
      </c>
      <c r="D93" s="11" t="s">
        <v>223</v>
      </c>
      <c r="E93" s="11" t="s">
        <v>36</v>
      </c>
      <c r="F93" s="11">
        <v>1</v>
      </c>
      <c r="G93" s="11" t="s">
        <v>26</v>
      </c>
      <c r="H93" s="11" t="s">
        <v>26</v>
      </c>
      <c r="I93" s="11" t="s">
        <v>29</v>
      </c>
      <c r="J93" s="11" t="s">
        <v>50</v>
      </c>
      <c r="K93" s="11" t="s">
        <v>1571</v>
      </c>
      <c r="L93" s="21">
        <v>45506</v>
      </c>
      <c r="M93" s="11">
        <f>R93+X93+AB93+AF93</f>
        <v>0</v>
      </c>
      <c r="N93" s="11">
        <v>0</v>
      </c>
      <c r="O93" s="11"/>
      <c r="P93" s="11">
        <f t="shared" si="22"/>
        <v>0</v>
      </c>
      <c r="Q93" s="11" t="b">
        <f t="shared" si="23"/>
        <v>1</v>
      </c>
      <c r="R93" s="11">
        <v>0</v>
      </c>
      <c r="S93" s="12">
        <v>0</v>
      </c>
      <c r="T93" s="12">
        <f t="shared" si="25"/>
        <v>15000</v>
      </c>
      <c r="U93" s="12">
        <f t="shared" si="26"/>
        <v>10000</v>
      </c>
      <c r="V93" s="12">
        <f t="shared" si="27"/>
        <v>-2836.8</v>
      </c>
      <c r="W93" s="12" t="b">
        <f t="shared" si="28"/>
        <v>1</v>
      </c>
      <c r="X93" s="11">
        <v>0</v>
      </c>
      <c r="Y93" s="11">
        <v>5544</v>
      </c>
      <c r="Z93" s="11">
        <v>0</v>
      </c>
      <c r="AA93" s="11">
        <v>0</v>
      </c>
      <c r="AB93" s="11">
        <v>0</v>
      </c>
      <c r="AC93" s="11"/>
      <c r="AD93" s="11">
        <v>0</v>
      </c>
      <c r="AE93" s="11">
        <v>0</v>
      </c>
      <c r="AF93" s="11">
        <v>0</v>
      </c>
      <c r="AG93" s="11" t="b">
        <f t="shared" si="24"/>
        <v>1</v>
      </c>
      <c r="AH93" s="11">
        <v>0</v>
      </c>
      <c r="AI93" s="11" t="s">
        <v>32</v>
      </c>
      <c r="AJ93" s="11"/>
    </row>
    <row r="94" spans="1:36" s="7" customFormat="1" ht="13.5" hidden="1" customHeight="1" x14ac:dyDescent="0.25">
      <c r="A94" s="11" t="str">
        <f t="shared" si="13"/>
        <v>select N'Богдан Павло Йосипович', N'32',  N'Загальнолікарський кабінет',  N'лікар-хірург',  N'0.50', 0, 0, 2604,95, getDate(), null, getDate() union all</v>
      </c>
      <c r="B94" s="11" t="s">
        <v>1195</v>
      </c>
      <c r="C94" s="11" t="s">
        <v>127</v>
      </c>
      <c r="D94" s="11" t="s">
        <v>84</v>
      </c>
      <c r="E94" s="11" t="s">
        <v>435</v>
      </c>
      <c r="F94" s="11">
        <v>0</v>
      </c>
      <c r="G94" s="11" t="s">
        <v>26</v>
      </c>
      <c r="H94" s="11" t="s">
        <v>26</v>
      </c>
      <c r="I94" s="11" t="s">
        <v>50</v>
      </c>
      <c r="J94" s="11" t="s">
        <v>29</v>
      </c>
      <c r="K94" s="11" t="s">
        <v>1571</v>
      </c>
      <c r="L94" s="20"/>
      <c r="M94" s="11">
        <f t="shared" ref="M94:M104" si="29">R94+X94+AB94+AF94+N94+Z94</f>
        <v>2604.9499999999998</v>
      </c>
      <c r="N94" s="11">
        <v>0</v>
      </c>
      <c r="O94" s="11"/>
      <c r="P94" s="11">
        <f t="shared" si="22"/>
        <v>0</v>
      </c>
      <c r="Q94" s="11" t="b">
        <f t="shared" si="23"/>
        <v>1</v>
      </c>
      <c r="R94" s="11">
        <v>0</v>
      </c>
      <c r="S94" s="12">
        <v>0</v>
      </c>
      <c r="T94" s="12">
        <f t="shared" si="25"/>
        <v>0</v>
      </c>
      <c r="U94" s="12">
        <f t="shared" si="26"/>
        <v>0</v>
      </c>
      <c r="V94" s="12">
        <f t="shared" si="27"/>
        <v>0</v>
      </c>
      <c r="W94" s="12" t="b">
        <f t="shared" si="28"/>
        <v>1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/>
      <c r="AD94" s="11">
        <v>0</v>
      </c>
      <c r="AE94" s="17">
        <v>6.3924501424501433E-4</v>
      </c>
      <c r="AF94" s="11">
        <f>ROUND(AH94*AE94,2)</f>
        <v>2604.9499999999998</v>
      </c>
      <c r="AG94" s="11" t="b">
        <f>ROUND(AF94,2)=ROUND((AH94*AE94),2)</f>
        <v>1</v>
      </c>
      <c r="AH94" s="11">
        <v>4075045</v>
      </c>
      <c r="AI94" s="11" t="s">
        <v>32</v>
      </c>
      <c r="AJ94" s="11"/>
    </row>
    <row r="95" spans="1:36" s="7" customFormat="1" ht="13.5" hidden="1" customHeight="1" x14ac:dyDescent="0.25">
      <c r="A95" s="11" t="str">
        <f t="shared" si="13"/>
        <v>select N'Богдан Світлана Степанівна', N'32',  N'Кабінет молодшого персоналу',  N'Молодша медична сестра',  N'1.00', 8, 120, 0, getDate(), null, getDate() union all</v>
      </c>
      <c r="B95" s="11" t="s">
        <v>763</v>
      </c>
      <c r="C95" s="11" t="s">
        <v>419</v>
      </c>
      <c r="D95" s="11" t="s">
        <v>84</v>
      </c>
      <c r="E95" s="11" t="s">
        <v>111</v>
      </c>
      <c r="F95" s="11" t="s">
        <v>25</v>
      </c>
      <c r="G95" s="11" t="s">
        <v>48</v>
      </c>
      <c r="H95" s="11" t="s">
        <v>112</v>
      </c>
      <c r="I95" s="11" t="s">
        <v>29</v>
      </c>
      <c r="J95" s="11" t="s">
        <v>29</v>
      </c>
      <c r="K95" s="11" t="s">
        <v>1569</v>
      </c>
      <c r="L95" s="20"/>
      <c r="M95" s="11">
        <f t="shared" si="29"/>
        <v>0</v>
      </c>
      <c r="N95" s="11">
        <v>0</v>
      </c>
      <c r="O95" s="11"/>
      <c r="P95" s="11"/>
      <c r="Q95" s="11"/>
      <c r="R95" s="11">
        <v>0</v>
      </c>
      <c r="S95" s="11">
        <v>0</v>
      </c>
      <c r="T95" s="11"/>
      <c r="U95" s="11"/>
      <c r="V95" s="11"/>
      <c r="W95" s="11"/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/>
      <c r="AD95" s="11">
        <v>0</v>
      </c>
      <c r="AE95" s="11">
        <v>0</v>
      </c>
      <c r="AF95" s="11">
        <v>0</v>
      </c>
      <c r="AG95" s="11"/>
      <c r="AH95" s="11">
        <v>0</v>
      </c>
      <c r="AI95" s="11" t="s">
        <v>32</v>
      </c>
      <c r="AJ95" s="11"/>
    </row>
    <row r="96" spans="1:36" s="7" customFormat="1" ht="13.5" hidden="1" customHeight="1" x14ac:dyDescent="0.25">
      <c r="A96" s="11" t="str">
        <f t="shared" si="13"/>
        <v>select N'Богданець Маріанна Василівна', N'65',  N'Відділення інтенсивної терапії новонароджених',  N'лікар-анестезіолог дитячий',  N'1.00', 0, 0, 0, getDate(), null, getDate() union all</v>
      </c>
      <c r="B96" s="11" t="s">
        <v>78</v>
      </c>
      <c r="C96" s="11" t="s">
        <v>79</v>
      </c>
      <c r="D96" s="11" t="s">
        <v>80</v>
      </c>
      <c r="E96" s="11" t="s">
        <v>81</v>
      </c>
      <c r="F96" s="11">
        <v>0</v>
      </c>
      <c r="G96" s="11" t="s">
        <v>26</v>
      </c>
      <c r="H96" s="11" t="s">
        <v>26</v>
      </c>
      <c r="I96" s="11" t="s">
        <v>29</v>
      </c>
      <c r="J96" s="11" t="s">
        <v>29</v>
      </c>
      <c r="K96" s="11" t="s">
        <v>1569</v>
      </c>
      <c r="L96" s="20"/>
      <c r="M96" s="11">
        <f t="shared" si="29"/>
        <v>0</v>
      </c>
      <c r="N96" s="11">
        <v>0</v>
      </c>
      <c r="O96" s="11"/>
      <c r="P96" s="11">
        <f t="shared" ref="P96:P97" si="30">S96*(200/3)*J96*F96</f>
        <v>0</v>
      </c>
      <c r="Q96" s="11" t="b">
        <f t="shared" ref="Q96:Q97" si="31">ROUND(R96,2)=ROUND(P96,2)</f>
        <v>1</v>
      </c>
      <c r="R96" s="11">
        <v>0</v>
      </c>
      <c r="S96" s="12">
        <v>0</v>
      </c>
      <c r="T96" s="12">
        <f t="shared" ref="T96:T97" si="32">(30000*F96*J96)</f>
        <v>0</v>
      </c>
      <c r="U96" s="12">
        <f t="shared" ref="U96:U97" si="33">20000*F96*J96</f>
        <v>0</v>
      </c>
      <c r="V96" s="12">
        <f t="shared" ref="V96:V97" si="34">ROUND(IF((Y96-T96)&gt;U96,(Y96-T96-U96)*0.1+U96*0.3,(Y96-T96)*0.3),2)</f>
        <v>0</v>
      </c>
      <c r="W96" s="12" t="b">
        <f t="shared" ref="W96:W97" si="35">IF(V96&lt;0,0,V96)=ROUND(X96,2)</f>
        <v>1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/>
      <c r="AD96" s="11">
        <v>0</v>
      </c>
      <c r="AE96" s="11">
        <v>0</v>
      </c>
      <c r="AF96" s="11">
        <v>0</v>
      </c>
      <c r="AG96" s="11" t="b">
        <f t="shared" ref="AG96:AG97" si="36">ROUND(AF96,2)=ROUND((AH96*AE96),2)</f>
        <v>1</v>
      </c>
      <c r="AH96" s="11">
        <v>0</v>
      </c>
      <c r="AI96" s="11" t="s">
        <v>32</v>
      </c>
      <c r="AJ96" s="11"/>
    </row>
    <row r="97" spans="1:36" s="7" customFormat="1" ht="13.5" hidden="1" customHeight="1" x14ac:dyDescent="0.25">
      <c r="A97" s="11" t="str">
        <f t="shared" si="13"/>
        <v>select N'Боднар Наталія Іванівна', N'32',  N'Кабінет "Довіра"',  N'лікар-дерматовенеролог',  N'1.00', 0, 0, 0, getDate(), null, getDate() union all</v>
      </c>
      <c r="B97" s="11" t="s">
        <v>119</v>
      </c>
      <c r="C97" s="11" t="s">
        <v>120</v>
      </c>
      <c r="D97" s="11" t="s">
        <v>84</v>
      </c>
      <c r="E97" s="11" t="s">
        <v>121</v>
      </c>
      <c r="F97" s="11">
        <v>0.95238096000000005</v>
      </c>
      <c r="G97" s="11" t="s">
        <v>26</v>
      </c>
      <c r="H97" s="11" t="s">
        <v>26</v>
      </c>
      <c r="I97" s="11" t="s">
        <v>29</v>
      </c>
      <c r="J97" s="11" t="s">
        <v>29</v>
      </c>
      <c r="K97" s="11" t="s">
        <v>1569</v>
      </c>
      <c r="L97" s="20"/>
      <c r="M97" s="11">
        <f t="shared" si="29"/>
        <v>0</v>
      </c>
      <c r="N97" s="11">
        <v>0</v>
      </c>
      <c r="O97" s="11"/>
      <c r="P97" s="11">
        <f t="shared" si="30"/>
        <v>0</v>
      </c>
      <c r="Q97" s="11" t="b">
        <f t="shared" si="31"/>
        <v>1</v>
      </c>
      <c r="R97" s="11">
        <v>0</v>
      </c>
      <c r="S97" s="12">
        <v>0</v>
      </c>
      <c r="T97" s="12">
        <f t="shared" si="32"/>
        <v>28571.428800000002</v>
      </c>
      <c r="U97" s="12">
        <f t="shared" si="33"/>
        <v>19047.619200000001</v>
      </c>
      <c r="V97" s="12">
        <f t="shared" si="34"/>
        <v>-7748.23</v>
      </c>
      <c r="W97" s="12" t="b">
        <f t="shared" si="35"/>
        <v>1</v>
      </c>
      <c r="X97" s="11">
        <v>0</v>
      </c>
      <c r="Y97" s="11">
        <v>2744</v>
      </c>
      <c r="Z97" s="11">
        <v>0</v>
      </c>
      <c r="AA97" s="11">
        <v>0</v>
      </c>
      <c r="AB97" s="11">
        <v>0</v>
      </c>
      <c r="AC97" s="11"/>
      <c r="AD97" s="11">
        <v>0</v>
      </c>
      <c r="AE97" s="11">
        <v>0</v>
      </c>
      <c r="AF97" s="11">
        <v>0</v>
      </c>
      <c r="AG97" s="11" t="b">
        <f t="shared" si="36"/>
        <v>1</v>
      </c>
      <c r="AH97" s="11">
        <v>0</v>
      </c>
      <c r="AI97" s="11" t="s">
        <v>32</v>
      </c>
      <c r="AJ97" s="11"/>
    </row>
    <row r="98" spans="1:36" s="7" customFormat="1" ht="13.5" hidden="1" customHeight="1" x14ac:dyDescent="0.25">
      <c r="A98" s="11" t="str">
        <f t="shared" si="13"/>
        <v>select N'Бойко Ліліана Романівна', N'90',  N'Відділ кадрів',  N'начальник відділу кадрів',  N'1.00', 0, 0, 0, getDate(), null, getDate() union all</v>
      </c>
      <c r="B98" s="11" t="s">
        <v>1441</v>
      </c>
      <c r="C98" s="11" t="s">
        <v>52</v>
      </c>
      <c r="D98" s="11" t="s">
        <v>53</v>
      </c>
      <c r="E98" s="11" t="s">
        <v>1442</v>
      </c>
      <c r="F98" s="11" t="s">
        <v>353</v>
      </c>
      <c r="G98" s="11" t="s">
        <v>26</v>
      </c>
      <c r="H98" s="11" t="s">
        <v>26</v>
      </c>
      <c r="I98" s="11" t="s">
        <v>29</v>
      </c>
      <c r="J98" s="11" t="s">
        <v>29</v>
      </c>
      <c r="K98" s="11" t="s">
        <v>1569</v>
      </c>
      <c r="L98" s="20"/>
      <c r="M98" s="11">
        <f t="shared" si="29"/>
        <v>0</v>
      </c>
      <c r="N98" s="11">
        <v>0</v>
      </c>
      <c r="O98" s="11"/>
      <c r="P98" s="11"/>
      <c r="Q98" s="11"/>
      <c r="R98" s="11">
        <v>0</v>
      </c>
      <c r="S98" s="11">
        <v>0</v>
      </c>
      <c r="T98" s="11"/>
      <c r="U98" s="11"/>
      <c r="V98" s="11"/>
      <c r="W98" s="11"/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/>
      <c r="AD98" s="11">
        <v>0</v>
      </c>
      <c r="AE98" s="11">
        <v>0</v>
      </c>
      <c r="AF98" s="11">
        <v>0</v>
      </c>
      <c r="AG98" s="11"/>
      <c r="AH98" s="11">
        <v>0</v>
      </c>
      <c r="AI98" s="11" t="s">
        <v>32</v>
      </c>
      <c r="AJ98" s="11"/>
    </row>
    <row r="99" spans="1:36" s="7" customFormat="1" ht="13.5" hidden="1" customHeight="1" x14ac:dyDescent="0.25">
      <c r="A99" s="11" t="str">
        <f t="shared" si="13"/>
        <v>select N'Бонка Микола Миколайович', N'18',  N'Хірургічне відділення №1',  N'лікар-хірург',  N'1.00', 0, 0, 2992,20768, getDate(), null, getDate() union all</v>
      </c>
      <c r="B99" s="11" t="s">
        <v>462</v>
      </c>
      <c r="C99" s="11" t="s">
        <v>151</v>
      </c>
      <c r="D99" s="11" t="s">
        <v>152</v>
      </c>
      <c r="E99" s="11" t="s">
        <v>435</v>
      </c>
      <c r="F99" s="11">
        <v>1.038961</v>
      </c>
      <c r="G99" s="11" t="s">
        <v>26</v>
      </c>
      <c r="H99" s="11" t="s">
        <v>26</v>
      </c>
      <c r="I99" s="11" t="s">
        <v>29</v>
      </c>
      <c r="J99" s="11" t="s">
        <v>29</v>
      </c>
      <c r="K99" s="11" t="s">
        <v>1569</v>
      </c>
      <c r="L99" s="20"/>
      <c r="M99" s="11">
        <f t="shared" si="29"/>
        <v>2992.20768</v>
      </c>
      <c r="N99" s="11">
        <f>F99*J99*O99</f>
        <v>2992.20768</v>
      </c>
      <c r="O99" s="11">
        <v>2880</v>
      </c>
      <c r="P99" s="11">
        <f>S99*(200/3)*J99*F99</f>
        <v>0</v>
      </c>
      <c r="Q99" s="11" t="b">
        <f>ROUND(R99,2)=ROUND(P99,2)</f>
        <v>1</v>
      </c>
      <c r="R99" s="11">
        <v>0</v>
      </c>
      <c r="S99" s="14">
        <v>0</v>
      </c>
      <c r="T99" s="12">
        <f>(30000*F99*J99)</f>
        <v>31168.83</v>
      </c>
      <c r="U99" s="12">
        <f>20000*F99*J99</f>
        <v>20779.22</v>
      </c>
      <c r="V99" s="12">
        <f>ROUND(IF((Y99-T99)&gt;U99,(Y99-T99-U99)*0.1+U99*0.3,(Y99-T99)*0.3),2)</f>
        <v>-9350.65</v>
      </c>
      <c r="W99" s="12" t="b">
        <f>IF(V99&lt;0,0,V99)=ROUND(X99,2)</f>
        <v>1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/>
      <c r="AD99" s="11" t="s">
        <v>26</v>
      </c>
      <c r="AE99" s="11">
        <v>0</v>
      </c>
      <c r="AF99" s="11">
        <v>0</v>
      </c>
      <c r="AG99" s="11" t="b">
        <f>ROUND(AF99,2)=ROUND((AH99*AE99),2)</f>
        <v>1</v>
      </c>
      <c r="AH99" s="11">
        <v>0</v>
      </c>
      <c r="AI99" s="11" t="s">
        <v>32</v>
      </c>
      <c r="AJ99" s="11"/>
    </row>
    <row r="100" spans="1:36" s="7" customFormat="1" ht="13.5" hidden="1" customHeight="1" x14ac:dyDescent="0.25">
      <c r="A100" s="11" t="str">
        <f t="shared" si="13"/>
        <v>select N'Бонь Ганна Юріївна', N'21',  N'Онкологічне відділення',  N'сестра медична',  N'1.00', 8, 200, 0, getDate(), null, getDate() union all</v>
      </c>
      <c r="B100" s="11" t="s">
        <v>229</v>
      </c>
      <c r="C100" s="11" t="s">
        <v>40</v>
      </c>
      <c r="D100" s="11" t="s">
        <v>41</v>
      </c>
      <c r="E100" s="11" t="s">
        <v>93</v>
      </c>
      <c r="F100" s="11" t="s">
        <v>181</v>
      </c>
      <c r="G100" s="11" t="s">
        <v>48</v>
      </c>
      <c r="H100" s="11" t="s">
        <v>95</v>
      </c>
      <c r="I100" s="11" t="s">
        <v>29</v>
      </c>
      <c r="J100" s="11" t="s">
        <v>29</v>
      </c>
      <c r="K100" s="11" t="s">
        <v>1569</v>
      </c>
      <c r="L100" s="20"/>
      <c r="M100" s="11">
        <f t="shared" si="29"/>
        <v>0</v>
      </c>
      <c r="N100" s="11">
        <v>0</v>
      </c>
      <c r="O100" s="11"/>
      <c r="P100" s="11"/>
      <c r="Q100" s="11"/>
      <c r="R100" s="11">
        <v>0</v>
      </c>
      <c r="S100" s="11">
        <v>0</v>
      </c>
      <c r="T100" s="11"/>
      <c r="U100" s="11"/>
      <c r="V100" s="11"/>
      <c r="W100" s="11"/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/>
      <c r="AD100" s="11">
        <v>0</v>
      </c>
      <c r="AE100" s="11">
        <v>0</v>
      </c>
      <c r="AF100" s="11">
        <v>0</v>
      </c>
      <c r="AG100" s="11"/>
      <c r="AH100" s="11">
        <v>0</v>
      </c>
      <c r="AI100" s="11" t="s">
        <v>32</v>
      </c>
      <c r="AJ100" s="11"/>
    </row>
    <row r="101" spans="1:36" s="7" customFormat="1" ht="13.5" hidden="1" customHeight="1" x14ac:dyDescent="0.25">
      <c r="A101" s="11" t="str">
        <f t="shared" si="13"/>
        <v>select N'Боринські Етелка Ернестівна', N'25',  N'Клініко-діагностична лабораторія',  N'Старший лаборант',  N'1.00', 8, 280, 0, getDate(), null, getDate() union all</v>
      </c>
      <c r="B101" s="11" t="s">
        <v>754</v>
      </c>
      <c r="C101" s="11" t="s">
        <v>268</v>
      </c>
      <c r="D101" s="11" t="s">
        <v>269</v>
      </c>
      <c r="E101" s="11" t="s">
        <v>721</v>
      </c>
      <c r="F101" s="11" t="s">
        <v>31</v>
      </c>
      <c r="G101" s="11" t="s">
        <v>48</v>
      </c>
      <c r="H101" s="11" t="s">
        <v>118</v>
      </c>
      <c r="I101" s="11" t="s">
        <v>29</v>
      </c>
      <c r="J101" s="11" t="s">
        <v>29</v>
      </c>
      <c r="K101" s="11" t="s">
        <v>1569</v>
      </c>
      <c r="L101" s="20"/>
      <c r="M101" s="11">
        <f t="shared" si="29"/>
        <v>0</v>
      </c>
      <c r="N101" s="11">
        <v>0</v>
      </c>
      <c r="O101" s="11"/>
      <c r="P101" s="11"/>
      <c r="Q101" s="11"/>
      <c r="R101" s="11">
        <v>0</v>
      </c>
      <c r="S101" s="11">
        <v>0</v>
      </c>
      <c r="T101" s="11"/>
      <c r="U101" s="11"/>
      <c r="V101" s="11"/>
      <c r="W101" s="11"/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/>
      <c r="AD101" s="11">
        <v>0</v>
      </c>
      <c r="AE101" s="11">
        <v>0</v>
      </c>
      <c r="AF101" s="11">
        <v>0</v>
      </c>
      <c r="AG101" s="11"/>
      <c r="AH101" s="11">
        <v>0</v>
      </c>
      <c r="AI101" s="11" t="s">
        <v>32</v>
      </c>
      <c r="AJ101" s="11"/>
    </row>
    <row r="102" spans="1:36" s="7" customFormat="1" ht="13.5" hidden="1" customHeight="1" x14ac:dyDescent="0.25">
      <c r="A102" s="11" t="str">
        <f t="shared" si="13"/>
        <v>select N'Боринські Михайло Мигальович', N'94',  N'Господарський відділ',  N'водій автотранспортних засобів',  N'1.00', 0, 0, 0, getDate(), null, getDate() union all</v>
      </c>
      <c r="B102" s="11" t="s">
        <v>822</v>
      </c>
      <c r="C102" s="11" t="s">
        <v>63</v>
      </c>
      <c r="D102" s="11" t="s">
        <v>64</v>
      </c>
      <c r="E102" s="11" t="s">
        <v>781</v>
      </c>
      <c r="F102" s="11" t="s">
        <v>353</v>
      </c>
      <c r="G102" s="11" t="s">
        <v>26</v>
      </c>
      <c r="H102" s="11" t="s">
        <v>26</v>
      </c>
      <c r="I102" s="11" t="s">
        <v>29</v>
      </c>
      <c r="J102" s="11" t="s">
        <v>29</v>
      </c>
      <c r="K102" s="11" t="s">
        <v>1569</v>
      </c>
      <c r="L102" s="20"/>
      <c r="M102" s="11">
        <f t="shared" si="29"/>
        <v>0</v>
      </c>
      <c r="N102" s="11">
        <v>0</v>
      </c>
      <c r="O102" s="11"/>
      <c r="P102" s="11"/>
      <c r="Q102" s="11"/>
      <c r="R102" s="11">
        <v>0</v>
      </c>
      <c r="S102" s="11">
        <v>0</v>
      </c>
      <c r="T102" s="11"/>
      <c r="U102" s="11"/>
      <c r="V102" s="11"/>
      <c r="W102" s="11"/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/>
      <c r="AD102" s="11">
        <v>0</v>
      </c>
      <c r="AE102" s="11">
        <v>0</v>
      </c>
      <c r="AF102" s="11">
        <v>0</v>
      </c>
      <c r="AG102" s="11"/>
      <c r="AH102" s="11">
        <v>0</v>
      </c>
      <c r="AI102" s="11" t="s">
        <v>32</v>
      </c>
      <c r="AJ102" s="11"/>
    </row>
    <row r="103" spans="1:36" s="7" customFormat="1" ht="13.5" hidden="1" customHeight="1" x14ac:dyDescent="0.25">
      <c r="A103" s="11" t="str">
        <f t="shared" si="13"/>
        <v>select N'Боринські Михайло Михайлович', N'94',  N'Господарський відділ',  N'водій автотранспортних засобів',  N'1.00', 0, 0, 0, getDate(), null, getDate() union all</v>
      </c>
      <c r="B103" s="11" t="s">
        <v>1128</v>
      </c>
      <c r="C103" s="11" t="s">
        <v>63</v>
      </c>
      <c r="D103" s="11" t="s">
        <v>64</v>
      </c>
      <c r="E103" s="11" t="s">
        <v>781</v>
      </c>
      <c r="F103" s="11" t="s">
        <v>806</v>
      </c>
      <c r="G103" s="11" t="s">
        <v>26</v>
      </c>
      <c r="H103" s="11" t="s">
        <v>26</v>
      </c>
      <c r="I103" s="11" t="s">
        <v>29</v>
      </c>
      <c r="J103" s="11" t="s">
        <v>29</v>
      </c>
      <c r="K103" s="11" t="s">
        <v>1569</v>
      </c>
      <c r="L103" s="20"/>
      <c r="M103" s="11">
        <f t="shared" si="29"/>
        <v>0</v>
      </c>
      <c r="N103" s="11">
        <v>0</v>
      </c>
      <c r="O103" s="11"/>
      <c r="P103" s="11"/>
      <c r="Q103" s="11"/>
      <c r="R103" s="11">
        <v>0</v>
      </c>
      <c r="S103" s="11">
        <v>0</v>
      </c>
      <c r="T103" s="11"/>
      <c r="U103" s="11"/>
      <c r="V103" s="11"/>
      <c r="W103" s="11"/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/>
      <c r="AD103" s="11">
        <v>0</v>
      </c>
      <c r="AE103" s="11">
        <v>0</v>
      </c>
      <c r="AF103" s="11">
        <v>0</v>
      </c>
      <c r="AG103" s="11"/>
      <c r="AH103" s="11">
        <v>0</v>
      </c>
      <c r="AI103" s="11" t="s">
        <v>32</v>
      </c>
      <c r="AJ103" s="11"/>
    </row>
    <row r="104" spans="1:36" s="7" customFormat="1" ht="13.5" hidden="1" customHeight="1" x14ac:dyDescent="0.25">
      <c r="A104" s="11" t="str">
        <f t="shared" si="13"/>
        <v>select N'Борис Вікторія Олегівна', N'7',  N'Відділення анестезіології та інтенсивної терапії',  N'сестра медична',  N'0.50', 8, 200, 0, getDate(), null, getDate() union all</v>
      </c>
      <c r="B104" s="11" t="s">
        <v>1448</v>
      </c>
      <c r="C104" s="11" t="s">
        <v>206</v>
      </c>
      <c r="D104" s="11" t="s">
        <v>140</v>
      </c>
      <c r="E104" s="11" t="s">
        <v>93</v>
      </c>
      <c r="F104" s="11" t="s">
        <v>181</v>
      </c>
      <c r="G104" s="11" t="s">
        <v>48</v>
      </c>
      <c r="H104" s="11" t="s">
        <v>95</v>
      </c>
      <c r="I104" s="11" t="s">
        <v>50</v>
      </c>
      <c r="J104" s="11" t="s">
        <v>29</v>
      </c>
      <c r="K104" s="11" t="s">
        <v>1571</v>
      </c>
      <c r="L104" s="20"/>
      <c r="M104" s="11">
        <f t="shared" si="29"/>
        <v>0</v>
      </c>
      <c r="N104" s="11">
        <v>0</v>
      </c>
      <c r="O104" s="11"/>
      <c r="P104" s="11"/>
      <c r="Q104" s="11"/>
      <c r="R104" s="11">
        <v>0</v>
      </c>
      <c r="S104" s="11">
        <v>0</v>
      </c>
      <c r="T104" s="11"/>
      <c r="U104" s="11"/>
      <c r="V104" s="11"/>
      <c r="W104" s="11"/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/>
      <c r="AD104" s="11">
        <v>0</v>
      </c>
      <c r="AE104" s="11">
        <v>0</v>
      </c>
      <c r="AF104" s="11">
        <v>0</v>
      </c>
      <c r="AG104" s="11"/>
      <c r="AH104" s="11">
        <v>0</v>
      </c>
      <c r="AI104" s="11" t="s">
        <v>32</v>
      </c>
      <c r="AJ104" s="11"/>
    </row>
    <row r="105" spans="1:36" s="7" customFormat="1" ht="13.5" hidden="1" customHeight="1" x14ac:dyDescent="0.25">
      <c r="A105" s="11" t="str">
        <f t="shared" si="13"/>
        <v>select N'Боршош Анастасія Олегівна', N'7',  N'Відділення анестезіології та інтенсивної терапії',  N'лікар-інтерн',  N'1.00', 0, 0, 0, getDate(), null, getDate() union all</v>
      </c>
      <c r="B105" s="11" t="s">
        <v>1188</v>
      </c>
      <c r="C105" s="11" t="s">
        <v>206</v>
      </c>
      <c r="D105" s="11" t="s">
        <v>140</v>
      </c>
      <c r="E105" s="11" t="s">
        <v>1567</v>
      </c>
      <c r="F105" s="11">
        <v>1</v>
      </c>
      <c r="G105" s="11" t="s">
        <v>26</v>
      </c>
      <c r="H105" s="11" t="s">
        <v>26</v>
      </c>
      <c r="I105" s="11" t="s">
        <v>185</v>
      </c>
      <c r="J105" s="11" t="s">
        <v>186</v>
      </c>
      <c r="K105" s="11" t="s">
        <v>1569</v>
      </c>
      <c r="L105" s="21">
        <v>45505</v>
      </c>
      <c r="M105" s="11">
        <f>R105+X105+AB105+AF105</f>
        <v>0</v>
      </c>
      <c r="N105" s="11">
        <v>0</v>
      </c>
      <c r="O105" s="11"/>
      <c r="P105" s="11">
        <f>S105*(200/3)*J105*F105</f>
        <v>0</v>
      </c>
      <c r="Q105" s="11" t="b">
        <f>ROUND(R105,2)=ROUND(P105,2)</f>
        <v>1</v>
      </c>
      <c r="R105" s="11">
        <v>0</v>
      </c>
      <c r="S105" s="12">
        <v>0</v>
      </c>
      <c r="T105" s="12">
        <f>(30000*F105*J105)</f>
        <v>20100</v>
      </c>
      <c r="U105" s="12">
        <f>20000*F105*J105</f>
        <v>13400</v>
      </c>
      <c r="V105" s="12">
        <f>ROUND(IF((Y105-T105)&gt;U105,(Y105-T105-U105)*0.1+U105*0.3,(Y105-T105)*0.3),2)</f>
        <v>-6030</v>
      </c>
      <c r="W105" s="12" t="b">
        <f>IF(V105&lt;0,0,V105)=ROUND(X105,2)</f>
        <v>1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/>
      <c r="AD105" s="11">
        <v>0</v>
      </c>
      <c r="AE105" s="11">
        <v>0</v>
      </c>
      <c r="AF105" s="11">
        <v>0</v>
      </c>
      <c r="AG105" s="11" t="b">
        <f>ROUND(AF105,2)=ROUND((AH105*AE105),2)</f>
        <v>1</v>
      </c>
      <c r="AH105" s="11">
        <v>0</v>
      </c>
      <c r="AI105" s="11" t="s">
        <v>32</v>
      </c>
      <c r="AJ105" s="11"/>
    </row>
    <row r="106" spans="1:36" s="7" customFormat="1" ht="13.5" hidden="1" customHeight="1" x14ac:dyDescent="0.25">
      <c r="A106" s="11" t="str">
        <f t="shared" si="13"/>
        <v>select N'Боршош Анастасія Олегівна', N'7',  N'Відділення анестезіології та інтенсивної терапії',  N'сестра медична',  N'0.50', 8, 200, 0, getDate(), null, getDate() union all</v>
      </c>
      <c r="B106" s="11" t="s">
        <v>1188</v>
      </c>
      <c r="C106" s="11" t="s">
        <v>206</v>
      </c>
      <c r="D106" s="11" t="s">
        <v>140</v>
      </c>
      <c r="E106" s="11" t="s">
        <v>93</v>
      </c>
      <c r="F106" s="11" t="s">
        <v>181</v>
      </c>
      <c r="G106" s="11" t="s">
        <v>48</v>
      </c>
      <c r="H106" s="11" t="s">
        <v>95</v>
      </c>
      <c r="I106" s="11" t="s">
        <v>185</v>
      </c>
      <c r="J106" s="11" t="s">
        <v>784</v>
      </c>
      <c r="K106" s="11" t="s">
        <v>1571</v>
      </c>
      <c r="L106" s="21">
        <v>45505</v>
      </c>
      <c r="M106" s="11">
        <f>R106+X106+AB106+AF106</f>
        <v>0</v>
      </c>
      <c r="N106" s="11">
        <v>0</v>
      </c>
      <c r="O106" s="11"/>
      <c r="P106" s="11"/>
      <c r="Q106" s="11"/>
      <c r="R106" s="11">
        <v>0</v>
      </c>
      <c r="S106" s="11">
        <v>0</v>
      </c>
      <c r="T106" s="11"/>
      <c r="U106" s="11"/>
      <c r="V106" s="11"/>
      <c r="W106" s="11"/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/>
      <c r="AD106" s="11">
        <v>0</v>
      </c>
      <c r="AE106" s="11">
        <v>0</v>
      </c>
      <c r="AF106" s="11">
        <v>0</v>
      </c>
      <c r="AG106" s="11"/>
      <c r="AH106" s="11">
        <v>0</v>
      </c>
      <c r="AI106" s="11" t="s">
        <v>32</v>
      </c>
      <c r="AJ106" s="11"/>
    </row>
    <row r="107" spans="1:36" s="7" customFormat="1" ht="13.5" hidden="1" customHeight="1" x14ac:dyDescent="0.25">
      <c r="A107" s="11" t="str">
        <f t="shared" si="13"/>
        <v>select N'Бошинда Наталія Федорівна', N'7',  N'Відділення анестезіології та інтенсивної терапії',  N'Молодша медична сестра',  N'1.00', 8, 120, 0, getDate(), null, getDate() union all</v>
      </c>
      <c r="B107" s="11" t="s">
        <v>1383</v>
      </c>
      <c r="C107" s="11" t="s">
        <v>206</v>
      </c>
      <c r="D107" s="11" t="s">
        <v>140</v>
      </c>
      <c r="E107" s="11" t="s">
        <v>111</v>
      </c>
      <c r="F107" s="11" t="s">
        <v>25</v>
      </c>
      <c r="G107" s="11" t="s">
        <v>48</v>
      </c>
      <c r="H107" s="11" t="s">
        <v>112</v>
      </c>
      <c r="I107" s="11" t="s">
        <v>29</v>
      </c>
      <c r="J107" s="11" t="s">
        <v>29</v>
      </c>
      <c r="K107" s="11" t="s">
        <v>1569</v>
      </c>
      <c r="L107" s="20"/>
      <c r="M107" s="11">
        <f>R107+X107+AB107+AF107+N107+Z107</f>
        <v>0</v>
      </c>
      <c r="N107" s="11">
        <v>0</v>
      </c>
      <c r="O107" s="11"/>
      <c r="P107" s="11"/>
      <c r="Q107" s="11"/>
      <c r="R107" s="11">
        <v>0</v>
      </c>
      <c r="S107" s="11">
        <v>0</v>
      </c>
      <c r="T107" s="11"/>
      <c r="U107" s="11"/>
      <c r="V107" s="11"/>
      <c r="W107" s="11"/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/>
      <c r="AD107" s="11">
        <v>0</v>
      </c>
      <c r="AE107" s="11">
        <v>0</v>
      </c>
      <c r="AF107" s="11">
        <v>0</v>
      </c>
      <c r="AG107" s="11"/>
      <c r="AH107" s="11">
        <v>0</v>
      </c>
      <c r="AI107" s="11" t="s">
        <v>32</v>
      </c>
      <c r="AJ107" s="11"/>
    </row>
    <row r="108" spans="1:36" s="7" customFormat="1" ht="13.5" hidden="1" customHeight="1" x14ac:dyDescent="0.25">
      <c r="A108" s="11" t="str">
        <f t="shared" si="13"/>
        <v>select N'Брижак Надія Юріївна', N'16',  N'Пологове відділення',  N'Молодша медична сестра буфетниця',  N'1.00', 8, 120, 0, getDate(), null, getDate() union all</v>
      </c>
      <c r="B108" s="11" t="s">
        <v>1547</v>
      </c>
      <c r="C108" s="11" t="s">
        <v>157</v>
      </c>
      <c r="D108" s="11" t="s">
        <v>158</v>
      </c>
      <c r="E108" s="11" t="s">
        <v>848</v>
      </c>
      <c r="F108" s="11" t="s">
        <v>849</v>
      </c>
      <c r="G108" s="11" t="s">
        <v>48</v>
      </c>
      <c r="H108" s="11" t="s">
        <v>112</v>
      </c>
      <c r="I108" s="11" t="s">
        <v>29</v>
      </c>
      <c r="J108" s="11" t="s">
        <v>29</v>
      </c>
      <c r="K108" s="11" t="s">
        <v>1569</v>
      </c>
      <c r="L108" s="21">
        <v>45525</v>
      </c>
      <c r="M108" s="11">
        <f>R108+X108+AB108+AF108</f>
        <v>0</v>
      </c>
      <c r="N108" s="11">
        <v>0</v>
      </c>
      <c r="O108" s="11"/>
      <c r="P108" s="11"/>
      <c r="Q108" s="11"/>
      <c r="R108" s="11">
        <v>0</v>
      </c>
      <c r="S108" s="11">
        <v>0</v>
      </c>
      <c r="T108" s="11"/>
      <c r="U108" s="11"/>
      <c r="V108" s="11"/>
      <c r="W108" s="11"/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/>
      <c r="AD108" s="11">
        <v>0</v>
      </c>
      <c r="AE108" s="11">
        <v>0</v>
      </c>
      <c r="AF108" s="11">
        <v>0</v>
      </c>
      <c r="AG108" s="11"/>
      <c r="AH108" s="11">
        <v>0</v>
      </c>
      <c r="AI108" s="11" t="s">
        <v>32</v>
      </c>
      <c r="AJ108" s="11"/>
    </row>
    <row r="109" spans="1:36" s="7" customFormat="1" ht="13.5" hidden="1" customHeight="1" x14ac:dyDescent="0.25">
      <c r="A109" s="11" t="str">
        <f t="shared" si="13"/>
        <v>select N'Брижак Стефан Стефанович', N'32',  N'Загальнолікарський кабінет',  N'лікар-дерматовенеролог',  N'0.25', 0, 0, 0, getDate(), null, getDate() union all</v>
      </c>
      <c r="B109" s="11" t="s">
        <v>126</v>
      </c>
      <c r="C109" s="11" t="s">
        <v>127</v>
      </c>
      <c r="D109" s="11" t="s">
        <v>84</v>
      </c>
      <c r="E109" s="11" t="s">
        <v>121</v>
      </c>
      <c r="F109" s="11">
        <v>0</v>
      </c>
      <c r="G109" s="11" t="s">
        <v>26</v>
      </c>
      <c r="H109" s="11" t="s">
        <v>26</v>
      </c>
      <c r="I109" s="11" t="s">
        <v>29</v>
      </c>
      <c r="J109" s="11" t="s">
        <v>38</v>
      </c>
      <c r="K109" s="11" t="s">
        <v>1570</v>
      </c>
      <c r="L109" s="20"/>
      <c r="M109" s="11">
        <f t="shared" ref="M109:M116" si="37">R109+X109+AB109+AF109+N109+Z109</f>
        <v>0</v>
      </c>
      <c r="N109" s="11">
        <v>0</v>
      </c>
      <c r="O109" s="11"/>
      <c r="P109" s="11">
        <f t="shared" ref="P109:P110" si="38">S109*(200/3)*J109*F109</f>
        <v>0</v>
      </c>
      <c r="Q109" s="11" t="b">
        <f t="shared" ref="Q109:Q110" si="39">ROUND(R109,2)=ROUND(P109,2)</f>
        <v>1</v>
      </c>
      <c r="R109" s="11">
        <v>0</v>
      </c>
      <c r="S109" s="12">
        <v>0</v>
      </c>
      <c r="T109" s="12">
        <f t="shared" ref="T109:T110" si="40">(30000*F109*J109)</f>
        <v>0</v>
      </c>
      <c r="U109" s="12">
        <f t="shared" ref="U109:U110" si="41">20000*F109*J109</f>
        <v>0</v>
      </c>
      <c r="V109" s="12">
        <f t="shared" ref="V109:V110" si="42">ROUND(IF((Y109-T109)&gt;U109,(Y109-T109-U109)*0.1+U109*0.3,(Y109-T109)*0.3),2)</f>
        <v>0</v>
      </c>
      <c r="W109" s="12" t="b">
        <f t="shared" ref="W109:W110" si="43">IF(V109&lt;0,0,V109)=ROUND(X109,2)</f>
        <v>1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/>
      <c r="AD109" s="11">
        <v>0</v>
      </c>
      <c r="AE109" s="11">
        <v>0</v>
      </c>
      <c r="AF109" s="11">
        <v>0</v>
      </c>
      <c r="AG109" s="11" t="b">
        <f t="shared" ref="AG109:AG110" si="44">ROUND(AF109,2)=ROUND((AH109*AE109),2)</f>
        <v>1</v>
      </c>
      <c r="AH109" s="11">
        <v>0</v>
      </c>
      <c r="AI109" s="11" t="s">
        <v>32</v>
      </c>
      <c r="AJ109" s="11"/>
    </row>
    <row r="110" spans="1:36" s="7" customFormat="1" ht="13.5" hidden="1" customHeight="1" x14ac:dyDescent="0.25">
      <c r="A110" s="11" t="str">
        <f t="shared" si="13"/>
        <v>select N'Брижак Стефан Стефанович', N'32',  N'Сектор медичних оглядів',  N'лікар-дерматовенеролог',  N'0.75', 0, 0, 0, getDate(), null, getDate() union all</v>
      </c>
      <c r="B110" s="11" t="s">
        <v>126</v>
      </c>
      <c r="C110" s="11" t="s">
        <v>373</v>
      </c>
      <c r="D110" s="11" t="s">
        <v>84</v>
      </c>
      <c r="E110" s="11" t="s">
        <v>121</v>
      </c>
      <c r="F110" s="11">
        <v>0</v>
      </c>
      <c r="G110" s="11" t="s">
        <v>26</v>
      </c>
      <c r="H110" s="11" t="s">
        <v>26</v>
      </c>
      <c r="I110" s="11" t="s">
        <v>29</v>
      </c>
      <c r="J110" s="11" t="s">
        <v>165</v>
      </c>
      <c r="K110" s="11" t="s">
        <v>1572</v>
      </c>
      <c r="L110" s="20"/>
      <c r="M110" s="11">
        <f t="shared" si="37"/>
        <v>0</v>
      </c>
      <c r="N110" s="11">
        <v>0</v>
      </c>
      <c r="O110" s="11"/>
      <c r="P110" s="11">
        <f t="shared" si="38"/>
        <v>0</v>
      </c>
      <c r="Q110" s="11" t="b">
        <f t="shared" si="39"/>
        <v>1</v>
      </c>
      <c r="R110" s="11">
        <v>0</v>
      </c>
      <c r="S110" s="12">
        <v>0</v>
      </c>
      <c r="T110" s="12">
        <f t="shared" si="40"/>
        <v>0</v>
      </c>
      <c r="U110" s="12">
        <f t="shared" si="41"/>
        <v>0</v>
      </c>
      <c r="V110" s="12">
        <f t="shared" si="42"/>
        <v>0</v>
      </c>
      <c r="W110" s="12" t="b">
        <f t="shared" si="43"/>
        <v>1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/>
      <c r="AD110" s="11">
        <v>0</v>
      </c>
      <c r="AE110" s="11">
        <v>0</v>
      </c>
      <c r="AF110" s="11">
        <v>0</v>
      </c>
      <c r="AG110" s="11" t="b">
        <f t="shared" si="44"/>
        <v>1</v>
      </c>
      <c r="AH110" s="11">
        <v>0</v>
      </c>
      <c r="AI110" s="11" t="s">
        <v>32</v>
      </c>
      <c r="AJ110" s="11"/>
    </row>
    <row r="111" spans="1:36" s="7" customFormat="1" ht="13.5" hidden="1" customHeight="1" x14ac:dyDescent="0.25">
      <c r="A111" s="11" t="str">
        <f t="shared" si="13"/>
        <v>select N'Бризгалова Тетяна Віталіївна', N'32',  N'Реабілітаційний кабінет',  N'сестра медична з фізіотерапії',  N'1.00', 8, 200, 0, getDate(), null, getDate() union all</v>
      </c>
      <c r="B111" s="11" t="s">
        <v>757</v>
      </c>
      <c r="C111" s="11" t="s">
        <v>758</v>
      </c>
      <c r="D111" s="11" t="s">
        <v>84</v>
      </c>
      <c r="E111" s="11" t="s">
        <v>759</v>
      </c>
      <c r="F111" s="11" t="s">
        <v>317</v>
      </c>
      <c r="G111" s="11" t="s">
        <v>48</v>
      </c>
      <c r="H111" s="11" t="s">
        <v>95</v>
      </c>
      <c r="I111" s="11" t="s">
        <v>29</v>
      </c>
      <c r="J111" s="11" t="s">
        <v>29</v>
      </c>
      <c r="K111" s="11" t="s">
        <v>1569</v>
      </c>
      <c r="L111" s="20"/>
      <c r="M111" s="11">
        <f t="shared" si="37"/>
        <v>0</v>
      </c>
      <c r="N111" s="11">
        <v>0</v>
      </c>
      <c r="O111" s="11"/>
      <c r="P111" s="11"/>
      <c r="Q111" s="11"/>
      <c r="R111" s="11">
        <v>0</v>
      </c>
      <c r="S111" s="11">
        <v>0</v>
      </c>
      <c r="T111" s="11"/>
      <c r="U111" s="11"/>
      <c r="V111" s="11"/>
      <c r="W111" s="11"/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/>
      <c r="AD111" s="11">
        <v>0</v>
      </c>
      <c r="AE111" s="11">
        <v>0</v>
      </c>
      <c r="AF111" s="11">
        <v>0</v>
      </c>
      <c r="AG111" s="11"/>
      <c r="AH111" s="11">
        <v>0</v>
      </c>
      <c r="AI111" s="11" t="s">
        <v>32</v>
      </c>
      <c r="AJ111" s="11"/>
    </row>
    <row r="112" spans="1:36" s="7" customFormat="1" ht="13.5" hidden="1" customHeight="1" x14ac:dyDescent="0.25">
      <c r="A112" s="11" t="str">
        <f t="shared" si="13"/>
        <v>select N'Бріжак Ольга Ігорівна', N'22',  N'Відділення загальної терапії',  N'сестра медична старша',  N'1.00', 8, 280, 0, getDate(), null, getDate() union all</v>
      </c>
      <c r="B112" s="11" t="s">
        <v>1092</v>
      </c>
      <c r="C112" s="11" t="s">
        <v>202</v>
      </c>
      <c r="D112" s="11" t="s">
        <v>203</v>
      </c>
      <c r="E112" s="11" t="s">
        <v>117</v>
      </c>
      <c r="F112" s="11" t="s">
        <v>31</v>
      </c>
      <c r="G112" s="11" t="s">
        <v>48</v>
      </c>
      <c r="H112" s="11" t="s">
        <v>118</v>
      </c>
      <c r="I112" s="11" t="s">
        <v>29</v>
      </c>
      <c r="J112" s="11" t="s">
        <v>29</v>
      </c>
      <c r="K112" s="11" t="s">
        <v>1569</v>
      </c>
      <c r="L112" s="20"/>
      <c r="M112" s="11">
        <f t="shared" si="37"/>
        <v>0</v>
      </c>
      <c r="N112" s="11">
        <v>0</v>
      </c>
      <c r="O112" s="11"/>
      <c r="P112" s="11"/>
      <c r="Q112" s="11"/>
      <c r="R112" s="11">
        <v>0</v>
      </c>
      <c r="S112" s="11">
        <v>0</v>
      </c>
      <c r="T112" s="11"/>
      <c r="U112" s="11"/>
      <c r="V112" s="11"/>
      <c r="W112" s="11"/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/>
      <c r="AD112" s="11">
        <v>0</v>
      </c>
      <c r="AE112" s="11">
        <v>0</v>
      </c>
      <c r="AF112" s="11">
        <v>0</v>
      </c>
      <c r="AG112" s="11"/>
      <c r="AH112" s="11">
        <v>0</v>
      </c>
      <c r="AI112" s="11" t="s">
        <v>32</v>
      </c>
      <c r="AJ112" s="11"/>
    </row>
    <row r="113" spans="1:36" s="7" customFormat="1" ht="13.5" hidden="1" customHeight="1" x14ac:dyDescent="0.25">
      <c r="A113" s="11" t="str">
        <f t="shared" si="13"/>
        <v>select N'Бровді Тамара Іванівна', N'32',  N'Кабінет ехокардіографії',  N'лікар з функціональної діагностики',  N'1.00', 0, 0, 0, getDate(), null, getDate() union all</v>
      </c>
      <c r="B113" s="11" t="s">
        <v>937</v>
      </c>
      <c r="C113" s="11" t="s">
        <v>938</v>
      </c>
      <c r="D113" s="11" t="s">
        <v>84</v>
      </c>
      <c r="E113" s="11" t="s">
        <v>459</v>
      </c>
      <c r="F113" s="11">
        <v>0.28571426999999999</v>
      </c>
      <c r="G113" s="11" t="s">
        <v>26</v>
      </c>
      <c r="H113" s="11" t="s">
        <v>26</v>
      </c>
      <c r="I113" s="11" t="s">
        <v>29</v>
      </c>
      <c r="J113" s="11" t="s">
        <v>29</v>
      </c>
      <c r="K113" s="11" t="s">
        <v>1569</v>
      </c>
      <c r="L113" s="20"/>
      <c r="M113" s="11">
        <f t="shared" si="37"/>
        <v>0</v>
      </c>
      <c r="N113" s="11">
        <v>0</v>
      </c>
      <c r="O113" s="11"/>
      <c r="P113" s="11">
        <f>S113*(200/3)*J113*F113</f>
        <v>0</v>
      </c>
      <c r="Q113" s="11" t="b">
        <f>ROUND(R113,2)=ROUND(P113,2)</f>
        <v>1</v>
      </c>
      <c r="R113" s="11">
        <v>0</v>
      </c>
      <c r="S113" s="12">
        <v>0</v>
      </c>
      <c r="T113" s="12">
        <f>(30000*F113*J113)</f>
        <v>8571.4280999999992</v>
      </c>
      <c r="U113" s="12">
        <f>20000*F113*J113</f>
        <v>5714.2853999999998</v>
      </c>
      <c r="V113" s="12">
        <f>ROUND(IF((Y113-T113)&gt;U113,(Y113-T113-U113)*0.1+U113*0.3,(Y113-T113)*0.3),2)</f>
        <v>-295.33</v>
      </c>
      <c r="W113" s="12" t="b">
        <f>IF(V113&lt;0,0,V113)=ROUND(X113,2)</f>
        <v>1</v>
      </c>
      <c r="X113" s="11">
        <v>0</v>
      </c>
      <c r="Y113" s="11">
        <v>7587</v>
      </c>
      <c r="Z113" s="11">
        <v>0</v>
      </c>
      <c r="AA113" s="11">
        <v>0</v>
      </c>
      <c r="AB113" s="11">
        <v>0</v>
      </c>
      <c r="AC113" s="11"/>
      <c r="AD113" s="11">
        <v>0</v>
      </c>
      <c r="AE113" s="11">
        <v>0</v>
      </c>
      <c r="AF113" s="11">
        <v>0</v>
      </c>
      <c r="AG113" s="11" t="b">
        <f>ROUND(AF113,2)=ROUND((AH113*AE113),2)</f>
        <v>1</v>
      </c>
      <c r="AH113" s="11">
        <v>0</v>
      </c>
      <c r="AI113" s="11" t="s">
        <v>32</v>
      </c>
      <c r="AJ113" s="11"/>
    </row>
    <row r="114" spans="1:36" s="7" customFormat="1" ht="13.5" hidden="1" customHeight="1" x14ac:dyDescent="0.25">
      <c r="A114" s="11" t="str">
        <f t="shared" si="13"/>
        <v>select N'Бряник Марія Іванівна', N'83',  N'Відділення патології вагітності та екстрагенітальної патології',  N'акушерка',  N'0.50', 8, 260, 0, getDate(), null, getDate() union all</v>
      </c>
      <c r="B114" s="11" t="s">
        <v>644</v>
      </c>
      <c r="C114" s="11" t="s">
        <v>44</v>
      </c>
      <c r="D114" s="11" t="s">
        <v>45</v>
      </c>
      <c r="E114" s="11" t="s">
        <v>46</v>
      </c>
      <c r="F114" s="11" t="s">
        <v>181</v>
      </c>
      <c r="G114" s="11" t="s">
        <v>48</v>
      </c>
      <c r="H114" s="11" t="s">
        <v>49</v>
      </c>
      <c r="I114" s="11" t="s">
        <v>50</v>
      </c>
      <c r="J114" s="11" t="s">
        <v>29</v>
      </c>
      <c r="K114" s="11" t="s">
        <v>1571</v>
      </c>
      <c r="L114" s="20"/>
      <c r="M114" s="11">
        <f t="shared" si="37"/>
        <v>0</v>
      </c>
      <c r="N114" s="11">
        <v>0</v>
      </c>
      <c r="O114" s="11"/>
      <c r="P114" s="11"/>
      <c r="Q114" s="11"/>
      <c r="R114" s="11">
        <v>0</v>
      </c>
      <c r="S114" s="11">
        <v>0</v>
      </c>
      <c r="T114" s="11"/>
      <c r="U114" s="11"/>
      <c r="V114" s="11"/>
      <c r="W114" s="11"/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/>
      <c r="AD114" s="11">
        <v>0</v>
      </c>
      <c r="AE114" s="11">
        <v>0</v>
      </c>
      <c r="AF114" s="11">
        <v>0</v>
      </c>
      <c r="AG114" s="11"/>
      <c r="AH114" s="11">
        <v>0</v>
      </c>
      <c r="AI114" s="11" t="s">
        <v>32</v>
      </c>
      <c r="AJ114" s="11"/>
    </row>
    <row r="115" spans="1:36" s="7" customFormat="1" ht="13.5" hidden="1" customHeight="1" x14ac:dyDescent="0.25">
      <c r="A115" s="11" t="str">
        <f t="shared" si="13"/>
        <v>select N'Бубряк Марина Вікторівна', N'93',  N'Бухгалтерія',  N'Бухгалтер-касир',  N'1.00', 10, 800, 0, getDate(), null, getDate() union all</v>
      </c>
      <c r="B115" s="11" t="s">
        <v>1033</v>
      </c>
      <c r="C115" s="11" t="s">
        <v>330</v>
      </c>
      <c r="D115" s="11" t="s">
        <v>331</v>
      </c>
      <c r="E115" s="11" t="s">
        <v>1034</v>
      </c>
      <c r="F115" s="11" t="s">
        <v>31</v>
      </c>
      <c r="G115" s="11" t="s">
        <v>55</v>
      </c>
      <c r="H115" s="11" t="s">
        <v>56</v>
      </c>
      <c r="I115" s="11" t="s">
        <v>29</v>
      </c>
      <c r="J115" s="11" t="s">
        <v>29</v>
      </c>
      <c r="K115" s="11" t="s">
        <v>1569</v>
      </c>
      <c r="L115" s="20"/>
      <c r="M115" s="11">
        <f t="shared" si="37"/>
        <v>0</v>
      </c>
      <c r="N115" s="11">
        <v>0</v>
      </c>
      <c r="O115" s="11"/>
      <c r="P115" s="11"/>
      <c r="Q115" s="11"/>
      <c r="R115" s="11">
        <v>0</v>
      </c>
      <c r="S115" s="11">
        <v>0</v>
      </c>
      <c r="T115" s="11"/>
      <c r="U115" s="11"/>
      <c r="V115" s="11"/>
      <c r="W115" s="11"/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/>
      <c r="AD115" s="11">
        <v>0</v>
      </c>
      <c r="AE115" s="11">
        <v>0</v>
      </c>
      <c r="AF115" s="11">
        <v>0</v>
      </c>
      <c r="AG115" s="11"/>
      <c r="AH115" s="11">
        <v>0</v>
      </c>
      <c r="AI115" s="11" t="s">
        <v>32</v>
      </c>
      <c r="AJ115" s="11"/>
    </row>
    <row r="116" spans="1:36" s="7" customFormat="1" ht="13.5" hidden="1" customHeight="1" x14ac:dyDescent="0.25">
      <c r="A116" s="11" t="str">
        <f t="shared" si="13"/>
        <v>select N'Бугаєць Тетяна Володимирівна', N'65',  N'Відділення інтенсивної терапії новонароджених',  N'сестра медична',  N'1.00', 8, 200, 0, getDate(), null, getDate() union all</v>
      </c>
      <c r="B116" s="11" t="s">
        <v>1306</v>
      </c>
      <c r="C116" s="11" t="s">
        <v>79</v>
      </c>
      <c r="D116" s="11" t="s">
        <v>80</v>
      </c>
      <c r="E116" s="11" t="s">
        <v>93</v>
      </c>
      <c r="F116" s="11" t="s">
        <v>181</v>
      </c>
      <c r="G116" s="11" t="s">
        <v>48</v>
      </c>
      <c r="H116" s="11" t="s">
        <v>95</v>
      </c>
      <c r="I116" s="11" t="s">
        <v>29</v>
      </c>
      <c r="J116" s="11" t="s">
        <v>29</v>
      </c>
      <c r="K116" s="11" t="s">
        <v>1569</v>
      </c>
      <c r="L116" s="20"/>
      <c r="M116" s="11">
        <f t="shared" si="37"/>
        <v>0</v>
      </c>
      <c r="N116" s="11">
        <v>0</v>
      </c>
      <c r="O116" s="11"/>
      <c r="P116" s="11"/>
      <c r="Q116" s="11"/>
      <c r="R116" s="11">
        <v>0</v>
      </c>
      <c r="S116" s="11">
        <v>0</v>
      </c>
      <c r="T116" s="11"/>
      <c r="U116" s="11"/>
      <c r="V116" s="11"/>
      <c r="W116" s="11"/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/>
      <c r="AD116" s="11">
        <v>0</v>
      </c>
      <c r="AE116" s="11">
        <v>0</v>
      </c>
      <c r="AF116" s="11">
        <v>0</v>
      </c>
      <c r="AG116" s="11"/>
      <c r="AH116" s="11">
        <v>0</v>
      </c>
      <c r="AI116" s="11" t="s">
        <v>32</v>
      </c>
      <c r="AJ116" s="11"/>
    </row>
    <row r="117" spans="1:36" s="7" customFormat="1" ht="13.5" hidden="1" customHeight="1" x14ac:dyDescent="0.25">
      <c r="A117" s="11" t="str">
        <f t="shared" si="13"/>
        <v>select N'Буглина Юліанна Іванівна', N'19',  N'Гнійно-септичне хірургічне відділення',  N'сестра медична',  N'0.50', 8, 200, 0, getDate(), null, getDate() union all</v>
      </c>
      <c r="B117" s="11" t="s">
        <v>1511</v>
      </c>
      <c r="C117" s="11" t="s">
        <v>137</v>
      </c>
      <c r="D117" s="11" t="s">
        <v>138</v>
      </c>
      <c r="E117" s="11" t="s">
        <v>93</v>
      </c>
      <c r="F117" s="11" t="s">
        <v>181</v>
      </c>
      <c r="G117" s="11" t="s">
        <v>48</v>
      </c>
      <c r="H117" s="11" t="s">
        <v>95</v>
      </c>
      <c r="I117" s="11" t="s">
        <v>50</v>
      </c>
      <c r="J117" s="11" t="s">
        <v>29</v>
      </c>
      <c r="K117" s="11" t="s">
        <v>1571</v>
      </c>
      <c r="L117" s="21">
        <v>45488</v>
      </c>
      <c r="M117" s="11">
        <f>R117+X117+AB117+AF117</f>
        <v>0</v>
      </c>
      <c r="N117" s="11">
        <v>0</v>
      </c>
      <c r="O117" s="11"/>
      <c r="P117" s="11"/>
      <c r="Q117" s="11"/>
      <c r="R117" s="11">
        <v>0</v>
      </c>
      <c r="S117" s="11">
        <v>0</v>
      </c>
      <c r="T117" s="11"/>
      <c r="U117" s="11"/>
      <c r="V117" s="11"/>
      <c r="W117" s="11"/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/>
      <c r="AD117" s="11">
        <v>0</v>
      </c>
      <c r="AE117" s="11">
        <v>0</v>
      </c>
      <c r="AF117" s="11">
        <v>0</v>
      </c>
      <c r="AG117" s="11"/>
      <c r="AH117" s="11">
        <v>0</v>
      </c>
      <c r="AI117" s="11" t="s">
        <v>32</v>
      </c>
      <c r="AJ117" s="11"/>
    </row>
    <row r="118" spans="1:36" s="7" customFormat="1" ht="13.5" hidden="1" customHeight="1" x14ac:dyDescent="0.25">
      <c r="A118" s="11" t="str">
        <f t="shared" si="13"/>
        <v>select N'Булава Ярослава Вячеславівна', N'2',  N'Відділення екстреної (невідкладної) медичної допомоги',  N'лікар-терапевт',  N'1.00', 0, 0, 3094,0590956, getDate(), null, getDate() union all</v>
      </c>
      <c r="B118" s="11" t="s">
        <v>1109</v>
      </c>
      <c r="C118" s="11" t="s">
        <v>173</v>
      </c>
      <c r="D118" s="11" t="s">
        <v>30</v>
      </c>
      <c r="E118" s="11" t="s">
        <v>42</v>
      </c>
      <c r="F118" s="11">
        <v>1.0142239</v>
      </c>
      <c r="G118" s="11" t="s">
        <v>26</v>
      </c>
      <c r="H118" s="11" t="s">
        <v>26</v>
      </c>
      <c r="I118" s="11" t="s">
        <v>27</v>
      </c>
      <c r="J118" s="11" t="s">
        <v>28</v>
      </c>
      <c r="K118" s="11" t="s">
        <v>1569</v>
      </c>
      <c r="L118" s="20"/>
      <c r="M118" s="11">
        <f t="shared" ref="M118:M122" si="45">R118+X118+AB118+AF118+N118+Z118</f>
        <v>3094.0590956000001</v>
      </c>
      <c r="N118" s="11">
        <f>F118*J118*O118</f>
        <v>2336.7718656000002</v>
      </c>
      <c r="O118" s="11">
        <v>2880</v>
      </c>
      <c r="P118" s="11">
        <f t="shared" ref="P118:P119" si="46">S118*(200/3)*J118*F118</f>
        <v>757.2871786666667</v>
      </c>
      <c r="Q118" s="11" t="b">
        <f t="shared" ref="Q118:Q119" si="47">ROUND(R118,2)=ROUND(P118,2)</f>
        <v>1</v>
      </c>
      <c r="R118" s="11">
        <v>757.28723000000002</v>
      </c>
      <c r="S118" s="14">
        <v>14</v>
      </c>
      <c r="T118" s="12">
        <f t="shared" ref="T118:T119" si="48">(30000*F118*J118)</f>
        <v>24341.373599999999</v>
      </c>
      <c r="U118" s="12">
        <f t="shared" ref="U118:U119" si="49">20000*F118*J118</f>
        <v>16227.582399999999</v>
      </c>
      <c r="V118" s="12">
        <f t="shared" ref="V118:V119" si="50">ROUND(IF((Y118-T118)&gt;U118,(Y118-T118-U118)*0.1+U118*0.3,(Y118-T118)*0.3),2)</f>
        <v>-7302.41</v>
      </c>
      <c r="W118" s="12" t="b">
        <f t="shared" ref="W118:W119" si="51">IF(V118&lt;0,0,V118)=ROUND(X118,2)</f>
        <v>1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/>
      <c r="AD118" s="11">
        <v>0</v>
      </c>
      <c r="AE118" s="11">
        <v>0</v>
      </c>
      <c r="AF118" s="11">
        <v>0</v>
      </c>
      <c r="AG118" s="11" t="b">
        <f t="shared" ref="AG118:AG119" si="52">ROUND(AF118,2)=ROUND((AH118*AE118),2)</f>
        <v>1</v>
      </c>
      <c r="AH118" s="11">
        <v>0</v>
      </c>
      <c r="AI118" s="11" t="s">
        <v>32</v>
      </c>
      <c r="AJ118" s="11"/>
    </row>
    <row r="119" spans="1:36" s="7" customFormat="1" ht="13.5" hidden="1" customHeight="1" x14ac:dyDescent="0.25">
      <c r="A119" s="11" t="str">
        <f t="shared" si="13"/>
        <v>select N'Булава Ярослава Вячеславівна', N'2',  N'Відділення екстреної (невідкладної) медичної допомоги',  N'лікар-терапевт',  N'0.25', 0, 0, 221,6176, getDate(), null, getDate() union all</v>
      </c>
      <c r="B119" s="11" t="s">
        <v>1109</v>
      </c>
      <c r="C119" s="11" t="s">
        <v>173</v>
      </c>
      <c r="D119" s="11" t="s">
        <v>30</v>
      </c>
      <c r="E119" s="11" t="s">
        <v>42</v>
      </c>
      <c r="F119" s="11">
        <v>1.1872370999999999</v>
      </c>
      <c r="G119" s="11" t="s">
        <v>26</v>
      </c>
      <c r="H119" s="11" t="s">
        <v>26</v>
      </c>
      <c r="I119" s="11" t="s">
        <v>27</v>
      </c>
      <c r="J119" s="11" t="s">
        <v>374</v>
      </c>
      <c r="K119" s="11" t="s">
        <v>1570</v>
      </c>
      <c r="L119" s="20"/>
      <c r="M119" s="11">
        <f t="shared" si="45"/>
        <v>221.61760000000001</v>
      </c>
      <c r="N119" s="11">
        <v>0</v>
      </c>
      <c r="O119" s="11"/>
      <c r="P119" s="11">
        <f t="shared" si="46"/>
        <v>221.617592</v>
      </c>
      <c r="Q119" s="11" t="b">
        <f t="shared" si="47"/>
        <v>1</v>
      </c>
      <c r="R119" s="11">
        <v>221.61760000000001</v>
      </c>
      <c r="S119" s="14">
        <v>14</v>
      </c>
      <c r="T119" s="12">
        <f t="shared" si="48"/>
        <v>7123.4225999999999</v>
      </c>
      <c r="U119" s="12">
        <f t="shared" si="49"/>
        <v>4748.9484000000002</v>
      </c>
      <c r="V119" s="12">
        <f t="shared" si="50"/>
        <v>-2137.0300000000002</v>
      </c>
      <c r="W119" s="12" t="b">
        <f t="shared" si="51"/>
        <v>1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/>
      <c r="AD119" s="11">
        <v>0</v>
      </c>
      <c r="AE119" s="11">
        <v>0</v>
      </c>
      <c r="AF119" s="11">
        <v>0</v>
      </c>
      <c r="AG119" s="11" t="b">
        <f t="shared" si="52"/>
        <v>1</v>
      </c>
      <c r="AH119" s="11">
        <v>0</v>
      </c>
      <c r="AI119" s="11" t="s">
        <v>32</v>
      </c>
      <c r="AJ119" s="11"/>
    </row>
    <row r="120" spans="1:36" s="7" customFormat="1" ht="13.5" hidden="1" customHeight="1" x14ac:dyDescent="0.25">
      <c r="A120" s="11" t="str">
        <f t="shared" si="13"/>
        <v>select N'Бундаш Надія Миколаївна', N'28',  N'Рентгенологічний блок',  N'рентгенолаборант',  N'1.00', 8, 200, 0, getDate(), null, getDate() union all</v>
      </c>
      <c r="B120" s="11" t="s">
        <v>409</v>
      </c>
      <c r="C120" s="11" t="s">
        <v>370</v>
      </c>
      <c r="D120" s="11" t="s">
        <v>365</v>
      </c>
      <c r="E120" s="11" t="s">
        <v>213</v>
      </c>
      <c r="F120" s="11" t="s">
        <v>25</v>
      </c>
      <c r="G120" s="11" t="s">
        <v>48</v>
      </c>
      <c r="H120" s="11" t="s">
        <v>95</v>
      </c>
      <c r="I120" s="11" t="s">
        <v>29</v>
      </c>
      <c r="J120" s="11" t="s">
        <v>29</v>
      </c>
      <c r="K120" s="11" t="s">
        <v>1569</v>
      </c>
      <c r="L120" s="20"/>
      <c r="M120" s="11">
        <f t="shared" si="45"/>
        <v>0</v>
      </c>
      <c r="N120" s="11">
        <v>0</v>
      </c>
      <c r="O120" s="11"/>
      <c r="P120" s="11"/>
      <c r="Q120" s="11"/>
      <c r="R120" s="11">
        <v>0</v>
      </c>
      <c r="S120" s="11">
        <v>0</v>
      </c>
      <c r="T120" s="11"/>
      <c r="U120" s="11"/>
      <c r="V120" s="11"/>
      <c r="W120" s="11"/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/>
      <c r="AD120" s="11">
        <v>0</v>
      </c>
      <c r="AE120" s="11">
        <v>0</v>
      </c>
      <c r="AF120" s="11">
        <v>0</v>
      </c>
      <c r="AG120" s="11"/>
      <c r="AH120" s="11">
        <v>0</v>
      </c>
      <c r="AI120" s="11" t="s">
        <v>32</v>
      </c>
      <c r="AJ120" s="11"/>
    </row>
    <row r="121" spans="1:36" s="7" customFormat="1" ht="13.5" hidden="1" customHeight="1" x14ac:dyDescent="0.25">
      <c r="A121" s="11" t="str">
        <f t="shared" si="13"/>
        <v>select N'Буняк Любов Іванівна', N'97',  N'Акушерський блок',  N'акушерка',  N'1.00', 8, 260, 0, getDate(), null, getDate() union all</v>
      </c>
      <c r="B121" s="11" t="s">
        <v>640</v>
      </c>
      <c r="C121" s="11" t="s">
        <v>641</v>
      </c>
      <c r="D121" s="11" t="s">
        <v>642</v>
      </c>
      <c r="E121" s="11" t="s">
        <v>46</v>
      </c>
      <c r="F121" s="11" t="s">
        <v>181</v>
      </c>
      <c r="G121" s="11" t="s">
        <v>48</v>
      </c>
      <c r="H121" s="11" t="s">
        <v>49</v>
      </c>
      <c r="I121" s="11" t="s">
        <v>29</v>
      </c>
      <c r="J121" s="11" t="s">
        <v>29</v>
      </c>
      <c r="K121" s="11" t="s">
        <v>1569</v>
      </c>
      <c r="L121" s="20"/>
      <c r="M121" s="11">
        <f t="shared" si="45"/>
        <v>0</v>
      </c>
      <c r="N121" s="11">
        <v>0</v>
      </c>
      <c r="O121" s="11"/>
      <c r="P121" s="11"/>
      <c r="Q121" s="11"/>
      <c r="R121" s="11">
        <v>0</v>
      </c>
      <c r="S121" s="11">
        <v>0</v>
      </c>
      <c r="T121" s="11"/>
      <c r="U121" s="11"/>
      <c r="V121" s="11"/>
      <c r="W121" s="11"/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/>
      <c r="AD121" s="11">
        <v>0</v>
      </c>
      <c r="AE121" s="11">
        <v>0</v>
      </c>
      <c r="AF121" s="11">
        <v>0</v>
      </c>
      <c r="AG121" s="11"/>
      <c r="AH121" s="11">
        <v>0</v>
      </c>
      <c r="AI121" s="11" t="s">
        <v>32</v>
      </c>
      <c r="AJ121" s="11"/>
    </row>
    <row r="122" spans="1:36" s="7" customFormat="1" ht="13.5" hidden="1" customHeight="1" x14ac:dyDescent="0.25">
      <c r="A122" s="11" t="str">
        <f t="shared" si="13"/>
        <v>select N'Бурлуцька Віталія Едуардівна', N'32',  N'Ендокринологічний кабінет',  N'лікар-ендокринолог',  N'1.00', 0, 0, 4908, getDate(), null, getDate() union all</v>
      </c>
      <c r="B122" s="11" t="s">
        <v>1238</v>
      </c>
      <c r="C122" s="11" t="s">
        <v>247</v>
      </c>
      <c r="D122" s="11" t="s">
        <v>84</v>
      </c>
      <c r="E122" s="11" t="s">
        <v>248</v>
      </c>
      <c r="F122" s="11">
        <v>1</v>
      </c>
      <c r="G122" s="11" t="s">
        <v>26</v>
      </c>
      <c r="H122" s="11" t="s">
        <v>26</v>
      </c>
      <c r="I122" s="11" t="s">
        <v>29</v>
      </c>
      <c r="J122" s="11" t="s">
        <v>29</v>
      </c>
      <c r="K122" s="11" t="s">
        <v>1569</v>
      </c>
      <c r="L122" s="20"/>
      <c r="M122" s="11">
        <f t="shared" si="45"/>
        <v>4908</v>
      </c>
      <c r="N122" s="11">
        <v>0</v>
      </c>
      <c r="O122" s="11"/>
      <c r="P122" s="11">
        <f t="shared" ref="P122:P127" si="53">S122*(200/3)*J122*F122</f>
        <v>0</v>
      </c>
      <c r="Q122" s="11" t="b">
        <f t="shared" ref="Q122:Q127" si="54">ROUND(R122,2)=ROUND(P122,2)</f>
        <v>1</v>
      </c>
      <c r="R122" s="11">
        <v>0</v>
      </c>
      <c r="S122" s="12">
        <v>0</v>
      </c>
      <c r="T122" s="12">
        <f t="shared" ref="T122:T127" si="55">(30000*F122*J122)</f>
        <v>30000</v>
      </c>
      <c r="U122" s="12">
        <f t="shared" ref="U122:U127" si="56">20000*F122*J122</f>
        <v>20000</v>
      </c>
      <c r="V122" s="12">
        <f t="shared" ref="V122:V127" si="57">ROUND(IF((Y122-T122)&gt;U122,(Y122-T122-U122)*0.1+U122*0.3,(Y122-T122)*0.3),2)</f>
        <v>4908</v>
      </c>
      <c r="W122" s="12" t="b">
        <f t="shared" ref="W122:W127" si="58">IF(V122&lt;0,0,V122)=ROUND(X122,2)</f>
        <v>1</v>
      </c>
      <c r="X122" s="11">
        <v>4908</v>
      </c>
      <c r="Y122" s="11">
        <v>46360</v>
      </c>
      <c r="Z122" s="11">
        <v>0</v>
      </c>
      <c r="AA122" s="11">
        <v>0</v>
      </c>
      <c r="AB122" s="11">
        <v>0</v>
      </c>
      <c r="AC122" s="11"/>
      <c r="AD122" s="11">
        <v>0</v>
      </c>
      <c r="AE122" s="11">
        <v>0</v>
      </c>
      <c r="AF122" s="11">
        <v>0</v>
      </c>
      <c r="AG122" s="11" t="b">
        <f t="shared" ref="AG122:AG127" si="59">ROUND(AF122,2)=ROUND((AH122*AE122),2)</f>
        <v>1</v>
      </c>
      <c r="AH122" s="11">
        <v>0</v>
      </c>
      <c r="AI122" s="11" t="s">
        <v>32</v>
      </c>
      <c r="AJ122" s="11"/>
    </row>
    <row r="123" spans="1:36" s="7" customFormat="1" ht="13.5" hidden="1" customHeight="1" x14ac:dyDescent="0.25">
      <c r="A123" s="11" t="str">
        <f t="shared" si="13"/>
        <v>select N'Бурмагін Юлія Сергіївна', N'106',  N'Педіатричне відділення',  N'лікар-педіатр',  N'0.50', 0, 0, 0, getDate(), null, getDate() union all</v>
      </c>
      <c r="B123" s="11" t="s">
        <v>1545</v>
      </c>
      <c r="C123" s="11" t="s">
        <v>1319</v>
      </c>
      <c r="D123" s="11" t="s">
        <v>1320</v>
      </c>
      <c r="E123" s="11" t="s">
        <v>396</v>
      </c>
      <c r="F123" s="11">
        <v>0</v>
      </c>
      <c r="G123" s="11" t="s">
        <v>26</v>
      </c>
      <c r="H123" s="11" t="s">
        <v>26</v>
      </c>
      <c r="I123" s="11" t="s">
        <v>50</v>
      </c>
      <c r="J123" s="11" t="s">
        <v>29</v>
      </c>
      <c r="K123" s="11" t="s">
        <v>1571</v>
      </c>
      <c r="L123" s="21">
        <v>45537</v>
      </c>
      <c r="M123" s="11">
        <f>R123+X123+AB123+AF123</f>
        <v>0</v>
      </c>
      <c r="N123" s="11">
        <v>0</v>
      </c>
      <c r="O123" s="11"/>
      <c r="P123" s="11">
        <f t="shared" si="53"/>
        <v>0</v>
      </c>
      <c r="Q123" s="11" t="b">
        <f t="shared" si="54"/>
        <v>1</v>
      </c>
      <c r="R123" s="11">
        <v>0</v>
      </c>
      <c r="S123" s="12">
        <v>0</v>
      </c>
      <c r="T123" s="12">
        <f t="shared" si="55"/>
        <v>0</v>
      </c>
      <c r="U123" s="12">
        <f t="shared" si="56"/>
        <v>0</v>
      </c>
      <c r="V123" s="12">
        <f t="shared" si="57"/>
        <v>0</v>
      </c>
      <c r="W123" s="12" t="b">
        <f t="shared" si="58"/>
        <v>1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/>
      <c r="AD123" s="11">
        <v>0</v>
      </c>
      <c r="AE123" s="11">
        <v>0</v>
      </c>
      <c r="AF123" s="11">
        <v>0</v>
      </c>
      <c r="AG123" s="11" t="b">
        <f t="shared" si="59"/>
        <v>1</v>
      </c>
      <c r="AH123" s="11">
        <v>0</v>
      </c>
      <c r="AI123" s="11" t="s">
        <v>32</v>
      </c>
      <c r="AJ123" s="11"/>
    </row>
    <row r="124" spans="1:36" s="7" customFormat="1" ht="13.5" hidden="1" customHeight="1" x14ac:dyDescent="0.25">
      <c r="A124" s="11" t="str">
        <f t="shared" si="13"/>
        <v>select N'Буртин Олександра Володимирівна', N'32',  N'Сектор дитячої консультації',  N'лікар-дерматовенеролог дитячий',  N'1.00', 0, 0, 0, getDate(), null, getDate() union all</v>
      </c>
      <c r="B124" s="11" t="s">
        <v>842</v>
      </c>
      <c r="C124" s="11" t="s">
        <v>237</v>
      </c>
      <c r="D124" s="11" t="s">
        <v>84</v>
      </c>
      <c r="E124" s="11" t="s">
        <v>843</v>
      </c>
      <c r="F124" s="11">
        <v>0</v>
      </c>
      <c r="G124" s="11" t="s">
        <v>26</v>
      </c>
      <c r="H124" s="11" t="s">
        <v>26</v>
      </c>
      <c r="I124" s="11" t="s">
        <v>29</v>
      </c>
      <c r="J124" s="11" t="s">
        <v>29</v>
      </c>
      <c r="K124" s="11" t="s">
        <v>1569</v>
      </c>
      <c r="L124" s="20"/>
      <c r="M124" s="11">
        <f t="shared" ref="M124:M132" si="60">R124+X124+AB124+AF124+N124+Z124</f>
        <v>0</v>
      </c>
      <c r="N124" s="11">
        <v>0</v>
      </c>
      <c r="O124" s="11"/>
      <c r="P124" s="11">
        <f t="shared" si="53"/>
        <v>0</v>
      </c>
      <c r="Q124" s="11" t="b">
        <f t="shared" si="54"/>
        <v>1</v>
      </c>
      <c r="R124" s="11">
        <v>0</v>
      </c>
      <c r="S124" s="12">
        <v>0</v>
      </c>
      <c r="T124" s="12">
        <f t="shared" si="55"/>
        <v>0</v>
      </c>
      <c r="U124" s="12">
        <f t="shared" si="56"/>
        <v>0</v>
      </c>
      <c r="V124" s="12">
        <f t="shared" si="57"/>
        <v>0</v>
      </c>
      <c r="W124" s="12" t="b">
        <f t="shared" si="58"/>
        <v>1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/>
      <c r="AD124" s="11">
        <v>0</v>
      </c>
      <c r="AE124" s="11">
        <v>0</v>
      </c>
      <c r="AF124" s="11">
        <v>0</v>
      </c>
      <c r="AG124" s="11" t="b">
        <f t="shared" si="59"/>
        <v>1</v>
      </c>
      <c r="AH124" s="11">
        <v>0</v>
      </c>
      <c r="AI124" s="11" t="s">
        <v>32</v>
      </c>
      <c r="AJ124" s="11"/>
    </row>
    <row r="125" spans="1:36" s="7" customFormat="1" ht="13.5" hidden="1" customHeight="1" x14ac:dyDescent="0.25">
      <c r="A125" s="11" t="str">
        <f t="shared" si="13"/>
        <v>select N'Бута Ганна Федорівна', N'84',  N'Терапевтичний блок інтенсивної терапії',  N'лікар-невропатолог',  N'1.00', 0, 0, 2738,89896, getDate(), null, getDate() union all</v>
      </c>
      <c r="B125" s="11" t="s">
        <v>1005</v>
      </c>
      <c r="C125" s="11" t="s">
        <v>88</v>
      </c>
      <c r="D125" s="11" t="s">
        <v>89</v>
      </c>
      <c r="E125" s="11" t="s">
        <v>90</v>
      </c>
      <c r="F125" s="11">
        <v>0.593692</v>
      </c>
      <c r="G125" s="11" t="s">
        <v>26</v>
      </c>
      <c r="H125" s="11" t="s">
        <v>26</v>
      </c>
      <c r="I125" s="11" t="s">
        <v>29</v>
      </c>
      <c r="J125" s="11" t="s">
        <v>29</v>
      </c>
      <c r="K125" s="11" t="s">
        <v>1569</v>
      </c>
      <c r="L125" s="20"/>
      <c r="M125" s="11">
        <f t="shared" si="60"/>
        <v>2738.89896</v>
      </c>
      <c r="N125" s="11">
        <f>F125*J125*O125</f>
        <v>1709.83296</v>
      </c>
      <c r="O125" s="11">
        <v>2880</v>
      </c>
      <c r="P125" s="11">
        <f t="shared" si="53"/>
        <v>1029.0661333333335</v>
      </c>
      <c r="Q125" s="11" t="b">
        <f t="shared" si="54"/>
        <v>1</v>
      </c>
      <c r="R125" s="11">
        <v>1029.066</v>
      </c>
      <c r="S125" s="14">
        <v>26</v>
      </c>
      <c r="T125" s="12">
        <f t="shared" si="55"/>
        <v>17810.759999999998</v>
      </c>
      <c r="U125" s="12">
        <f t="shared" si="56"/>
        <v>11873.84</v>
      </c>
      <c r="V125" s="12">
        <f t="shared" si="57"/>
        <v>-5343.23</v>
      </c>
      <c r="W125" s="12" t="b">
        <f t="shared" si="58"/>
        <v>1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/>
      <c r="AD125" s="11">
        <v>0</v>
      </c>
      <c r="AE125" s="11">
        <v>0</v>
      </c>
      <c r="AF125" s="11">
        <f>ROUND(AH125*AE125,2)</f>
        <v>0</v>
      </c>
      <c r="AG125" s="11" t="b">
        <f t="shared" si="59"/>
        <v>1</v>
      </c>
      <c r="AH125" s="11"/>
      <c r="AI125" s="11" t="s">
        <v>32</v>
      </c>
      <c r="AJ125" s="11"/>
    </row>
    <row r="126" spans="1:36" s="7" customFormat="1" ht="13.5" hidden="1" customHeight="1" x14ac:dyDescent="0.25">
      <c r="A126" s="11" t="str">
        <f t="shared" si="13"/>
        <v>select N'Бухало Анатолій Миколайович', N'32',  N'Урологічний кабінет',  N'лікар-уролог',  N'1.00', 0, 0, 106,666666666667, getDate(), null, getDate() union all</v>
      </c>
      <c r="B126" s="11" t="s">
        <v>870</v>
      </c>
      <c r="C126" s="11" t="s">
        <v>871</v>
      </c>
      <c r="D126" s="11" t="s">
        <v>84</v>
      </c>
      <c r="E126" s="11" t="s">
        <v>872</v>
      </c>
      <c r="F126" s="11">
        <v>1</v>
      </c>
      <c r="G126" s="11" t="s">
        <v>26</v>
      </c>
      <c r="H126" s="11" t="s">
        <v>26</v>
      </c>
      <c r="I126" s="11" t="s">
        <v>29</v>
      </c>
      <c r="J126" s="11" t="s">
        <v>29</v>
      </c>
      <c r="K126" s="11" t="s">
        <v>1569</v>
      </c>
      <c r="L126" s="20"/>
      <c r="M126" s="11">
        <f t="shared" si="60"/>
        <v>106.66666666666667</v>
      </c>
      <c r="N126" s="11">
        <v>0</v>
      </c>
      <c r="O126" s="11"/>
      <c r="P126" s="11">
        <f t="shared" si="53"/>
        <v>0</v>
      </c>
      <c r="Q126" s="11" t="b">
        <f t="shared" si="54"/>
        <v>1</v>
      </c>
      <c r="R126" s="11">
        <v>0</v>
      </c>
      <c r="S126" s="12">
        <v>0</v>
      </c>
      <c r="T126" s="12">
        <f t="shared" si="55"/>
        <v>30000</v>
      </c>
      <c r="U126" s="12">
        <f t="shared" si="56"/>
        <v>20000</v>
      </c>
      <c r="V126" s="12">
        <f t="shared" si="57"/>
        <v>-5979</v>
      </c>
      <c r="W126" s="12" t="b">
        <f t="shared" si="58"/>
        <v>1</v>
      </c>
      <c r="X126" s="11">
        <v>0</v>
      </c>
      <c r="Y126" s="11">
        <v>10070</v>
      </c>
      <c r="Z126" s="11">
        <f>AA126*80/3*J126*F126</f>
        <v>106.66666666666667</v>
      </c>
      <c r="AA126" s="13">
        <v>4</v>
      </c>
      <c r="AB126" s="11">
        <v>0</v>
      </c>
      <c r="AC126" s="11"/>
      <c r="AD126" s="11">
        <v>0</v>
      </c>
      <c r="AE126" s="11">
        <v>0</v>
      </c>
      <c r="AF126" s="11">
        <v>0</v>
      </c>
      <c r="AG126" s="11" t="b">
        <f t="shared" si="59"/>
        <v>1</v>
      </c>
      <c r="AH126" s="11">
        <v>0</v>
      </c>
      <c r="AI126" s="11" t="s">
        <v>32</v>
      </c>
      <c r="AJ126" s="11"/>
    </row>
    <row r="127" spans="1:36" s="7" customFormat="1" ht="13.5" hidden="1" customHeight="1" x14ac:dyDescent="0.25">
      <c r="A127" s="11" t="str">
        <f t="shared" si="13"/>
        <v>select N'Бухало Надія Іванівна', N'83',  N'Відділення патології вагітності та екстрагенітальної патології',  N'лікар-акушер-гінеколог',  N'0.75', 0, 0, 0, getDate(), null, getDate() union all</v>
      </c>
      <c r="B127" s="11" t="s">
        <v>863</v>
      </c>
      <c r="C127" s="11" t="s">
        <v>44</v>
      </c>
      <c r="D127" s="11" t="s">
        <v>45</v>
      </c>
      <c r="E127" s="11" t="s">
        <v>36</v>
      </c>
      <c r="F127" s="11">
        <v>0</v>
      </c>
      <c r="G127" s="11" t="s">
        <v>26</v>
      </c>
      <c r="H127" s="11" t="s">
        <v>26</v>
      </c>
      <c r="I127" s="11" t="s">
        <v>29</v>
      </c>
      <c r="J127" s="11" t="s">
        <v>165</v>
      </c>
      <c r="K127" s="11" t="s">
        <v>1572</v>
      </c>
      <c r="L127" s="20"/>
      <c r="M127" s="11">
        <f t="shared" si="60"/>
        <v>0</v>
      </c>
      <c r="N127" s="11">
        <v>0</v>
      </c>
      <c r="O127" s="11"/>
      <c r="P127" s="11">
        <f t="shared" si="53"/>
        <v>0</v>
      </c>
      <c r="Q127" s="11" t="b">
        <f t="shared" si="54"/>
        <v>1</v>
      </c>
      <c r="R127" s="11">
        <v>0</v>
      </c>
      <c r="S127" s="14">
        <v>0</v>
      </c>
      <c r="T127" s="12">
        <f t="shared" si="55"/>
        <v>0</v>
      </c>
      <c r="U127" s="12">
        <f t="shared" si="56"/>
        <v>0</v>
      </c>
      <c r="V127" s="12">
        <f t="shared" si="57"/>
        <v>0</v>
      </c>
      <c r="W127" s="12" t="b">
        <f t="shared" si="58"/>
        <v>1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/>
      <c r="AD127" s="11">
        <v>0</v>
      </c>
      <c r="AE127" s="11">
        <v>0</v>
      </c>
      <c r="AF127" s="11">
        <v>0</v>
      </c>
      <c r="AG127" s="11" t="b">
        <f t="shared" si="59"/>
        <v>1</v>
      </c>
      <c r="AH127" s="11">
        <v>0</v>
      </c>
      <c r="AI127" s="11" t="s">
        <v>32</v>
      </c>
      <c r="AJ127" s="11"/>
    </row>
    <row r="128" spans="1:36" s="7" customFormat="1" ht="13.5" hidden="1" customHeight="1" x14ac:dyDescent="0.25">
      <c r="A128" s="11" t="str">
        <f t="shared" si="13"/>
        <v>select N'Бухало Надія Іванівна', N'83',  N'Відділення патології вагітності та екстрагенітальної патології',  N'завідувач',  N'0.25', 0, 0, 0, getDate(), null, getDate() union all</v>
      </c>
      <c r="B128" s="11" t="s">
        <v>863</v>
      </c>
      <c r="C128" s="11" t="s">
        <v>44</v>
      </c>
      <c r="D128" s="11" t="s">
        <v>45</v>
      </c>
      <c r="E128" s="11" t="s">
        <v>69</v>
      </c>
      <c r="F128" s="11" t="s">
        <v>31</v>
      </c>
      <c r="G128" s="11" t="s">
        <v>26</v>
      </c>
      <c r="H128" s="11" t="s">
        <v>26</v>
      </c>
      <c r="I128" s="11" t="s">
        <v>29</v>
      </c>
      <c r="J128" s="11" t="s">
        <v>38</v>
      </c>
      <c r="K128" s="11" t="s">
        <v>1570</v>
      </c>
      <c r="L128" s="20"/>
      <c r="M128" s="11">
        <f t="shared" si="60"/>
        <v>0</v>
      </c>
      <c r="N128" s="11">
        <v>0</v>
      </c>
      <c r="O128" s="11"/>
      <c r="P128" s="11"/>
      <c r="Q128" s="11"/>
      <c r="R128" s="11">
        <v>0</v>
      </c>
      <c r="S128" s="14">
        <v>0</v>
      </c>
      <c r="T128" s="14"/>
      <c r="U128" s="14"/>
      <c r="V128" s="14"/>
      <c r="W128" s="14"/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/>
      <c r="AD128" s="11">
        <v>0</v>
      </c>
      <c r="AE128" s="11">
        <v>0</v>
      </c>
      <c r="AF128" s="11">
        <v>0</v>
      </c>
      <c r="AG128" s="11"/>
      <c r="AH128" s="11">
        <v>0</v>
      </c>
      <c r="AI128" s="11" t="s">
        <v>32</v>
      </c>
      <c r="AJ128" s="11"/>
    </row>
    <row r="129" spans="1:36" s="7" customFormat="1" ht="13.5" hidden="1" customHeight="1" x14ac:dyDescent="0.25">
      <c r="A129" s="11" t="str">
        <f t="shared" si="13"/>
        <v>select N'Буцименко Тетяна Олексіївна', N'13',  N'Палати інтенсивної терапії',  N'сестра медична стаціонару',  N'1.00', 8, 200, 0, getDate(), null, getDate() union all</v>
      </c>
      <c r="B129" s="11" t="s">
        <v>1337</v>
      </c>
      <c r="C129" s="11" t="s">
        <v>1037</v>
      </c>
      <c r="D129" s="11" t="s">
        <v>384</v>
      </c>
      <c r="E129" s="11" t="s">
        <v>1038</v>
      </c>
      <c r="F129" s="11" t="s">
        <v>181</v>
      </c>
      <c r="G129" s="11" t="s">
        <v>48</v>
      </c>
      <c r="H129" s="11" t="s">
        <v>95</v>
      </c>
      <c r="I129" s="11" t="s">
        <v>29</v>
      </c>
      <c r="J129" s="11" t="s">
        <v>29</v>
      </c>
      <c r="K129" s="11" t="s">
        <v>1569</v>
      </c>
      <c r="L129" s="20"/>
      <c r="M129" s="11">
        <f t="shared" si="60"/>
        <v>0</v>
      </c>
      <c r="N129" s="11">
        <v>0</v>
      </c>
      <c r="O129" s="11"/>
      <c r="P129" s="11"/>
      <c r="Q129" s="11"/>
      <c r="R129" s="11">
        <v>0</v>
      </c>
      <c r="S129" s="11">
        <v>0</v>
      </c>
      <c r="T129" s="11"/>
      <c r="U129" s="11"/>
      <c r="V129" s="11"/>
      <c r="W129" s="11"/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/>
      <c r="AD129" s="11">
        <v>0</v>
      </c>
      <c r="AE129" s="11">
        <v>0</v>
      </c>
      <c r="AF129" s="11">
        <v>0</v>
      </c>
      <c r="AG129" s="11"/>
      <c r="AH129" s="11">
        <v>0</v>
      </c>
      <c r="AI129" s="11" t="s">
        <v>32</v>
      </c>
      <c r="AJ129" s="11"/>
    </row>
    <row r="130" spans="1:36" s="7" customFormat="1" ht="13.5" hidden="1" customHeight="1" x14ac:dyDescent="0.25">
      <c r="A130" s="11" t="str">
        <f t="shared" si="13"/>
        <v>select N'Вакула Василь Васильович', N'94',  N'Господарський відділ',  N'маляр',  N'1.00', 0, 0, 0, getDate(), null, getDate() union all</v>
      </c>
      <c r="B130" s="11" t="s">
        <v>498</v>
      </c>
      <c r="C130" s="11" t="s">
        <v>63</v>
      </c>
      <c r="D130" s="11" t="s">
        <v>64</v>
      </c>
      <c r="E130" s="11" t="s">
        <v>65</v>
      </c>
      <c r="F130" s="11" t="s">
        <v>25</v>
      </c>
      <c r="G130" s="11" t="s">
        <v>26</v>
      </c>
      <c r="H130" s="11" t="s">
        <v>26</v>
      </c>
      <c r="I130" s="11" t="s">
        <v>29</v>
      </c>
      <c r="J130" s="11" t="s">
        <v>29</v>
      </c>
      <c r="K130" s="11" t="s">
        <v>1569</v>
      </c>
      <c r="L130" s="20"/>
      <c r="M130" s="11">
        <f t="shared" si="60"/>
        <v>0</v>
      </c>
      <c r="N130" s="11">
        <v>0</v>
      </c>
      <c r="O130" s="11"/>
      <c r="P130" s="11"/>
      <c r="Q130" s="11"/>
      <c r="R130" s="11">
        <v>0</v>
      </c>
      <c r="S130" s="11">
        <v>0</v>
      </c>
      <c r="T130" s="11"/>
      <c r="U130" s="11"/>
      <c r="V130" s="11"/>
      <c r="W130" s="11"/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/>
      <c r="AD130" s="11">
        <v>0</v>
      </c>
      <c r="AE130" s="11">
        <v>0</v>
      </c>
      <c r="AF130" s="11">
        <v>0</v>
      </c>
      <c r="AG130" s="11"/>
      <c r="AH130" s="11">
        <v>0</v>
      </c>
      <c r="AI130" s="11" t="s">
        <v>32</v>
      </c>
      <c r="AJ130" s="11"/>
    </row>
    <row r="131" spans="1:36" s="7" customFormat="1" ht="13.5" hidden="1" customHeight="1" x14ac:dyDescent="0.25">
      <c r="A131" s="11" t="str">
        <f t="shared" ref="A131:A194" si="61">CONCATENATE("select N'",B131,"', N'",D131,"', "," N'",C131,"',  N'",E131,"',  N'",K131,"', ",G131,", ",H131,", ",M131,", getDate(), null, getDate() union all")</f>
        <v>select N'Вантуш Олеся Іванівна', N'85',  N'Відділення сумісного перебування матері та дитини',  N'лікар-педіатр-неонатолог',  N'1.00', 0, 0, 1025,89982208, getDate(), null, getDate() union all</v>
      </c>
      <c r="B131" s="11" t="s">
        <v>145</v>
      </c>
      <c r="C131" s="11" t="s">
        <v>146</v>
      </c>
      <c r="D131" s="11" t="s">
        <v>147</v>
      </c>
      <c r="E131" s="11" t="s">
        <v>148</v>
      </c>
      <c r="F131" s="11">
        <v>0.44526902000000002</v>
      </c>
      <c r="G131" s="11" t="s">
        <v>26</v>
      </c>
      <c r="H131" s="11" t="s">
        <v>26</v>
      </c>
      <c r="I131" s="11" t="s">
        <v>27</v>
      </c>
      <c r="J131" s="11" t="s">
        <v>28</v>
      </c>
      <c r="K131" s="11" t="s">
        <v>1569</v>
      </c>
      <c r="L131" s="20"/>
      <c r="M131" s="11">
        <f t="shared" si="60"/>
        <v>1025.8998220800001</v>
      </c>
      <c r="N131" s="11">
        <f>F131*J131*O131</f>
        <v>1025.8998220800001</v>
      </c>
      <c r="O131" s="11">
        <v>2880</v>
      </c>
      <c r="P131" s="11">
        <f t="shared" ref="P131:P132" si="62">S131*(200/3)*J131*F131</f>
        <v>0</v>
      </c>
      <c r="Q131" s="11" t="b">
        <f t="shared" ref="Q131:Q132" si="63">ROUND(R131,2)=ROUND(P131,2)</f>
        <v>1</v>
      </c>
      <c r="R131" s="11">
        <v>0</v>
      </c>
      <c r="S131" s="12">
        <v>0</v>
      </c>
      <c r="T131" s="12">
        <f t="shared" ref="T131:T132" si="64">(30000*F131*J131)</f>
        <v>10686.456480000001</v>
      </c>
      <c r="U131" s="12">
        <f t="shared" ref="U131:U132" si="65">20000*F131*J131</f>
        <v>7124.3043200000002</v>
      </c>
      <c r="V131" s="12">
        <f t="shared" ref="V131:V132" si="66">ROUND(IF((Y131-T131)&gt;U131,(Y131-T131-U131)*0.1+U131*0.3,(Y131-T131)*0.3),2)</f>
        <v>-3205.94</v>
      </c>
      <c r="W131" s="12" t="b">
        <f t="shared" ref="W131:W132" si="67">IF(V131&lt;0,0,V131)=ROUND(X131,2)</f>
        <v>1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/>
      <c r="AD131" s="11">
        <v>0</v>
      </c>
      <c r="AE131" s="11">
        <v>0</v>
      </c>
      <c r="AF131" s="11">
        <v>0</v>
      </c>
      <c r="AG131" s="11" t="b">
        <f t="shared" ref="AG131:AG132" si="68">ROUND(AF131,2)=ROUND((AH131*AE131),2)</f>
        <v>1</v>
      </c>
      <c r="AH131" s="11">
        <v>0</v>
      </c>
      <c r="AI131" s="11" t="s">
        <v>32</v>
      </c>
      <c r="AJ131" s="11"/>
    </row>
    <row r="132" spans="1:36" s="7" customFormat="1" ht="13.5" hidden="1" customHeight="1" x14ac:dyDescent="0.25">
      <c r="A132" s="11" t="str">
        <f t="shared" si="61"/>
        <v>select N'Вантуш Олеся Іванівна', N'85',  N'Відділення сумісного перебування матері та дитини',  N'лікар-педіатр-неонатолог',  N'0.25', 0, 0, 0, getDate(), null, getDate() union all</v>
      </c>
      <c r="B132" s="11" t="s">
        <v>145</v>
      </c>
      <c r="C132" s="11" t="s">
        <v>146</v>
      </c>
      <c r="D132" s="11" t="s">
        <v>147</v>
      </c>
      <c r="E132" s="11" t="s">
        <v>148</v>
      </c>
      <c r="F132" s="11">
        <v>0.5936186</v>
      </c>
      <c r="G132" s="11" t="s">
        <v>26</v>
      </c>
      <c r="H132" s="11" t="s">
        <v>26</v>
      </c>
      <c r="I132" s="11" t="s">
        <v>27</v>
      </c>
      <c r="J132" s="11" t="s">
        <v>374</v>
      </c>
      <c r="K132" s="11" t="s">
        <v>1570</v>
      </c>
      <c r="L132" s="20"/>
      <c r="M132" s="11">
        <f t="shared" si="60"/>
        <v>0</v>
      </c>
      <c r="N132" s="11">
        <v>0</v>
      </c>
      <c r="O132" s="11"/>
      <c r="P132" s="11">
        <f t="shared" si="62"/>
        <v>0</v>
      </c>
      <c r="Q132" s="11" t="b">
        <f t="shared" si="63"/>
        <v>1</v>
      </c>
      <c r="R132" s="11">
        <v>0</v>
      </c>
      <c r="S132" s="12">
        <v>0</v>
      </c>
      <c r="T132" s="12">
        <f t="shared" si="64"/>
        <v>3561.7116000000005</v>
      </c>
      <c r="U132" s="12">
        <f t="shared" si="65"/>
        <v>2374.4744000000001</v>
      </c>
      <c r="V132" s="12">
        <f t="shared" si="66"/>
        <v>-1068.51</v>
      </c>
      <c r="W132" s="12" t="b">
        <f t="shared" si="67"/>
        <v>1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/>
      <c r="AD132" s="11">
        <v>0</v>
      </c>
      <c r="AE132" s="11">
        <v>0</v>
      </c>
      <c r="AF132" s="11">
        <v>0</v>
      </c>
      <c r="AG132" s="11" t="b">
        <f t="shared" si="68"/>
        <v>1</v>
      </c>
      <c r="AH132" s="11">
        <v>0</v>
      </c>
      <c r="AI132" s="11" t="s">
        <v>32</v>
      </c>
      <c r="AJ132" s="11"/>
    </row>
    <row r="133" spans="1:36" s="7" customFormat="1" ht="13.5" hidden="1" customHeight="1" x14ac:dyDescent="0.25">
      <c r="A133" s="11" t="str">
        <f t="shared" si="61"/>
        <v>select N'Варваринець Наталія Павлівна', N'2',  N'Відділення екстреної (невідкладної) медичної допомоги',  N'сестра медична',  N'1.00', 8, 200, 0, getDate(), null, getDate() union all</v>
      </c>
      <c r="B133" s="11" t="s">
        <v>657</v>
      </c>
      <c r="C133" s="11" t="s">
        <v>173</v>
      </c>
      <c r="D133" s="11" t="s">
        <v>30</v>
      </c>
      <c r="E133" s="11" t="s">
        <v>93</v>
      </c>
      <c r="F133" s="11" t="s">
        <v>181</v>
      </c>
      <c r="G133" s="11" t="s">
        <v>48</v>
      </c>
      <c r="H133" s="11" t="s">
        <v>95</v>
      </c>
      <c r="I133" s="11" t="s">
        <v>185</v>
      </c>
      <c r="J133" s="11" t="s">
        <v>186</v>
      </c>
      <c r="K133" s="11" t="s">
        <v>1569</v>
      </c>
      <c r="L133" s="21">
        <v>45537</v>
      </c>
      <c r="M133" s="11">
        <f t="shared" ref="M133:M168" si="69">R133+X133+AB133+AF133</f>
        <v>0</v>
      </c>
      <c r="N133" s="11">
        <v>0</v>
      </c>
      <c r="O133" s="11"/>
      <c r="P133" s="11"/>
      <c r="Q133" s="11"/>
      <c r="R133" s="11">
        <v>0</v>
      </c>
      <c r="S133" s="11">
        <v>0</v>
      </c>
      <c r="T133" s="11"/>
      <c r="U133" s="11"/>
      <c r="V133" s="11"/>
      <c r="W133" s="11"/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/>
      <c r="AD133" s="11">
        <v>0</v>
      </c>
      <c r="AE133" s="11">
        <v>0</v>
      </c>
      <c r="AF133" s="11">
        <v>0</v>
      </c>
      <c r="AG133" s="11"/>
      <c r="AH133" s="11">
        <v>0</v>
      </c>
      <c r="AI133" s="11" t="s">
        <v>32</v>
      </c>
      <c r="AJ133" s="11"/>
    </row>
    <row r="134" spans="1:36" s="7" customFormat="1" ht="13.5" hidden="1" customHeight="1" x14ac:dyDescent="0.25">
      <c r="A134" s="11" t="str">
        <f t="shared" si="61"/>
        <v>select N'Варваринець Наталія Павлівна', N'2',  N'Відділення екстреної (невідкладної) медичної допомоги',  N'сестра медична',  N'0.25', 8, 200, 0, getDate(), null, getDate() union all</v>
      </c>
      <c r="B134" s="11" t="s">
        <v>657</v>
      </c>
      <c r="C134" s="11" t="s">
        <v>173</v>
      </c>
      <c r="D134" s="11" t="s">
        <v>30</v>
      </c>
      <c r="E134" s="11" t="s">
        <v>93</v>
      </c>
      <c r="F134" s="11" t="s">
        <v>577</v>
      </c>
      <c r="G134" s="11" t="s">
        <v>48</v>
      </c>
      <c r="H134" s="11" t="s">
        <v>95</v>
      </c>
      <c r="I134" s="11" t="s">
        <v>185</v>
      </c>
      <c r="J134" s="11" t="s">
        <v>880</v>
      </c>
      <c r="K134" s="11" t="s">
        <v>1570</v>
      </c>
      <c r="L134" s="21">
        <v>45537</v>
      </c>
      <c r="M134" s="11">
        <f t="shared" si="69"/>
        <v>0</v>
      </c>
      <c r="N134" s="11">
        <v>0</v>
      </c>
      <c r="O134" s="11"/>
      <c r="P134" s="11"/>
      <c r="Q134" s="11"/>
      <c r="R134" s="11">
        <v>0</v>
      </c>
      <c r="S134" s="11">
        <v>0</v>
      </c>
      <c r="T134" s="11"/>
      <c r="U134" s="11"/>
      <c r="V134" s="11"/>
      <c r="W134" s="11"/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/>
      <c r="AD134" s="11">
        <v>0</v>
      </c>
      <c r="AE134" s="11">
        <v>0</v>
      </c>
      <c r="AF134" s="11">
        <v>0</v>
      </c>
      <c r="AG134" s="11"/>
      <c r="AH134" s="11">
        <v>0</v>
      </c>
      <c r="AI134" s="11" t="s">
        <v>32</v>
      </c>
      <c r="AJ134" s="11"/>
    </row>
    <row r="135" spans="1:36" s="7" customFormat="1" ht="13.5" hidden="1" customHeight="1" x14ac:dyDescent="0.25">
      <c r="A135" s="11" t="str">
        <f t="shared" si="61"/>
        <v>select N'Варваринець Наталія Павлівна', N'2',  N'Відділення екстреної (невідкладної) медичної допомоги',  N'сестра медична',  N'0.25', 8, 200, 0, getDate(), null, getDate() union all</v>
      </c>
      <c r="B135" s="11" t="s">
        <v>657</v>
      </c>
      <c r="C135" s="11" t="s">
        <v>173</v>
      </c>
      <c r="D135" s="11" t="s">
        <v>30</v>
      </c>
      <c r="E135" s="11" t="s">
        <v>93</v>
      </c>
      <c r="F135" s="11" t="s">
        <v>1425</v>
      </c>
      <c r="G135" s="11" t="s">
        <v>48</v>
      </c>
      <c r="H135" s="11" t="s">
        <v>95</v>
      </c>
      <c r="I135" s="11" t="s">
        <v>185</v>
      </c>
      <c r="J135" s="11" t="s">
        <v>880</v>
      </c>
      <c r="K135" s="11" t="s">
        <v>1570</v>
      </c>
      <c r="L135" s="21">
        <v>45537</v>
      </c>
      <c r="M135" s="11">
        <f t="shared" si="69"/>
        <v>0</v>
      </c>
      <c r="N135" s="11">
        <v>0</v>
      </c>
      <c r="O135" s="11"/>
      <c r="P135" s="11"/>
      <c r="Q135" s="11"/>
      <c r="R135" s="11">
        <v>0</v>
      </c>
      <c r="S135" s="11">
        <v>0</v>
      </c>
      <c r="T135" s="11"/>
      <c r="U135" s="11"/>
      <c r="V135" s="11"/>
      <c r="W135" s="11"/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/>
      <c r="AD135" s="11">
        <v>0</v>
      </c>
      <c r="AE135" s="11">
        <v>0</v>
      </c>
      <c r="AF135" s="11">
        <v>0</v>
      </c>
      <c r="AG135" s="11"/>
      <c r="AH135" s="11">
        <v>0</v>
      </c>
      <c r="AI135" s="11" t="s">
        <v>32</v>
      </c>
      <c r="AJ135" s="11"/>
    </row>
    <row r="136" spans="1:36" s="7" customFormat="1" ht="13.5" hidden="1" customHeight="1" x14ac:dyDescent="0.25">
      <c r="A136" s="11" t="str">
        <f t="shared" si="61"/>
        <v>select N'Варга Катерину Омелянівну', N'19',  N'Гнійно-септичне хірургічне відділення',  N'Молодша медична сестра',  N'1.00', 8, 120, 0, getDate(), null, getDate() union all</v>
      </c>
      <c r="B136" s="11" t="s">
        <v>1012</v>
      </c>
      <c r="C136" s="11" t="s">
        <v>137</v>
      </c>
      <c r="D136" s="11" t="s">
        <v>138</v>
      </c>
      <c r="E136" s="11" t="s">
        <v>111</v>
      </c>
      <c r="F136" s="11" t="s">
        <v>25</v>
      </c>
      <c r="G136" s="11" t="s">
        <v>48</v>
      </c>
      <c r="H136" s="11" t="s">
        <v>112</v>
      </c>
      <c r="I136" s="11" t="s">
        <v>29</v>
      </c>
      <c r="J136" s="11" t="s">
        <v>29</v>
      </c>
      <c r="K136" s="11" t="s">
        <v>1569</v>
      </c>
      <c r="L136" s="20"/>
      <c r="M136" s="11">
        <f t="shared" ref="M136:M144" si="70">R136+X136+AB136+AF136+N136+Z136</f>
        <v>0</v>
      </c>
      <c r="N136" s="11">
        <v>0</v>
      </c>
      <c r="O136" s="11"/>
      <c r="P136" s="11"/>
      <c r="Q136" s="11"/>
      <c r="R136" s="11">
        <v>0</v>
      </c>
      <c r="S136" s="11">
        <v>0</v>
      </c>
      <c r="T136" s="11"/>
      <c r="U136" s="11"/>
      <c r="V136" s="11"/>
      <c r="W136" s="11"/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/>
      <c r="AD136" s="11">
        <v>0</v>
      </c>
      <c r="AE136" s="11">
        <v>0</v>
      </c>
      <c r="AF136" s="11">
        <v>0</v>
      </c>
      <c r="AG136" s="11"/>
      <c r="AH136" s="11">
        <v>0</v>
      </c>
      <c r="AI136" s="11" t="s">
        <v>32</v>
      </c>
      <c r="AJ136" s="11"/>
    </row>
    <row r="137" spans="1:36" s="7" customFormat="1" ht="13.5" hidden="1" customHeight="1" x14ac:dyDescent="0.25">
      <c r="A137" s="11" t="str">
        <f t="shared" si="61"/>
        <v>select N'Варга Магдалина Іванівна', N'21',  N'Онкологічне відділення',  N'сестра медична',  N'1.00', 8, 200, 0, getDate(), null, getDate() union all</v>
      </c>
      <c r="B137" s="11" t="s">
        <v>143</v>
      </c>
      <c r="C137" s="11" t="s">
        <v>40</v>
      </c>
      <c r="D137" s="11" t="s">
        <v>41</v>
      </c>
      <c r="E137" s="11" t="s">
        <v>93</v>
      </c>
      <c r="F137" s="11" t="s">
        <v>144</v>
      </c>
      <c r="G137" s="11" t="s">
        <v>48</v>
      </c>
      <c r="H137" s="11" t="s">
        <v>95</v>
      </c>
      <c r="I137" s="11" t="s">
        <v>29</v>
      </c>
      <c r="J137" s="11" t="s">
        <v>29</v>
      </c>
      <c r="K137" s="11" t="s">
        <v>1569</v>
      </c>
      <c r="L137" s="20"/>
      <c r="M137" s="11">
        <f t="shared" si="70"/>
        <v>0</v>
      </c>
      <c r="N137" s="11">
        <v>0</v>
      </c>
      <c r="O137" s="11"/>
      <c r="P137" s="11"/>
      <c r="Q137" s="11"/>
      <c r="R137" s="11">
        <v>0</v>
      </c>
      <c r="S137" s="11">
        <v>0</v>
      </c>
      <c r="T137" s="11"/>
      <c r="U137" s="11"/>
      <c r="V137" s="11"/>
      <c r="W137" s="11"/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/>
      <c r="AD137" s="11">
        <v>0</v>
      </c>
      <c r="AE137" s="11">
        <v>0</v>
      </c>
      <c r="AF137" s="11">
        <v>0</v>
      </c>
      <c r="AG137" s="11"/>
      <c r="AH137" s="11">
        <v>0</v>
      </c>
      <c r="AI137" s="11" t="s">
        <v>32</v>
      </c>
      <c r="AJ137" s="11"/>
    </row>
    <row r="138" spans="1:36" s="7" customFormat="1" ht="13.5" hidden="1" customHeight="1" x14ac:dyDescent="0.25">
      <c r="A138" s="11" t="str">
        <f t="shared" si="61"/>
        <v>select N'Варга Мар’яна Василівна', N'7',  N'Відділення анестезіології та інтенсивної терапії',  N'сестра медична-анестезист',  N'1.00', 8, 260, 0, getDate(), null, getDate() union all</v>
      </c>
      <c r="B138" s="11" t="s">
        <v>361</v>
      </c>
      <c r="C138" s="11" t="s">
        <v>206</v>
      </c>
      <c r="D138" s="11" t="s">
        <v>140</v>
      </c>
      <c r="E138" s="11" t="s">
        <v>362</v>
      </c>
      <c r="F138" s="11" t="s">
        <v>25</v>
      </c>
      <c r="G138" s="11" t="s">
        <v>48</v>
      </c>
      <c r="H138" s="11" t="s">
        <v>49</v>
      </c>
      <c r="I138" s="11" t="s">
        <v>29</v>
      </c>
      <c r="J138" s="11" t="s">
        <v>29</v>
      </c>
      <c r="K138" s="11" t="s">
        <v>1569</v>
      </c>
      <c r="L138" s="20"/>
      <c r="M138" s="11">
        <f t="shared" si="70"/>
        <v>0</v>
      </c>
      <c r="N138" s="11">
        <v>0</v>
      </c>
      <c r="O138" s="11"/>
      <c r="P138" s="11"/>
      <c r="Q138" s="11"/>
      <c r="R138" s="11">
        <v>0</v>
      </c>
      <c r="S138" s="11">
        <v>0</v>
      </c>
      <c r="T138" s="11"/>
      <c r="U138" s="11"/>
      <c r="V138" s="11"/>
      <c r="W138" s="11"/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/>
      <c r="AD138" s="11">
        <v>0</v>
      </c>
      <c r="AE138" s="11">
        <v>0</v>
      </c>
      <c r="AF138" s="11">
        <v>0</v>
      </c>
      <c r="AG138" s="11"/>
      <c r="AH138" s="11">
        <v>0</v>
      </c>
      <c r="AI138" s="11" t="s">
        <v>32</v>
      </c>
      <c r="AJ138" s="11"/>
    </row>
    <row r="139" spans="1:36" s="7" customFormat="1" ht="13.5" hidden="1" customHeight="1" x14ac:dyDescent="0.25">
      <c r="A139" s="11" t="str">
        <f t="shared" si="61"/>
        <v>select N'Васелишин Ольга Василівна', N'84',  N'Терапевтичний блок інтенсивної терапії',  N'Молодша медична сестра',  N'1.00', 8, 120, 0, getDate(), null, getDate() union all</v>
      </c>
      <c r="B139" s="11" t="s">
        <v>1298</v>
      </c>
      <c r="C139" s="11" t="s">
        <v>88</v>
      </c>
      <c r="D139" s="11" t="s">
        <v>89</v>
      </c>
      <c r="E139" s="11" t="s">
        <v>111</v>
      </c>
      <c r="F139" s="11" t="s">
        <v>274</v>
      </c>
      <c r="G139" s="11" t="s">
        <v>48</v>
      </c>
      <c r="H139" s="11" t="s">
        <v>112</v>
      </c>
      <c r="I139" s="11" t="s">
        <v>29</v>
      </c>
      <c r="J139" s="11" t="s">
        <v>29</v>
      </c>
      <c r="K139" s="11" t="s">
        <v>1569</v>
      </c>
      <c r="L139" s="20"/>
      <c r="M139" s="11">
        <f t="shared" si="70"/>
        <v>0</v>
      </c>
      <c r="N139" s="11">
        <v>0</v>
      </c>
      <c r="O139" s="11"/>
      <c r="P139" s="11"/>
      <c r="Q139" s="11"/>
      <c r="R139" s="11">
        <v>0</v>
      </c>
      <c r="S139" s="11">
        <v>0</v>
      </c>
      <c r="T139" s="11"/>
      <c r="U139" s="11"/>
      <c r="V139" s="11"/>
      <c r="W139" s="11"/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/>
      <c r="AD139" s="11">
        <v>0</v>
      </c>
      <c r="AE139" s="11">
        <v>0</v>
      </c>
      <c r="AF139" s="11">
        <v>0</v>
      </c>
      <c r="AG139" s="11"/>
      <c r="AH139" s="11">
        <v>0</v>
      </c>
      <c r="AI139" s="11" t="s">
        <v>32</v>
      </c>
      <c r="AJ139" s="11"/>
    </row>
    <row r="140" spans="1:36" s="7" customFormat="1" ht="13.5" hidden="1" customHeight="1" x14ac:dyDescent="0.25">
      <c r="A140" s="11" t="str">
        <f t="shared" si="61"/>
        <v>select N'Васько Марина Михайлівна', N'82',  N'Відділення інтенсивної терапії для вагітної, роділлі, породіллі',  N'акушерка',  N'1.00', 8, 260, 0, getDate(), null, getDate() union all</v>
      </c>
      <c r="B140" s="11" t="s">
        <v>650</v>
      </c>
      <c r="C140" s="11" t="s">
        <v>485</v>
      </c>
      <c r="D140" s="11" t="s">
        <v>486</v>
      </c>
      <c r="E140" s="11" t="s">
        <v>46</v>
      </c>
      <c r="F140" s="11" t="s">
        <v>181</v>
      </c>
      <c r="G140" s="11" t="s">
        <v>48</v>
      </c>
      <c r="H140" s="11" t="s">
        <v>49</v>
      </c>
      <c r="I140" s="11" t="s">
        <v>29</v>
      </c>
      <c r="J140" s="11" t="s">
        <v>29</v>
      </c>
      <c r="K140" s="11" t="s">
        <v>1569</v>
      </c>
      <c r="L140" s="20"/>
      <c r="M140" s="11">
        <f t="shared" si="70"/>
        <v>0</v>
      </c>
      <c r="N140" s="11">
        <v>0</v>
      </c>
      <c r="O140" s="11"/>
      <c r="P140" s="11"/>
      <c r="Q140" s="11"/>
      <c r="R140" s="11">
        <v>0</v>
      </c>
      <c r="S140" s="11">
        <v>0</v>
      </c>
      <c r="T140" s="11"/>
      <c r="U140" s="11"/>
      <c r="V140" s="11"/>
      <c r="W140" s="11"/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/>
      <c r="AD140" s="11">
        <v>0</v>
      </c>
      <c r="AE140" s="11">
        <v>0</v>
      </c>
      <c r="AF140" s="11">
        <v>0</v>
      </c>
      <c r="AG140" s="11"/>
      <c r="AH140" s="11">
        <v>0</v>
      </c>
      <c r="AI140" s="11" t="s">
        <v>32</v>
      </c>
      <c r="AJ140" s="11"/>
    </row>
    <row r="141" spans="1:36" s="7" customFormat="1" ht="13.5" hidden="1" customHeight="1" x14ac:dyDescent="0.25">
      <c r="A141" s="11" t="str">
        <f t="shared" si="61"/>
        <v>select N'Васько Тетяна Михайлівна', N'81',  N'Операційний блок хірургічного профілю №1',  N'сестра медична',  N'1.00', 8, 200, 0, getDate(), null, getDate() union all</v>
      </c>
      <c r="B141" s="11" t="s">
        <v>1358</v>
      </c>
      <c r="C141" s="11" t="s">
        <v>243</v>
      </c>
      <c r="D141" s="11" t="s">
        <v>227</v>
      </c>
      <c r="E141" s="11" t="s">
        <v>93</v>
      </c>
      <c r="F141" s="11" t="s">
        <v>25</v>
      </c>
      <c r="G141" s="11" t="s">
        <v>48</v>
      </c>
      <c r="H141" s="11" t="s">
        <v>95</v>
      </c>
      <c r="I141" s="11" t="s">
        <v>29</v>
      </c>
      <c r="J141" s="11" t="s">
        <v>29</v>
      </c>
      <c r="K141" s="11" t="s">
        <v>1569</v>
      </c>
      <c r="L141" s="20"/>
      <c r="M141" s="11">
        <f t="shared" si="70"/>
        <v>0</v>
      </c>
      <c r="N141" s="11">
        <v>0</v>
      </c>
      <c r="O141" s="11"/>
      <c r="P141" s="11"/>
      <c r="Q141" s="11"/>
      <c r="R141" s="11">
        <v>0</v>
      </c>
      <c r="S141" s="11">
        <v>0</v>
      </c>
      <c r="T141" s="11"/>
      <c r="U141" s="11"/>
      <c r="V141" s="11"/>
      <c r="W141" s="11"/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/>
      <c r="AD141" s="11">
        <v>0</v>
      </c>
      <c r="AE141" s="11">
        <v>0</v>
      </c>
      <c r="AF141" s="11">
        <v>0</v>
      </c>
      <c r="AG141" s="11"/>
      <c r="AH141" s="11">
        <v>0</v>
      </c>
      <c r="AI141" s="11" t="s">
        <v>32</v>
      </c>
      <c r="AJ141" s="11"/>
    </row>
    <row r="142" spans="1:36" s="7" customFormat="1" ht="13.5" hidden="1" customHeight="1" x14ac:dyDescent="0.25">
      <c r="A142" s="11" t="str">
        <f t="shared" si="61"/>
        <v>select N'Васюта Василь Васильович', N'3',  N'Інфекційне відділення',  N'завідувач',  N'1.00', 0, 0, 2333,3333, getDate(), null, getDate() union all</v>
      </c>
      <c r="B142" s="11" t="s">
        <v>545</v>
      </c>
      <c r="C142" s="11" t="s">
        <v>92</v>
      </c>
      <c r="D142" s="11" t="s">
        <v>77</v>
      </c>
      <c r="E142" s="11" t="s">
        <v>69</v>
      </c>
      <c r="F142" s="11" t="s">
        <v>25</v>
      </c>
      <c r="G142" s="11" t="s">
        <v>26</v>
      </c>
      <c r="H142" s="11" t="s">
        <v>26</v>
      </c>
      <c r="I142" s="11" t="s">
        <v>29</v>
      </c>
      <c r="J142" s="11" t="s">
        <v>29</v>
      </c>
      <c r="K142" s="11" t="s">
        <v>1569</v>
      </c>
      <c r="L142" s="20"/>
      <c r="M142" s="11">
        <f t="shared" si="70"/>
        <v>2333.3332999999998</v>
      </c>
      <c r="N142" s="11">
        <v>0</v>
      </c>
      <c r="O142" s="11"/>
      <c r="P142" s="11"/>
      <c r="Q142" s="11"/>
      <c r="R142" s="11">
        <v>2333.3332999999998</v>
      </c>
      <c r="S142" s="14">
        <v>35</v>
      </c>
      <c r="T142" s="14"/>
      <c r="U142" s="14"/>
      <c r="V142" s="14"/>
      <c r="W142" s="14"/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/>
      <c r="AD142" s="11">
        <v>0</v>
      </c>
      <c r="AE142" s="11">
        <v>0</v>
      </c>
      <c r="AF142" s="11">
        <v>0</v>
      </c>
      <c r="AG142" s="11"/>
      <c r="AH142" s="11">
        <v>0</v>
      </c>
      <c r="AI142" s="11" t="s">
        <v>32</v>
      </c>
      <c r="AJ142" s="11"/>
    </row>
    <row r="143" spans="1:36" s="7" customFormat="1" ht="13.5" hidden="1" customHeight="1" x14ac:dyDescent="0.25">
      <c r="A143" s="11" t="str">
        <f t="shared" si="61"/>
        <v>select N'Ваш Олександра Олександрівна', N'2',  N'Відділення екстреної (невідкладної) медичної допомоги',  N'сестра медична',  N'0.50', 8, 200, 0, getDate(), null, getDate() union all</v>
      </c>
      <c r="B143" s="11" t="s">
        <v>355</v>
      </c>
      <c r="C143" s="11" t="s">
        <v>173</v>
      </c>
      <c r="D143" s="11" t="s">
        <v>30</v>
      </c>
      <c r="E143" s="11" t="s">
        <v>93</v>
      </c>
      <c r="F143" s="11" t="s">
        <v>31</v>
      </c>
      <c r="G143" s="11" t="s">
        <v>48</v>
      </c>
      <c r="H143" s="11" t="s">
        <v>95</v>
      </c>
      <c r="I143" s="11" t="s">
        <v>50</v>
      </c>
      <c r="J143" s="11" t="s">
        <v>29</v>
      </c>
      <c r="K143" s="11" t="s">
        <v>1571</v>
      </c>
      <c r="L143" s="20"/>
      <c r="M143" s="11">
        <f t="shared" si="70"/>
        <v>0</v>
      </c>
      <c r="N143" s="11">
        <v>0</v>
      </c>
      <c r="O143" s="11"/>
      <c r="P143" s="11"/>
      <c r="Q143" s="11"/>
      <c r="R143" s="11">
        <v>0</v>
      </c>
      <c r="S143" s="11">
        <v>0</v>
      </c>
      <c r="T143" s="11"/>
      <c r="U143" s="11"/>
      <c r="V143" s="11"/>
      <c r="W143" s="11"/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/>
      <c r="AD143" s="11">
        <v>0</v>
      </c>
      <c r="AE143" s="11">
        <v>0</v>
      </c>
      <c r="AF143" s="11">
        <v>0</v>
      </c>
      <c r="AG143" s="11"/>
      <c r="AH143" s="11">
        <v>0</v>
      </c>
      <c r="AI143" s="11" t="s">
        <v>32</v>
      </c>
      <c r="AJ143" s="11"/>
    </row>
    <row r="144" spans="1:36" s="7" customFormat="1" ht="13.5" hidden="1" customHeight="1" x14ac:dyDescent="0.25">
      <c r="A144" s="11" t="str">
        <f t="shared" si="61"/>
        <v>select N'Ващинець Олена Юріївна', N'96',  N'Приймальний блок',  N'Молодша медична сестра',  N'1.00', 8, 120, 0, getDate(), null, getDate() union all</v>
      </c>
      <c r="B144" s="11" t="s">
        <v>673</v>
      </c>
      <c r="C144" s="11" t="s">
        <v>637</v>
      </c>
      <c r="D144" s="11" t="s">
        <v>638</v>
      </c>
      <c r="E144" s="11" t="s">
        <v>111</v>
      </c>
      <c r="F144" s="11" t="s">
        <v>31</v>
      </c>
      <c r="G144" s="11" t="s">
        <v>48</v>
      </c>
      <c r="H144" s="11" t="s">
        <v>112</v>
      </c>
      <c r="I144" s="11" t="s">
        <v>29</v>
      </c>
      <c r="J144" s="11" t="s">
        <v>29</v>
      </c>
      <c r="K144" s="11" t="s">
        <v>1569</v>
      </c>
      <c r="L144" s="20"/>
      <c r="M144" s="11">
        <f t="shared" si="70"/>
        <v>0</v>
      </c>
      <c r="N144" s="11">
        <v>0</v>
      </c>
      <c r="O144" s="11"/>
      <c r="P144" s="11"/>
      <c r="Q144" s="11"/>
      <c r="R144" s="11">
        <v>0</v>
      </c>
      <c r="S144" s="11">
        <v>0</v>
      </c>
      <c r="T144" s="11"/>
      <c r="U144" s="11"/>
      <c r="V144" s="11"/>
      <c r="W144" s="11"/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/>
      <c r="AD144" s="11">
        <v>0</v>
      </c>
      <c r="AE144" s="11">
        <v>0</v>
      </c>
      <c r="AF144" s="11">
        <v>0</v>
      </c>
      <c r="AG144" s="11"/>
      <c r="AH144" s="11">
        <v>0</v>
      </c>
      <c r="AI144" s="11" t="s">
        <v>32</v>
      </c>
      <c r="AJ144" s="11"/>
    </row>
    <row r="145" spans="1:36" s="7" customFormat="1" ht="13.5" hidden="1" customHeight="1" x14ac:dyDescent="0.25">
      <c r="A145" s="11" t="str">
        <f t="shared" si="61"/>
        <v>select N'Вербицька Лариса Дмитрівна', N'25',  N'Клініко-діагностична лабораторія',  N'лаборант',  N'1.00', 8, 200, 0, getDate(), null, getDate() union all</v>
      </c>
      <c r="B145" s="11" t="s">
        <v>1546</v>
      </c>
      <c r="C145" s="11" t="s">
        <v>268</v>
      </c>
      <c r="D145" s="11" t="s">
        <v>269</v>
      </c>
      <c r="E145" s="11" t="s">
        <v>270</v>
      </c>
      <c r="F145" s="11" t="s">
        <v>25</v>
      </c>
      <c r="G145" s="11" t="s">
        <v>48</v>
      </c>
      <c r="H145" s="11" t="s">
        <v>95</v>
      </c>
      <c r="I145" s="11" t="s">
        <v>29</v>
      </c>
      <c r="J145" s="11" t="s">
        <v>29</v>
      </c>
      <c r="K145" s="11" t="s">
        <v>1569</v>
      </c>
      <c r="L145" s="21">
        <v>45530</v>
      </c>
      <c r="M145" s="11">
        <f t="shared" si="69"/>
        <v>0</v>
      </c>
      <c r="N145" s="11">
        <v>0</v>
      </c>
      <c r="O145" s="11"/>
      <c r="P145" s="11"/>
      <c r="Q145" s="11"/>
      <c r="R145" s="11">
        <v>0</v>
      </c>
      <c r="S145" s="11">
        <v>0</v>
      </c>
      <c r="T145" s="11"/>
      <c r="U145" s="11"/>
      <c r="V145" s="11"/>
      <c r="W145" s="11"/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/>
      <c r="AD145" s="11">
        <v>0</v>
      </c>
      <c r="AE145" s="11">
        <v>0</v>
      </c>
      <c r="AF145" s="11">
        <v>0</v>
      </c>
      <c r="AG145" s="11"/>
      <c r="AH145" s="11">
        <v>0</v>
      </c>
      <c r="AI145" s="11" t="s">
        <v>32</v>
      </c>
      <c r="AJ145" s="11"/>
    </row>
    <row r="146" spans="1:36" s="7" customFormat="1" ht="13.5" hidden="1" customHeight="1" x14ac:dyDescent="0.25">
      <c r="A146" s="11" t="str">
        <f t="shared" si="61"/>
        <v>select N'Вєтрова Оксана Миколаївна', N'79',  N'Відділення Судинної Хірургії',  N'сестра медична старша',  N'1.00', 8, 280, 0, getDate(), null, getDate() union all</v>
      </c>
      <c r="B146" s="11" t="s">
        <v>1013</v>
      </c>
      <c r="C146" s="11" t="s">
        <v>67</v>
      </c>
      <c r="D146" s="11" t="s">
        <v>68</v>
      </c>
      <c r="E146" s="11" t="s">
        <v>117</v>
      </c>
      <c r="F146" s="11" t="s">
        <v>31</v>
      </c>
      <c r="G146" s="11" t="s">
        <v>48</v>
      </c>
      <c r="H146" s="11" t="s">
        <v>118</v>
      </c>
      <c r="I146" s="11" t="s">
        <v>29</v>
      </c>
      <c r="J146" s="11" t="s">
        <v>29</v>
      </c>
      <c r="K146" s="11" t="s">
        <v>1569</v>
      </c>
      <c r="L146" s="20"/>
      <c r="M146" s="11">
        <f t="shared" ref="M146:M167" si="71">R146+X146+AB146+AF146+N146+Z146</f>
        <v>0</v>
      </c>
      <c r="N146" s="11">
        <v>0</v>
      </c>
      <c r="O146" s="11"/>
      <c r="P146" s="11"/>
      <c r="Q146" s="11"/>
      <c r="R146" s="11">
        <v>0</v>
      </c>
      <c r="S146" s="11">
        <v>0</v>
      </c>
      <c r="T146" s="11"/>
      <c r="U146" s="11"/>
      <c r="V146" s="11"/>
      <c r="W146" s="11"/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/>
      <c r="AD146" s="11">
        <v>0</v>
      </c>
      <c r="AE146" s="11">
        <v>0</v>
      </c>
      <c r="AF146" s="11">
        <v>0</v>
      </c>
      <c r="AG146" s="11"/>
      <c r="AH146" s="11">
        <v>0</v>
      </c>
      <c r="AI146" s="11" t="s">
        <v>32</v>
      </c>
      <c r="AJ146" s="11"/>
    </row>
    <row r="147" spans="1:36" s="7" customFormat="1" ht="13.5" hidden="1" customHeight="1" x14ac:dyDescent="0.25">
      <c r="A147" s="11" t="str">
        <f t="shared" si="61"/>
        <v>select N'Візницька Марія Михайлівна', N'32',  N'Кабінет молодшого персоналу',  N'Молодша медична сестра',  N'1.00', 8, 120, 0, getDate(), null, getDate() union all</v>
      </c>
      <c r="B147" s="11" t="s">
        <v>1165</v>
      </c>
      <c r="C147" s="11" t="s">
        <v>419</v>
      </c>
      <c r="D147" s="11" t="s">
        <v>84</v>
      </c>
      <c r="E147" s="11" t="s">
        <v>111</v>
      </c>
      <c r="F147" s="11" t="s">
        <v>25</v>
      </c>
      <c r="G147" s="11" t="s">
        <v>48</v>
      </c>
      <c r="H147" s="11" t="s">
        <v>112</v>
      </c>
      <c r="I147" s="11" t="s">
        <v>29</v>
      </c>
      <c r="J147" s="11" t="s">
        <v>29</v>
      </c>
      <c r="K147" s="11" t="s">
        <v>1569</v>
      </c>
      <c r="L147" s="20"/>
      <c r="M147" s="11">
        <f t="shared" si="71"/>
        <v>0</v>
      </c>
      <c r="N147" s="11">
        <v>0</v>
      </c>
      <c r="O147" s="11"/>
      <c r="P147" s="11"/>
      <c r="Q147" s="11"/>
      <c r="R147" s="11">
        <v>0</v>
      </c>
      <c r="S147" s="11">
        <v>0</v>
      </c>
      <c r="T147" s="11"/>
      <c r="U147" s="11"/>
      <c r="V147" s="11"/>
      <c r="W147" s="11"/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/>
      <c r="AD147" s="11">
        <v>0</v>
      </c>
      <c r="AE147" s="11">
        <v>0</v>
      </c>
      <c r="AF147" s="11">
        <v>0</v>
      </c>
      <c r="AG147" s="11"/>
      <c r="AH147" s="11">
        <v>0</v>
      </c>
      <c r="AI147" s="11" t="s">
        <v>32</v>
      </c>
      <c r="AJ147" s="11"/>
    </row>
    <row r="148" spans="1:36" s="7" customFormat="1" ht="13.5" hidden="1" customHeight="1" x14ac:dyDescent="0.25">
      <c r="A148" s="11" t="str">
        <f t="shared" si="61"/>
        <v>select N'Візницька Оксана Сергіївна', N'28',  N'Рентгенологічний блок',  N'рентгенолаборант',  N'1.00', 8, 200, 0, getDate(), null, getDate() union all</v>
      </c>
      <c r="B148" s="11" t="s">
        <v>1039</v>
      </c>
      <c r="C148" s="11" t="s">
        <v>370</v>
      </c>
      <c r="D148" s="11" t="s">
        <v>365</v>
      </c>
      <c r="E148" s="11" t="s">
        <v>213</v>
      </c>
      <c r="F148" s="11" t="s">
        <v>25</v>
      </c>
      <c r="G148" s="11" t="s">
        <v>48</v>
      </c>
      <c r="H148" s="11" t="s">
        <v>95</v>
      </c>
      <c r="I148" s="11" t="s">
        <v>29</v>
      </c>
      <c r="J148" s="11" t="s">
        <v>29</v>
      </c>
      <c r="K148" s="11" t="s">
        <v>1569</v>
      </c>
      <c r="L148" s="20"/>
      <c r="M148" s="11">
        <f t="shared" si="71"/>
        <v>0</v>
      </c>
      <c r="N148" s="11">
        <v>0</v>
      </c>
      <c r="O148" s="11"/>
      <c r="P148" s="11"/>
      <c r="Q148" s="11"/>
      <c r="R148" s="11">
        <v>0</v>
      </c>
      <c r="S148" s="11">
        <v>0</v>
      </c>
      <c r="T148" s="11"/>
      <c r="U148" s="11"/>
      <c r="V148" s="11"/>
      <c r="W148" s="11"/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/>
      <c r="AD148" s="11">
        <v>0</v>
      </c>
      <c r="AE148" s="11">
        <v>0</v>
      </c>
      <c r="AF148" s="11">
        <v>0</v>
      </c>
      <c r="AG148" s="11"/>
      <c r="AH148" s="11">
        <v>0</v>
      </c>
      <c r="AI148" s="11" t="s">
        <v>32</v>
      </c>
      <c r="AJ148" s="11"/>
    </row>
    <row r="149" spans="1:36" s="7" customFormat="1" ht="13.5" hidden="1" customHeight="1" x14ac:dyDescent="0.25">
      <c r="A149" s="11" t="str">
        <f t="shared" si="61"/>
        <v>select N'Вінниченко Юлія Олександрівна', N'32',  N'Сектор дитячої консультації',  N'логопед',  N'0.25', 8, 360, 0, getDate(), null, getDate() union all</v>
      </c>
      <c r="B149" s="11" t="s">
        <v>1117</v>
      </c>
      <c r="C149" s="11" t="s">
        <v>237</v>
      </c>
      <c r="D149" s="11" t="s">
        <v>84</v>
      </c>
      <c r="E149" s="11" t="s">
        <v>790</v>
      </c>
      <c r="F149" s="11" t="s">
        <v>25</v>
      </c>
      <c r="G149" s="11" t="s">
        <v>48</v>
      </c>
      <c r="H149" s="11" t="s">
        <v>314</v>
      </c>
      <c r="I149" s="11" t="s">
        <v>185</v>
      </c>
      <c r="J149" s="11" t="s">
        <v>880</v>
      </c>
      <c r="K149" s="11" t="s">
        <v>1570</v>
      </c>
      <c r="L149" s="20"/>
      <c r="M149" s="11">
        <f t="shared" si="71"/>
        <v>0</v>
      </c>
      <c r="N149" s="11">
        <v>0</v>
      </c>
      <c r="O149" s="11"/>
      <c r="P149" s="11"/>
      <c r="Q149" s="11"/>
      <c r="R149" s="11">
        <v>0</v>
      </c>
      <c r="S149" s="11">
        <v>0</v>
      </c>
      <c r="T149" s="11"/>
      <c r="U149" s="11"/>
      <c r="V149" s="11"/>
      <c r="W149" s="11"/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/>
      <c r="AD149" s="11">
        <v>0</v>
      </c>
      <c r="AE149" s="11">
        <v>0</v>
      </c>
      <c r="AF149" s="11">
        <v>0</v>
      </c>
      <c r="AG149" s="11"/>
      <c r="AH149" s="11">
        <v>0</v>
      </c>
      <c r="AI149" s="11" t="s">
        <v>32</v>
      </c>
      <c r="AJ149" s="11"/>
    </row>
    <row r="150" spans="1:36" s="7" customFormat="1" ht="13.5" hidden="1" customHeight="1" x14ac:dyDescent="0.25">
      <c r="A150" s="11" t="str">
        <f t="shared" si="61"/>
        <v>select N'Вінниченко Юлія Олександрівна', N'32',  N'Сектор дитячої консультації',  N'логопед',  N'1.00', 8, 360, 0, getDate(), null, getDate() union all</v>
      </c>
      <c r="B150" s="11" t="s">
        <v>1117</v>
      </c>
      <c r="C150" s="11" t="s">
        <v>237</v>
      </c>
      <c r="D150" s="11" t="s">
        <v>84</v>
      </c>
      <c r="E150" s="11" t="s">
        <v>790</v>
      </c>
      <c r="F150" s="11" t="s">
        <v>25</v>
      </c>
      <c r="G150" s="11" t="s">
        <v>48</v>
      </c>
      <c r="H150" s="11" t="s">
        <v>314</v>
      </c>
      <c r="I150" s="11" t="s">
        <v>185</v>
      </c>
      <c r="J150" s="11" t="s">
        <v>186</v>
      </c>
      <c r="K150" s="11" t="s">
        <v>1569</v>
      </c>
      <c r="L150" s="20"/>
      <c r="M150" s="11">
        <f t="shared" si="71"/>
        <v>0</v>
      </c>
      <c r="N150" s="11">
        <v>0</v>
      </c>
      <c r="O150" s="11"/>
      <c r="P150" s="11"/>
      <c r="Q150" s="11"/>
      <c r="R150" s="11">
        <v>0</v>
      </c>
      <c r="S150" s="11">
        <v>0</v>
      </c>
      <c r="T150" s="11"/>
      <c r="U150" s="11"/>
      <c r="V150" s="11"/>
      <c r="W150" s="11"/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/>
      <c r="AD150" s="11">
        <v>0</v>
      </c>
      <c r="AE150" s="11">
        <v>0</v>
      </c>
      <c r="AF150" s="11">
        <v>0</v>
      </c>
      <c r="AG150" s="11"/>
      <c r="AH150" s="11">
        <v>0</v>
      </c>
      <c r="AI150" s="11" t="s">
        <v>32</v>
      </c>
      <c r="AJ150" s="11"/>
    </row>
    <row r="151" spans="1:36" s="7" customFormat="1" ht="13.5" hidden="1" customHeight="1" x14ac:dyDescent="0.25">
      <c r="A151" s="11" t="str">
        <f t="shared" si="61"/>
        <v>select N'Вінниченко Юлія Олександрівна', N'60',  N'Реабілітаційне відділення',  N'логопед',  N'0.25', 8, 360, 0, getDate(), null, getDate() union all</v>
      </c>
      <c r="B151" s="11" t="s">
        <v>1117</v>
      </c>
      <c r="C151" s="11" t="s">
        <v>100</v>
      </c>
      <c r="D151" s="11" t="s">
        <v>101</v>
      </c>
      <c r="E151" s="11" t="s">
        <v>790</v>
      </c>
      <c r="F151" s="11" t="s">
        <v>25</v>
      </c>
      <c r="G151" s="11" t="s">
        <v>48</v>
      </c>
      <c r="H151" s="11" t="s">
        <v>314</v>
      </c>
      <c r="I151" s="11" t="s">
        <v>185</v>
      </c>
      <c r="J151" s="11" t="s">
        <v>880</v>
      </c>
      <c r="K151" s="11" t="s">
        <v>1570</v>
      </c>
      <c r="L151" s="20"/>
      <c r="M151" s="11">
        <f t="shared" si="71"/>
        <v>0</v>
      </c>
      <c r="N151" s="11">
        <v>0</v>
      </c>
      <c r="O151" s="11"/>
      <c r="P151" s="11"/>
      <c r="Q151" s="11"/>
      <c r="R151" s="11">
        <v>0</v>
      </c>
      <c r="S151" s="11">
        <v>0</v>
      </c>
      <c r="T151" s="11"/>
      <c r="U151" s="11"/>
      <c r="V151" s="11"/>
      <c r="W151" s="11"/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/>
      <c r="AD151" s="11">
        <v>0</v>
      </c>
      <c r="AE151" s="11">
        <v>0</v>
      </c>
      <c r="AF151" s="11">
        <v>0</v>
      </c>
      <c r="AG151" s="11"/>
      <c r="AH151" s="11">
        <v>0</v>
      </c>
      <c r="AI151" s="11" t="s">
        <v>32</v>
      </c>
      <c r="AJ151" s="11"/>
    </row>
    <row r="152" spans="1:36" s="7" customFormat="1" ht="13.5" hidden="1" customHeight="1" x14ac:dyDescent="0.25">
      <c r="A152" s="11" t="str">
        <f t="shared" si="61"/>
        <v>select N'Віраг Наталія Степанівна', N'22',  N'Відділення загальної терапії',  N'сестра медична',  N'1.00', 8, 200, 0, getDate(), null, getDate() union all</v>
      </c>
      <c r="B152" s="11" t="s">
        <v>449</v>
      </c>
      <c r="C152" s="11" t="s">
        <v>202</v>
      </c>
      <c r="D152" s="11" t="s">
        <v>203</v>
      </c>
      <c r="E152" s="11" t="s">
        <v>93</v>
      </c>
      <c r="F152" s="11" t="s">
        <v>181</v>
      </c>
      <c r="G152" s="11" t="s">
        <v>48</v>
      </c>
      <c r="H152" s="11" t="s">
        <v>95</v>
      </c>
      <c r="I152" s="11" t="s">
        <v>29</v>
      </c>
      <c r="J152" s="11" t="s">
        <v>29</v>
      </c>
      <c r="K152" s="11" t="s">
        <v>1569</v>
      </c>
      <c r="L152" s="20"/>
      <c r="M152" s="11">
        <f t="shared" si="71"/>
        <v>0</v>
      </c>
      <c r="N152" s="11">
        <v>0</v>
      </c>
      <c r="O152" s="11"/>
      <c r="P152" s="11"/>
      <c r="Q152" s="11"/>
      <c r="R152" s="11">
        <v>0</v>
      </c>
      <c r="S152" s="11">
        <v>0</v>
      </c>
      <c r="T152" s="11"/>
      <c r="U152" s="11"/>
      <c r="V152" s="11"/>
      <c r="W152" s="11"/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/>
      <c r="AD152" s="11">
        <v>0</v>
      </c>
      <c r="AE152" s="11">
        <v>0</v>
      </c>
      <c r="AF152" s="11">
        <v>0</v>
      </c>
      <c r="AG152" s="11"/>
      <c r="AH152" s="11">
        <v>0</v>
      </c>
      <c r="AI152" s="11" t="s">
        <v>32</v>
      </c>
      <c r="AJ152" s="11"/>
    </row>
    <row r="153" spans="1:36" s="7" customFormat="1" ht="13.5" hidden="1" customHeight="1" x14ac:dyDescent="0.25">
      <c r="A153" s="11" t="str">
        <f t="shared" si="61"/>
        <v>select N'Власюк Юлія Олександрівна', N'19',  N'Гнійно-септичне хірургічне відділення',  N'сестра медична маніпуляційна',  N'1.00', 8, 260, 0, getDate(), null, getDate() union all</v>
      </c>
      <c r="B153" s="11" t="s">
        <v>1384</v>
      </c>
      <c r="C153" s="11" t="s">
        <v>137</v>
      </c>
      <c r="D153" s="11" t="s">
        <v>138</v>
      </c>
      <c r="E153" s="11" t="s">
        <v>188</v>
      </c>
      <c r="F153" s="11" t="s">
        <v>31</v>
      </c>
      <c r="G153" s="11" t="s">
        <v>48</v>
      </c>
      <c r="H153" s="11" t="s">
        <v>49</v>
      </c>
      <c r="I153" s="11" t="s">
        <v>29</v>
      </c>
      <c r="J153" s="11" t="s">
        <v>29</v>
      </c>
      <c r="K153" s="11" t="s">
        <v>1569</v>
      </c>
      <c r="L153" s="20"/>
      <c r="M153" s="11">
        <f t="shared" si="71"/>
        <v>0</v>
      </c>
      <c r="N153" s="11">
        <v>0</v>
      </c>
      <c r="O153" s="11"/>
      <c r="P153" s="11"/>
      <c r="Q153" s="11"/>
      <c r="R153" s="11">
        <v>0</v>
      </c>
      <c r="S153" s="11">
        <v>0</v>
      </c>
      <c r="T153" s="11"/>
      <c r="U153" s="11"/>
      <c r="V153" s="11"/>
      <c r="W153" s="11"/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/>
      <c r="AD153" s="11">
        <v>0</v>
      </c>
      <c r="AE153" s="11">
        <v>0</v>
      </c>
      <c r="AF153" s="11">
        <v>0</v>
      </c>
      <c r="AG153" s="11"/>
      <c r="AH153" s="11">
        <v>0</v>
      </c>
      <c r="AI153" s="11" t="s">
        <v>32</v>
      </c>
      <c r="AJ153" s="11"/>
    </row>
    <row r="154" spans="1:36" s="7" customFormat="1" ht="13.5" hidden="1" customHeight="1" x14ac:dyDescent="0.25">
      <c r="A154" s="11" t="str">
        <f t="shared" si="61"/>
        <v>select N'Вовканич Олена Віталіївна', N'33',  N'Жіноча консультація',  N'лікар-акушер-гінеколог',  N'0.50', 0, 0, 0, getDate(), null, getDate() union all</v>
      </c>
      <c r="B154" s="11" t="s">
        <v>311</v>
      </c>
      <c r="C154" s="11" t="s">
        <v>222</v>
      </c>
      <c r="D154" s="11" t="s">
        <v>223</v>
      </c>
      <c r="E154" s="11" t="s">
        <v>36</v>
      </c>
      <c r="F154" s="11">
        <v>0.52380950000000004</v>
      </c>
      <c r="G154" s="11" t="s">
        <v>26</v>
      </c>
      <c r="H154" s="11" t="s">
        <v>26</v>
      </c>
      <c r="I154" s="11" t="s">
        <v>50</v>
      </c>
      <c r="J154" s="11" t="s">
        <v>29</v>
      </c>
      <c r="K154" s="11" t="s">
        <v>1571</v>
      </c>
      <c r="L154" s="20"/>
      <c r="M154" s="11">
        <f t="shared" si="71"/>
        <v>0</v>
      </c>
      <c r="N154" s="11">
        <v>0</v>
      </c>
      <c r="O154" s="11"/>
      <c r="P154" s="11">
        <f t="shared" ref="P154:P156" si="72">S154*(200/3)*J154*F154</f>
        <v>0</v>
      </c>
      <c r="Q154" s="11" t="b">
        <f t="shared" ref="Q154:Q156" si="73">ROUND(R154,2)=ROUND(P154,2)</f>
        <v>1</v>
      </c>
      <c r="R154" s="11">
        <v>0</v>
      </c>
      <c r="S154" s="12">
        <v>0</v>
      </c>
      <c r="T154" s="12">
        <f t="shared" ref="T154:T156" si="74">(30000*F154*J154)</f>
        <v>15714.285000000002</v>
      </c>
      <c r="U154" s="12">
        <f t="shared" ref="U154:U156" si="75">20000*F154*J154</f>
        <v>10476.19</v>
      </c>
      <c r="V154" s="12">
        <f t="shared" ref="V154:V156" si="76">ROUND(IF((Y154-T154)&gt;U154,(Y154-T154-U154)*0.1+U154*0.3,(Y154-T154)*0.3),2)</f>
        <v>-3924.69</v>
      </c>
      <c r="W154" s="12" t="b">
        <f t="shared" ref="W154:W156" si="77">IF(V154&lt;0,0,V154)=ROUND(X154,2)</f>
        <v>1</v>
      </c>
      <c r="X154" s="11">
        <v>0</v>
      </c>
      <c r="Y154" s="11">
        <v>2632</v>
      </c>
      <c r="Z154" s="11">
        <v>0</v>
      </c>
      <c r="AA154" s="11">
        <v>0</v>
      </c>
      <c r="AB154" s="11">
        <v>0</v>
      </c>
      <c r="AC154" s="11"/>
      <c r="AD154" s="11">
        <v>0</v>
      </c>
      <c r="AE154" s="11">
        <v>0</v>
      </c>
      <c r="AF154" s="11">
        <v>0</v>
      </c>
      <c r="AG154" s="11" t="b">
        <f t="shared" ref="AG154:AG156" si="78">ROUND(AF154,2)=ROUND((AH154*AE154),2)</f>
        <v>1</v>
      </c>
      <c r="AH154" s="11">
        <v>0</v>
      </c>
      <c r="AI154" s="11" t="s">
        <v>32</v>
      </c>
      <c r="AJ154" s="11"/>
    </row>
    <row r="155" spans="1:36" s="7" customFormat="1" ht="13.5" hidden="1" customHeight="1" x14ac:dyDescent="0.25">
      <c r="A155" s="11" t="str">
        <f t="shared" si="61"/>
        <v>select N'Волик Наталія Антонівна', N'2',  N'Відділення екстреної (невідкладної) медичної допомоги',  N'лікар з медицини невідкладних станів',  N'1.00', 0, 0, 1446,233712, getDate(), null, getDate() union all</v>
      </c>
      <c r="B155" s="11" t="s">
        <v>655</v>
      </c>
      <c r="C155" s="11" t="s">
        <v>173</v>
      </c>
      <c r="D155" s="11" t="s">
        <v>30</v>
      </c>
      <c r="E155" s="11" t="s">
        <v>174</v>
      </c>
      <c r="F155" s="11">
        <v>0.51948050000000001</v>
      </c>
      <c r="G155" s="11" t="s">
        <v>26</v>
      </c>
      <c r="H155" s="11" t="s">
        <v>26</v>
      </c>
      <c r="I155" s="11" t="s">
        <v>27</v>
      </c>
      <c r="J155" s="11" t="s">
        <v>28</v>
      </c>
      <c r="K155" s="11" t="s">
        <v>1569</v>
      </c>
      <c r="L155" s="20"/>
      <c r="M155" s="11">
        <f t="shared" si="71"/>
        <v>1446.2337120000002</v>
      </c>
      <c r="N155" s="11">
        <f t="shared" ref="N155:N156" si="79">F155*J155*O155</f>
        <v>1196.8830720000001</v>
      </c>
      <c r="O155" s="11">
        <v>2880</v>
      </c>
      <c r="P155" s="11">
        <f t="shared" si="72"/>
        <v>249.35064</v>
      </c>
      <c r="Q155" s="11" t="b">
        <f t="shared" si="73"/>
        <v>1</v>
      </c>
      <c r="R155" s="11">
        <f>P155</f>
        <v>249.35064</v>
      </c>
      <c r="S155" s="14">
        <v>9</v>
      </c>
      <c r="T155" s="12">
        <f t="shared" si="74"/>
        <v>12467.532000000001</v>
      </c>
      <c r="U155" s="12">
        <f t="shared" si="75"/>
        <v>8311.6880000000001</v>
      </c>
      <c r="V155" s="12">
        <f t="shared" si="76"/>
        <v>-3740.26</v>
      </c>
      <c r="W155" s="12" t="b">
        <f t="shared" si="77"/>
        <v>1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/>
      <c r="AD155" s="11">
        <v>0</v>
      </c>
      <c r="AE155" s="11">
        <v>0</v>
      </c>
      <c r="AF155" s="11">
        <v>0</v>
      </c>
      <c r="AG155" s="11" t="b">
        <f t="shared" si="78"/>
        <v>1</v>
      </c>
      <c r="AH155" s="11">
        <v>0</v>
      </c>
      <c r="AI155" s="11" t="s">
        <v>32</v>
      </c>
      <c r="AJ155" s="11"/>
    </row>
    <row r="156" spans="1:36" s="7" customFormat="1" ht="13.5" hidden="1" customHeight="1" x14ac:dyDescent="0.25">
      <c r="A156" s="11" t="str">
        <f t="shared" si="61"/>
        <v>select N'Волик Наталія Антонівна', N'2',  N'Відділення екстреної (невідкладної) медичної допомоги',  N'лікар з медицини невідкладних станів',  N'0.25', 0, 0, 413,1585456, getDate(), null, getDate() union all</v>
      </c>
      <c r="B156" s="11" t="s">
        <v>655</v>
      </c>
      <c r="C156" s="11" t="s">
        <v>173</v>
      </c>
      <c r="D156" s="11" t="s">
        <v>30</v>
      </c>
      <c r="E156" s="11" t="s">
        <v>174</v>
      </c>
      <c r="F156" s="11">
        <v>0.5936186</v>
      </c>
      <c r="G156" s="11" t="s">
        <v>26</v>
      </c>
      <c r="H156" s="11" t="s">
        <v>26</v>
      </c>
      <c r="I156" s="11" t="s">
        <v>27</v>
      </c>
      <c r="J156" s="11" t="s">
        <v>374</v>
      </c>
      <c r="K156" s="11" t="s">
        <v>1570</v>
      </c>
      <c r="L156" s="20"/>
      <c r="M156" s="11">
        <f t="shared" si="71"/>
        <v>413.15854560000002</v>
      </c>
      <c r="N156" s="11">
        <f t="shared" si="79"/>
        <v>341.9243136</v>
      </c>
      <c r="O156" s="11">
        <v>2880</v>
      </c>
      <c r="P156" s="11">
        <f t="shared" si="72"/>
        <v>71.234232000000006</v>
      </c>
      <c r="Q156" s="11" t="b">
        <f t="shared" si="73"/>
        <v>1</v>
      </c>
      <c r="R156" s="11">
        <f>P156</f>
        <v>71.234232000000006</v>
      </c>
      <c r="S156" s="14">
        <v>9</v>
      </c>
      <c r="T156" s="12">
        <f t="shared" si="74"/>
        <v>3561.7116000000005</v>
      </c>
      <c r="U156" s="12">
        <f t="shared" si="75"/>
        <v>2374.4744000000001</v>
      </c>
      <c r="V156" s="12">
        <f t="shared" si="76"/>
        <v>-1068.51</v>
      </c>
      <c r="W156" s="12" t="b">
        <f t="shared" si="77"/>
        <v>1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/>
      <c r="AD156" s="11">
        <v>0</v>
      </c>
      <c r="AE156" s="11">
        <v>0</v>
      </c>
      <c r="AF156" s="11">
        <v>0</v>
      </c>
      <c r="AG156" s="11" t="b">
        <f t="shared" si="78"/>
        <v>1</v>
      </c>
      <c r="AH156" s="11">
        <v>0</v>
      </c>
      <c r="AI156" s="11" t="s">
        <v>32</v>
      </c>
      <c r="AJ156" s="11"/>
    </row>
    <row r="157" spans="1:36" s="7" customFormat="1" ht="13.5" hidden="1" customHeight="1" x14ac:dyDescent="0.25">
      <c r="A157" s="11" t="str">
        <f t="shared" si="61"/>
        <v>select N'Волкова Яна Іванівна', N'32',  N'Реабілітаційний кабінет',  N'Ерготерапевт',  N'1.00', 8, 360, 0, getDate(), null, getDate() union all</v>
      </c>
      <c r="B157" s="11" t="s">
        <v>1453</v>
      </c>
      <c r="C157" s="11" t="s">
        <v>758</v>
      </c>
      <c r="D157" s="11" t="s">
        <v>84</v>
      </c>
      <c r="E157" s="11" t="s">
        <v>105</v>
      </c>
      <c r="F157" s="11" t="s">
        <v>122</v>
      </c>
      <c r="G157" s="11">
        <v>8</v>
      </c>
      <c r="H157" s="11">
        <v>360</v>
      </c>
      <c r="I157" s="11" t="s">
        <v>29</v>
      </c>
      <c r="J157" s="11" t="s">
        <v>29</v>
      </c>
      <c r="K157" s="11" t="s">
        <v>1569</v>
      </c>
      <c r="L157" s="20"/>
      <c r="M157" s="11">
        <f t="shared" si="71"/>
        <v>0</v>
      </c>
      <c r="N157" s="11">
        <v>0</v>
      </c>
      <c r="O157" s="11"/>
      <c r="P157" s="11"/>
      <c r="Q157" s="11"/>
      <c r="R157" s="11">
        <v>0</v>
      </c>
      <c r="S157" s="11">
        <v>0</v>
      </c>
      <c r="T157" s="11"/>
      <c r="U157" s="11"/>
      <c r="V157" s="11"/>
      <c r="W157" s="11"/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/>
      <c r="AD157" s="11">
        <v>0</v>
      </c>
      <c r="AE157" s="11">
        <v>0</v>
      </c>
      <c r="AF157" s="11">
        <v>0</v>
      </c>
      <c r="AG157" s="11"/>
      <c r="AH157" s="11">
        <v>0</v>
      </c>
      <c r="AI157" s="11" t="s">
        <v>32</v>
      </c>
      <c r="AJ157" s="11"/>
    </row>
    <row r="158" spans="1:36" s="7" customFormat="1" ht="13.5" hidden="1" customHeight="1" x14ac:dyDescent="0.25">
      <c r="A158" s="11" t="str">
        <f t="shared" si="61"/>
        <v>select N'Волошин Андрій Андрійович', N'54',  N'Паталогоанатомічне відділення',  N'Молодший медичний брат',  N'1.00', 8, 120, 0, getDate(), null, getDate() union all</v>
      </c>
      <c r="B158" s="11" t="s">
        <v>729</v>
      </c>
      <c r="C158" s="11" t="s">
        <v>286</v>
      </c>
      <c r="D158" s="11" t="s">
        <v>287</v>
      </c>
      <c r="E158" s="11" t="s">
        <v>730</v>
      </c>
      <c r="F158" s="11" t="s">
        <v>25</v>
      </c>
      <c r="G158" s="11" t="s">
        <v>48</v>
      </c>
      <c r="H158" s="11" t="s">
        <v>112</v>
      </c>
      <c r="I158" s="11" t="s">
        <v>29</v>
      </c>
      <c r="J158" s="11" t="s">
        <v>29</v>
      </c>
      <c r="K158" s="11" t="s">
        <v>1569</v>
      </c>
      <c r="L158" s="20"/>
      <c r="M158" s="11">
        <f t="shared" si="71"/>
        <v>0</v>
      </c>
      <c r="N158" s="11">
        <v>0</v>
      </c>
      <c r="O158" s="11"/>
      <c r="P158" s="11"/>
      <c r="Q158" s="11"/>
      <c r="R158" s="11">
        <v>0</v>
      </c>
      <c r="S158" s="11">
        <v>0</v>
      </c>
      <c r="T158" s="11"/>
      <c r="U158" s="11"/>
      <c r="V158" s="11"/>
      <c r="W158" s="11"/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/>
      <c r="AD158" s="11">
        <v>0</v>
      </c>
      <c r="AE158" s="11">
        <v>0</v>
      </c>
      <c r="AF158" s="11">
        <v>0</v>
      </c>
      <c r="AG158" s="11"/>
      <c r="AH158" s="11">
        <v>0</v>
      </c>
      <c r="AI158" s="11" t="s">
        <v>32</v>
      </c>
      <c r="AJ158" s="11"/>
    </row>
    <row r="159" spans="1:36" s="7" customFormat="1" ht="13.5" hidden="1" customHeight="1" x14ac:dyDescent="0.25">
      <c r="A159" s="11" t="str">
        <f t="shared" si="61"/>
        <v>select N'Волошин Наталія Петрівна', N'86',  N'Відділення постінтенсивного виходжування для новонароджених та постнатального догляду',  N'сестра медична маніпуляційна',  N'1.00', 8, 260, 0, getDate(), null, getDate() union all</v>
      </c>
      <c r="B159" s="11" t="s">
        <v>705</v>
      </c>
      <c r="C159" s="11" t="s">
        <v>681</v>
      </c>
      <c r="D159" s="11" t="s">
        <v>682</v>
      </c>
      <c r="E159" s="11" t="s">
        <v>188</v>
      </c>
      <c r="F159" s="11" t="s">
        <v>86</v>
      </c>
      <c r="G159" s="11" t="s">
        <v>48</v>
      </c>
      <c r="H159" s="11" t="s">
        <v>49</v>
      </c>
      <c r="I159" s="11" t="s">
        <v>29</v>
      </c>
      <c r="J159" s="11" t="s">
        <v>29</v>
      </c>
      <c r="K159" s="11" t="s">
        <v>1569</v>
      </c>
      <c r="L159" s="20"/>
      <c r="M159" s="11">
        <f t="shared" si="71"/>
        <v>0</v>
      </c>
      <c r="N159" s="11">
        <v>0</v>
      </c>
      <c r="O159" s="11"/>
      <c r="P159" s="11"/>
      <c r="Q159" s="11"/>
      <c r="R159" s="11">
        <v>0</v>
      </c>
      <c r="S159" s="11">
        <v>0</v>
      </c>
      <c r="T159" s="11"/>
      <c r="U159" s="11"/>
      <c r="V159" s="11"/>
      <c r="W159" s="11"/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/>
      <c r="AD159" s="11">
        <v>0</v>
      </c>
      <c r="AE159" s="11">
        <v>0</v>
      </c>
      <c r="AF159" s="11">
        <v>0</v>
      </c>
      <c r="AG159" s="11"/>
      <c r="AH159" s="11">
        <v>0</v>
      </c>
      <c r="AI159" s="11" t="s">
        <v>32</v>
      </c>
      <c r="AJ159" s="11"/>
    </row>
    <row r="160" spans="1:36" s="7" customFormat="1" ht="13.5" hidden="1" customHeight="1" x14ac:dyDescent="0.25">
      <c r="A160" s="11" t="str">
        <f t="shared" si="61"/>
        <v>select N'Волошин Олеся Василівна', N'3',  N'Інфекційне відділення',  N'сестра медична',  N'1.00', 8, 200, 0, getDate(), null, getDate() union all</v>
      </c>
      <c r="B160" s="11" t="s">
        <v>563</v>
      </c>
      <c r="C160" s="11" t="s">
        <v>92</v>
      </c>
      <c r="D160" s="11" t="s">
        <v>77</v>
      </c>
      <c r="E160" s="11" t="s">
        <v>93</v>
      </c>
      <c r="F160" s="11" t="s">
        <v>94</v>
      </c>
      <c r="G160" s="11" t="s">
        <v>48</v>
      </c>
      <c r="H160" s="11" t="s">
        <v>95</v>
      </c>
      <c r="I160" s="11" t="s">
        <v>29</v>
      </c>
      <c r="J160" s="11" t="s">
        <v>29</v>
      </c>
      <c r="K160" s="11" t="s">
        <v>1569</v>
      </c>
      <c r="L160" s="20"/>
      <c r="M160" s="11">
        <f t="shared" si="71"/>
        <v>0</v>
      </c>
      <c r="N160" s="11">
        <v>0</v>
      </c>
      <c r="O160" s="11"/>
      <c r="P160" s="11"/>
      <c r="Q160" s="11"/>
      <c r="R160" s="11">
        <v>0</v>
      </c>
      <c r="S160" s="11">
        <v>0</v>
      </c>
      <c r="T160" s="11"/>
      <c r="U160" s="11"/>
      <c r="V160" s="11"/>
      <c r="W160" s="11"/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/>
      <c r="AD160" s="11">
        <v>0</v>
      </c>
      <c r="AE160" s="11">
        <v>0</v>
      </c>
      <c r="AF160" s="11">
        <v>0</v>
      </c>
      <c r="AG160" s="11"/>
      <c r="AH160" s="11">
        <v>0</v>
      </c>
      <c r="AI160" s="11" t="s">
        <v>32</v>
      </c>
      <c r="AJ160" s="11"/>
    </row>
    <row r="161" spans="1:36" s="7" customFormat="1" ht="13.5" hidden="1" customHeight="1" x14ac:dyDescent="0.25">
      <c r="A161" s="11" t="str">
        <f t="shared" si="61"/>
        <v>select N'Волошин Ольга Іванівна', N'3',  N'Інфекційне відділення',  N'сестра медична',  N'1.00', 8, 200, 0, getDate(), null, getDate() union all</v>
      </c>
      <c r="B161" s="11" t="s">
        <v>91</v>
      </c>
      <c r="C161" s="11" t="s">
        <v>92</v>
      </c>
      <c r="D161" s="11" t="s">
        <v>77</v>
      </c>
      <c r="E161" s="11" t="s">
        <v>93</v>
      </c>
      <c r="F161" s="11" t="s">
        <v>94</v>
      </c>
      <c r="G161" s="11" t="s">
        <v>48</v>
      </c>
      <c r="H161" s="11" t="s">
        <v>95</v>
      </c>
      <c r="I161" s="11" t="s">
        <v>29</v>
      </c>
      <c r="J161" s="11" t="s">
        <v>29</v>
      </c>
      <c r="K161" s="11" t="s">
        <v>1569</v>
      </c>
      <c r="L161" s="20"/>
      <c r="M161" s="11">
        <f t="shared" si="71"/>
        <v>0</v>
      </c>
      <c r="N161" s="11">
        <v>0</v>
      </c>
      <c r="O161" s="11"/>
      <c r="P161" s="11"/>
      <c r="Q161" s="11"/>
      <c r="R161" s="11">
        <v>0</v>
      </c>
      <c r="S161" s="11">
        <v>0</v>
      </c>
      <c r="T161" s="11"/>
      <c r="U161" s="11"/>
      <c r="V161" s="11"/>
      <c r="W161" s="11"/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/>
      <c r="AD161" s="11">
        <v>0</v>
      </c>
      <c r="AE161" s="11">
        <v>0</v>
      </c>
      <c r="AF161" s="11">
        <v>0</v>
      </c>
      <c r="AG161" s="11"/>
      <c r="AH161" s="11">
        <v>0</v>
      </c>
      <c r="AI161" s="11" t="s">
        <v>32</v>
      </c>
      <c r="AJ161" s="11"/>
    </row>
    <row r="162" spans="1:36" s="7" customFormat="1" ht="13.5" hidden="1" customHeight="1" x14ac:dyDescent="0.25">
      <c r="A162" s="11" t="str">
        <f t="shared" si="61"/>
        <v>select N'Воронич Мирослава Іванівна', N'82',  N'Відділення інтенсивної терапії для вагітної, роділлі, породіллі',  N'акушерка',  N'1.00', 8, 260, 0, getDate(), null, getDate() union all</v>
      </c>
      <c r="B162" s="11" t="s">
        <v>889</v>
      </c>
      <c r="C162" s="11" t="s">
        <v>485</v>
      </c>
      <c r="D162" s="11" t="s">
        <v>486</v>
      </c>
      <c r="E162" s="11" t="s">
        <v>46</v>
      </c>
      <c r="F162" s="11" t="s">
        <v>31</v>
      </c>
      <c r="G162" s="11" t="s">
        <v>48</v>
      </c>
      <c r="H162" s="11" t="s">
        <v>49</v>
      </c>
      <c r="I162" s="11" t="s">
        <v>29</v>
      </c>
      <c r="J162" s="11" t="s">
        <v>29</v>
      </c>
      <c r="K162" s="11" t="s">
        <v>1569</v>
      </c>
      <c r="L162" s="20"/>
      <c r="M162" s="11">
        <f t="shared" si="71"/>
        <v>0</v>
      </c>
      <c r="N162" s="11">
        <v>0</v>
      </c>
      <c r="O162" s="11"/>
      <c r="P162" s="11"/>
      <c r="Q162" s="11"/>
      <c r="R162" s="11">
        <v>0</v>
      </c>
      <c r="S162" s="11">
        <v>0</v>
      </c>
      <c r="T162" s="11"/>
      <c r="U162" s="11"/>
      <c r="V162" s="11"/>
      <c r="W162" s="11"/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/>
      <c r="AD162" s="11">
        <v>0</v>
      </c>
      <c r="AE162" s="11">
        <v>0</v>
      </c>
      <c r="AF162" s="11">
        <v>0</v>
      </c>
      <c r="AG162" s="11"/>
      <c r="AH162" s="11">
        <v>0</v>
      </c>
      <c r="AI162" s="11" t="s">
        <v>32</v>
      </c>
      <c r="AJ162" s="11"/>
    </row>
    <row r="163" spans="1:36" s="7" customFormat="1" ht="13.5" hidden="1" customHeight="1" x14ac:dyDescent="0.25">
      <c r="A163" s="11" t="str">
        <f t="shared" si="61"/>
        <v>select N'Вракін Валентин Олексійович', N'31',  N'Відділ досліджень та розвитку',  N'Начальник відділу досліджень та розвитку',  N'1.00', 0, 0, 0, getDate(), null, getDate() union all</v>
      </c>
      <c r="B163" s="11" t="s">
        <v>442</v>
      </c>
      <c r="C163" s="11" t="s">
        <v>58</v>
      </c>
      <c r="D163" s="11" t="s">
        <v>59</v>
      </c>
      <c r="E163" s="11" t="s">
        <v>443</v>
      </c>
      <c r="F163" s="11" t="s">
        <v>25</v>
      </c>
      <c r="G163" s="11" t="s">
        <v>26</v>
      </c>
      <c r="H163" s="11" t="s">
        <v>26</v>
      </c>
      <c r="I163" s="11" t="s">
        <v>29</v>
      </c>
      <c r="J163" s="11" t="s">
        <v>29</v>
      </c>
      <c r="K163" s="11" t="s">
        <v>1569</v>
      </c>
      <c r="L163" s="20"/>
      <c r="M163" s="11">
        <f t="shared" si="71"/>
        <v>0</v>
      </c>
      <c r="N163" s="11">
        <v>0</v>
      </c>
      <c r="O163" s="11"/>
      <c r="P163" s="11"/>
      <c r="Q163" s="11"/>
      <c r="R163" s="11">
        <v>0</v>
      </c>
      <c r="S163" s="11">
        <v>0</v>
      </c>
      <c r="T163" s="11"/>
      <c r="U163" s="11"/>
      <c r="V163" s="11"/>
      <c r="W163" s="11"/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/>
      <c r="AD163" s="11">
        <v>0</v>
      </c>
      <c r="AE163" s="11">
        <v>0</v>
      </c>
      <c r="AF163" s="11">
        <v>0</v>
      </c>
      <c r="AG163" s="11"/>
      <c r="AH163" s="11">
        <v>0</v>
      </c>
      <c r="AI163" s="11" t="s">
        <v>32</v>
      </c>
      <c r="AJ163" s="11"/>
    </row>
    <row r="164" spans="1:36" s="7" customFormat="1" ht="13.5" hidden="1" customHeight="1" x14ac:dyDescent="0.25">
      <c r="A164" s="11" t="str">
        <f t="shared" si="61"/>
        <v>select N'Габовда Аліна Генадіївна', N'81',  N'Операційна №1',  N'сестра медична операційна',  N'1.00', 8, 260, 0, getDate(), null, getDate() union all</v>
      </c>
      <c r="B164" s="11" t="s">
        <v>886</v>
      </c>
      <c r="C164" s="11" t="s">
        <v>231</v>
      </c>
      <c r="D164" s="11" t="s">
        <v>227</v>
      </c>
      <c r="E164" s="11" t="s">
        <v>228</v>
      </c>
      <c r="F164" s="11" t="s">
        <v>887</v>
      </c>
      <c r="G164" s="11" t="s">
        <v>48</v>
      </c>
      <c r="H164" s="11" t="s">
        <v>49</v>
      </c>
      <c r="I164" s="11" t="s">
        <v>27</v>
      </c>
      <c r="J164" s="11" t="s">
        <v>28</v>
      </c>
      <c r="K164" s="11" t="s">
        <v>1569</v>
      </c>
      <c r="L164" s="20"/>
      <c r="M164" s="11">
        <f t="shared" si="71"/>
        <v>0</v>
      </c>
      <c r="N164" s="11">
        <v>0</v>
      </c>
      <c r="O164" s="11"/>
      <c r="P164" s="11"/>
      <c r="Q164" s="11"/>
      <c r="R164" s="11">
        <v>0</v>
      </c>
      <c r="S164" s="11">
        <v>0</v>
      </c>
      <c r="T164" s="11"/>
      <c r="U164" s="11"/>
      <c r="V164" s="11"/>
      <c r="W164" s="11"/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/>
      <c r="AD164" s="11">
        <v>0</v>
      </c>
      <c r="AE164" s="11">
        <v>0</v>
      </c>
      <c r="AF164" s="11">
        <v>0</v>
      </c>
      <c r="AG164" s="11"/>
      <c r="AH164" s="11">
        <v>0</v>
      </c>
      <c r="AI164" s="11" t="s">
        <v>32</v>
      </c>
      <c r="AJ164" s="11"/>
    </row>
    <row r="165" spans="1:36" s="7" customFormat="1" ht="13.5" hidden="1" customHeight="1" x14ac:dyDescent="0.25">
      <c r="A165" s="11" t="str">
        <f t="shared" si="61"/>
        <v>select N'Габовда Аліна Генадіївна', N'81',  N'Операційна №1',  N'сестра медична операційна',  N'0.25', 8, 260, 0, getDate(), null, getDate() union all</v>
      </c>
      <c r="B165" s="11" t="s">
        <v>886</v>
      </c>
      <c r="C165" s="11" t="s">
        <v>231</v>
      </c>
      <c r="D165" s="11" t="s">
        <v>227</v>
      </c>
      <c r="E165" s="11" t="s">
        <v>228</v>
      </c>
      <c r="F165" s="11" t="s">
        <v>1425</v>
      </c>
      <c r="G165" s="11" t="s">
        <v>48</v>
      </c>
      <c r="H165" s="11" t="s">
        <v>49</v>
      </c>
      <c r="I165" s="11" t="s">
        <v>27</v>
      </c>
      <c r="J165" s="11" t="s">
        <v>374</v>
      </c>
      <c r="K165" s="11" t="s">
        <v>1570</v>
      </c>
      <c r="L165" s="20"/>
      <c r="M165" s="11">
        <f t="shared" si="71"/>
        <v>0</v>
      </c>
      <c r="N165" s="11">
        <v>0</v>
      </c>
      <c r="O165" s="11"/>
      <c r="P165" s="11"/>
      <c r="Q165" s="11"/>
      <c r="R165" s="11">
        <v>0</v>
      </c>
      <c r="S165" s="11">
        <v>0</v>
      </c>
      <c r="T165" s="11"/>
      <c r="U165" s="11"/>
      <c r="V165" s="11"/>
      <c r="W165" s="11"/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/>
      <c r="AD165" s="11">
        <v>0</v>
      </c>
      <c r="AE165" s="11">
        <v>0</v>
      </c>
      <c r="AF165" s="11">
        <v>0</v>
      </c>
      <c r="AG165" s="11"/>
      <c r="AH165" s="11">
        <v>0</v>
      </c>
      <c r="AI165" s="11" t="s">
        <v>32</v>
      </c>
      <c r="AJ165" s="11"/>
    </row>
    <row r="166" spans="1:36" s="7" customFormat="1" ht="13.5" hidden="1" customHeight="1" x14ac:dyDescent="0.25">
      <c r="A166" s="11" t="str">
        <f t="shared" si="61"/>
        <v>select N'Габовда Олена Михайлівна', N'32',  N'Сектор дитячої консультації',  N'сестра медична',  N'0.75', 8, 200, 0, getDate(), null, getDate() union all</v>
      </c>
      <c r="B166" s="11" t="s">
        <v>605</v>
      </c>
      <c r="C166" s="11" t="s">
        <v>237</v>
      </c>
      <c r="D166" s="11" t="s">
        <v>84</v>
      </c>
      <c r="E166" s="11" t="s">
        <v>93</v>
      </c>
      <c r="F166" s="11" t="s">
        <v>224</v>
      </c>
      <c r="G166" s="11" t="s">
        <v>48</v>
      </c>
      <c r="H166" s="11" t="s">
        <v>95</v>
      </c>
      <c r="I166" s="11" t="s">
        <v>165</v>
      </c>
      <c r="J166" s="11" t="s">
        <v>29</v>
      </c>
      <c r="K166" s="11" t="s">
        <v>1572</v>
      </c>
      <c r="L166" s="20"/>
      <c r="M166" s="11">
        <f t="shared" si="71"/>
        <v>0</v>
      </c>
      <c r="N166" s="11">
        <v>0</v>
      </c>
      <c r="O166" s="11"/>
      <c r="P166" s="11"/>
      <c r="Q166" s="11"/>
      <c r="R166" s="11">
        <v>0</v>
      </c>
      <c r="S166" s="11">
        <v>0</v>
      </c>
      <c r="T166" s="11"/>
      <c r="U166" s="11"/>
      <c r="V166" s="11"/>
      <c r="W166" s="11"/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/>
      <c r="AD166" s="11">
        <v>0</v>
      </c>
      <c r="AE166" s="11">
        <v>0</v>
      </c>
      <c r="AF166" s="11">
        <v>0</v>
      </c>
      <c r="AG166" s="11"/>
      <c r="AH166" s="11">
        <v>0</v>
      </c>
      <c r="AI166" s="11" t="s">
        <v>32</v>
      </c>
      <c r="AJ166" s="11"/>
    </row>
    <row r="167" spans="1:36" s="7" customFormat="1" ht="13.5" hidden="1" customHeight="1" x14ac:dyDescent="0.25">
      <c r="A167" s="11" t="str">
        <f t="shared" si="61"/>
        <v>select N'Габорець Юрій Іванович', N'94',  N'Господарський відділ',  N'Фахівець з питань цивільного захисту',  N'0.50', 0, 0, 0, getDate(), null, getDate() union all</v>
      </c>
      <c r="B167" s="11" t="s">
        <v>1365</v>
      </c>
      <c r="C167" s="11" t="s">
        <v>63</v>
      </c>
      <c r="D167" s="11" t="s">
        <v>64</v>
      </c>
      <c r="E167" s="11" t="s">
        <v>1366</v>
      </c>
      <c r="F167" s="11" t="s">
        <v>196</v>
      </c>
      <c r="G167" s="11" t="s">
        <v>26</v>
      </c>
      <c r="H167" s="11" t="s">
        <v>26</v>
      </c>
      <c r="I167" s="11" t="s">
        <v>50</v>
      </c>
      <c r="J167" s="11" t="s">
        <v>29</v>
      </c>
      <c r="K167" s="11" t="s">
        <v>1571</v>
      </c>
      <c r="L167" s="20"/>
      <c r="M167" s="11">
        <f t="shared" si="71"/>
        <v>0</v>
      </c>
      <c r="N167" s="11">
        <v>0</v>
      </c>
      <c r="O167" s="11"/>
      <c r="P167" s="11"/>
      <c r="Q167" s="11"/>
      <c r="R167" s="11">
        <v>0</v>
      </c>
      <c r="S167" s="11">
        <v>0</v>
      </c>
      <c r="T167" s="11"/>
      <c r="U167" s="11"/>
      <c r="V167" s="11"/>
      <c r="W167" s="11"/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 s="11"/>
      <c r="AD167" s="11">
        <v>0</v>
      </c>
      <c r="AE167" s="11">
        <v>0</v>
      </c>
      <c r="AF167" s="11">
        <v>0</v>
      </c>
      <c r="AG167" s="11"/>
      <c r="AH167" s="11">
        <v>0</v>
      </c>
      <c r="AI167" s="11" t="s">
        <v>32</v>
      </c>
      <c r="AJ167" s="11"/>
    </row>
    <row r="168" spans="1:36" s="7" customFormat="1" ht="13.5" hidden="1" customHeight="1" x14ac:dyDescent="0.25">
      <c r="A168" s="11" t="str">
        <f t="shared" si="61"/>
        <v>select N'Гаврилів Тарас Степанович', N'65',  N'Відділення інтенсивної терапії новонароджених',  N'лікар-нейрохірург дитячий',  N'0.10', 0, 0, 0, getDate(), null, getDate() union all</v>
      </c>
      <c r="B168" s="11" t="s">
        <v>1541</v>
      </c>
      <c r="C168" s="11" t="s">
        <v>79</v>
      </c>
      <c r="D168" s="11" t="s">
        <v>80</v>
      </c>
      <c r="E168" s="11" t="s">
        <v>1542</v>
      </c>
      <c r="F168" s="11">
        <v>1</v>
      </c>
      <c r="G168" s="11" t="s">
        <v>26</v>
      </c>
      <c r="H168" s="11" t="s">
        <v>26</v>
      </c>
      <c r="I168" s="11" t="s">
        <v>75</v>
      </c>
      <c r="J168" s="11" t="s">
        <v>29</v>
      </c>
      <c r="K168" s="11" t="s">
        <v>1573</v>
      </c>
      <c r="L168" s="21">
        <v>45516</v>
      </c>
      <c r="M168" s="11">
        <f t="shared" si="69"/>
        <v>0</v>
      </c>
      <c r="N168" s="11">
        <v>0</v>
      </c>
      <c r="O168" s="11"/>
      <c r="P168" s="11">
        <f>S168*(200/3)*J168*F168</f>
        <v>0</v>
      </c>
      <c r="Q168" s="11" t="b">
        <f>ROUND(R168,2)=ROUND(P168,2)</f>
        <v>1</v>
      </c>
      <c r="R168" s="11">
        <v>0</v>
      </c>
      <c r="S168" s="14">
        <v>0</v>
      </c>
      <c r="T168" s="12">
        <f>(30000*F168*J168)</f>
        <v>30000</v>
      </c>
      <c r="U168" s="12">
        <f>20000*F168*J168</f>
        <v>20000</v>
      </c>
      <c r="V168" s="12">
        <f>ROUND(IF((Y168-T168)&gt;U168,(Y168-T168-U168)*0.1+U168*0.3,(Y168-T168)*0.3),2)</f>
        <v>-9000</v>
      </c>
      <c r="W168" s="12" t="b">
        <f>IF(V168&lt;0,0,V168)=ROUND(X168,2)</f>
        <v>1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1"/>
      <c r="AD168" s="11">
        <v>0</v>
      </c>
      <c r="AE168" s="11">
        <v>0</v>
      </c>
      <c r="AF168" s="11">
        <v>0</v>
      </c>
      <c r="AG168" s="11" t="b">
        <f>ROUND(AF168,2)=ROUND((AH168*AE168),2)</f>
        <v>1</v>
      </c>
      <c r="AH168" s="11">
        <v>0</v>
      </c>
      <c r="AI168" s="11" t="s">
        <v>32</v>
      </c>
      <c r="AJ168" s="11"/>
    </row>
    <row r="169" spans="1:36" s="7" customFormat="1" ht="13.5" hidden="1" customHeight="1" x14ac:dyDescent="0.25">
      <c r="A169" s="11" t="str">
        <f t="shared" si="61"/>
        <v>select N'Гавришко Борис Мирославович', N'5',  N'Відділення ортопедії, травматології та нейрохірургії',  N'завідувач',  N'1.00', 0, 0, 0, getDate(), null, getDate() union all</v>
      </c>
      <c r="B169" s="11" t="s">
        <v>1199</v>
      </c>
      <c r="C169" s="11" t="s">
        <v>22</v>
      </c>
      <c r="D169" s="11" t="s">
        <v>23</v>
      </c>
      <c r="E169" s="11" t="s">
        <v>69</v>
      </c>
      <c r="F169" s="11" t="s">
        <v>25</v>
      </c>
      <c r="G169" s="11" t="s">
        <v>26</v>
      </c>
      <c r="H169" s="11" t="s">
        <v>26</v>
      </c>
      <c r="I169" s="11" t="s">
        <v>185</v>
      </c>
      <c r="J169" s="11" t="s">
        <v>186</v>
      </c>
      <c r="K169" s="11" t="s">
        <v>1569</v>
      </c>
      <c r="L169" s="20"/>
      <c r="M169" s="11">
        <f t="shared" ref="M169:M218" si="80">R169+X169+AB169+AF169+N169+Z169</f>
        <v>0</v>
      </c>
      <c r="N169" s="11">
        <v>0</v>
      </c>
      <c r="O169" s="11"/>
      <c r="P169" s="11"/>
      <c r="Q169" s="11"/>
      <c r="R169" s="11">
        <v>0</v>
      </c>
      <c r="S169" s="14">
        <v>0</v>
      </c>
      <c r="T169" s="14"/>
      <c r="U169" s="14"/>
      <c r="V169" s="14"/>
      <c r="W169" s="14"/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/>
      <c r="AD169" s="11">
        <v>0</v>
      </c>
      <c r="AE169" s="11">
        <v>0</v>
      </c>
      <c r="AF169" s="11">
        <v>0</v>
      </c>
      <c r="AG169" s="11"/>
      <c r="AH169" s="11">
        <v>0</v>
      </c>
      <c r="AI169" s="11" t="s">
        <v>32</v>
      </c>
      <c r="AJ169" s="11"/>
    </row>
    <row r="170" spans="1:36" s="7" customFormat="1" ht="13.5" hidden="1" customHeight="1" x14ac:dyDescent="0.25">
      <c r="A170" s="11" t="str">
        <f t="shared" si="61"/>
        <v>select N'Гавришко Борис Мирославович', N'5',  N'Відділення ортопедії, травматології та нейрохірургії',  N'лікар-ортопед-травматолог',  N'0.25', 0, 0, 88,82293, getDate(), null, getDate() union all</v>
      </c>
      <c r="B170" s="11" t="s">
        <v>1199</v>
      </c>
      <c r="C170" s="11" t="s">
        <v>22</v>
      </c>
      <c r="D170" s="11" t="s">
        <v>23</v>
      </c>
      <c r="E170" s="11" t="s">
        <v>24</v>
      </c>
      <c r="F170" s="11">
        <v>0.99925799999999998</v>
      </c>
      <c r="G170" s="11" t="s">
        <v>26</v>
      </c>
      <c r="H170" s="11" t="s">
        <v>26</v>
      </c>
      <c r="I170" s="11" t="s">
        <v>185</v>
      </c>
      <c r="J170" s="11" t="s">
        <v>880</v>
      </c>
      <c r="K170" s="11" t="s">
        <v>1570</v>
      </c>
      <c r="L170" s="20"/>
      <c r="M170" s="11">
        <f t="shared" si="80"/>
        <v>88.822929999999999</v>
      </c>
      <c r="N170" s="11">
        <v>0</v>
      </c>
      <c r="O170" s="11"/>
      <c r="P170" s="11">
        <f t="shared" ref="P170:P171" si="81">S170*(200/3)*J170*F170</f>
        <v>90.599392000000023</v>
      </c>
      <c r="Q170" s="11" t="b">
        <f t="shared" ref="Q170:Q171" si="82">ROUND(R170,2)=ROUND(P170,2)</f>
        <v>0</v>
      </c>
      <c r="R170" s="11">
        <v>88.822929999999999</v>
      </c>
      <c r="S170" s="14">
        <v>8</v>
      </c>
      <c r="T170" s="12">
        <f t="shared" ref="T170:T171" si="83">(30000*F170*J170)</f>
        <v>5096.2157999999999</v>
      </c>
      <c r="U170" s="12">
        <f t="shared" ref="U170:U171" si="84">20000*F170*J170</f>
        <v>3397.4772000000003</v>
      </c>
      <c r="V170" s="12">
        <f t="shared" ref="V170:V171" si="85">ROUND(IF((Y170-T170)&gt;U170,(Y170-T170-U170)*0.1+U170*0.3,(Y170-T170)*0.3),2)</f>
        <v>-1528.86</v>
      </c>
      <c r="W170" s="12" t="b">
        <f t="shared" ref="W170:W171" si="86">IF(V170&lt;0,0,V170)=ROUND(X170,2)</f>
        <v>1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/>
      <c r="AD170" s="11">
        <v>0</v>
      </c>
      <c r="AE170" s="11">
        <v>0</v>
      </c>
      <c r="AF170" s="11">
        <v>0</v>
      </c>
      <c r="AG170" s="11" t="b">
        <f t="shared" ref="AG170:AG171" si="87">ROUND(AF170,2)=ROUND((AH170*AE170),2)</f>
        <v>1</v>
      </c>
      <c r="AH170" s="11">
        <v>0</v>
      </c>
      <c r="AI170" s="11" t="s">
        <v>32</v>
      </c>
      <c r="AJ170" s="11"/>
    </row>
    <row r="171" spans="1:36" s="7" customFormat="1" ht="13.5" hidden="1" customHeight="1" x14ac:dyDescent="0.25">
      <c r="A171" s="11" t="str">
        <f t="shared" si="61"/>
        <v>select N'Гавришко Борис Мирославович', N'5',  N'Відділення ортопедії, травматології та нейрохірургії',  N'лікар-нейрохірург',  N'0.25', 0, 0, 0, getDate(), null, getDate() union all</v>
      </c>
      <c r="B171" s="11" t="s">
        <v>1199</v>
      </c>
      <c r="C171" s="11" t="s">
        <v>22</v>
      </c>
      <c r="D171" s="11" t="s">
        <v>23</v>
      </c>
      <c r="E171" s="11" t="s">
        <v>1427</v>
      </c>
      <c r="F171" s="11">
        <v>0.99925799999999998</v>
      </c>
      <c r="G171" s="11" t="s">
        <v>26</v>
      </c>
      <c r="H171" s="11" t="s">
        <v>26</v>
      </c>
      <c r="I171" s="11" t="s">
        <v>185</v>
      </c>
      <c r="J171" s="11" t="s">
        <v>880</v>
      </c>
      <c r="K171" s="11" t="s">
        <v>1570</v>
      </c>
      <c r="L171" s="20"/>
      <c r="M171" s="11">
        <f t="shared" si="80"/>
        <v>0</v>
      </c>
      <c r="N171" s="11">
        <v>0</v>
      </c>
      <c r="O171" s="11"/>
      <c r="P171" s="11">
        <f t="shared" si="81"/>
        <v>0</v>
      </c>
      <c r="Q171" s="11" t="b">
        <f t="shared" si="82"/>
        <v>1</v>
      </c>
      <c r="R171" s="11">
        <v>0</v>
      </c>
      <c r="S171" s="14">
        <v>0</v>
      </c>
      <c r="T171" s="12">
        <f t="shared" si="83"/>
        <v>5096.2157999999999</v>
      </c>
      <c r="U171" s="12">
        <f t="shared" si="84"/>
        <v>3397.4772000000003</v>
      </c>
      <c r="V171" s="12">
        <f t="shared" si="85"/>
        <v>-1528.86</v>
      </c>
      <c r="W171" s="12" t="b">
        <f t="shared" si="86"/>
        <v>1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/>
      <c r="AD171" s="11">
        <v>0</v>
      </c>
      <c r="AE171" s="11">
        <v>0</v>
      </c>
      <c r="AF171" s="11">
        <v>0</v>
      </c>
      <c r="AG171" s="11" t="b">
        <f t="shared" si="87"/>
        <v>1</v>
      </c>
      <c r="AH171" s="11">
        <v>0</v>
      </c>
      <c r="AI171" s="11" t="s">
        <v>32</v>
      </c>
      <c r="AJ171" s="11"/>
    </row>
    <row r="172" spans="1:36" s="7" customFormat="1" ht="13.5" hidden="1" customHeight="1" x14ac:dyDescent="0.25">
      <c r="A172" s="11" t="str">
        <f t="shared" si="61"/>
        <v>select N'Гавришко Мирослав Гаврилович', N'',  N'Адміністрація',  N'Заступник директора по медичній частині',  N'1.00', 0, 0, 0, getDate(), null, getDate() union all</v>
      </c>
      <c r="B172" s="11" t="s">
        <v>424</v>
      </c>
      <c r="C172" s="11" t="s">
        <v>191</v>
      </c>
      <c r="D172" s="11"/>
      <c r="E172" s="11" t="s">
        <v>425</v>
      </c>
      <c r="F172" s="11" t="s">
        <v>426</v>
      </c>
      <c r="G172" s="11" t="s">
        <v>26</v>
      </c>
      <c r="H172" s="11" t="s">
        <v>26</v>
      </c>
      <c r="I172" s="11" t="s">
        <v>27</v>
      </c>
      <c r="J172" s="11" t="s">
        <v>28</v>
      </c>
      <c r="K172" s="11" t="s">
        <v>1569</v>
      </c>
      <c r="L172" s="20"/>
      <c r="M172" s="11">
        <f t="shared" si="80"/>
        <v>0</v>
      </c>
      <c r="N172" s="11">
        <v>0</v>
      </c>
      <c r="O172" s="11"/>
      <c r="P172" s="11"/>
      <c r="Q172" s="11"/>
      <c r="R172" s="11">
        <v>0</v>
      </c>
      <c r="S172" s="11">
        <v>0</v>
      </c>
      <c r="T172" s="11"/>
      <c r="U172" s="11"/>
      <c r="V172" s="11"/>
      <c r="W172" s="11"/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/>
      <c r="AD172" s="11">
        <v>0</v>
      </c>
      <c r="AE172" s="11">
        <v>0</v>
      </c>
      <c r="AF172" s="11">
        <v>0</v>
      </c>
      <c r="AG172" s="11"/>
      <c r="AH172" s="11">
        <v>0</v>
      </c>
      <c r="AI172" s="11" t="s">
        <v>32</v>
      </c>
      <c r="AJ172" s="11"/>
    </row>
    <row r="173" spans="1:36" s="7" customFormat="1" ht="13.5" hidden="1" customHeight="1" x14ac:dyDescent="0.25">
      <c r="A173" s="11" t="str">
        <f t="shared" si="61"/>
        <v>select N'Гавришко Мирослав Гаврилович', N'5',  N'Відділення ортопедії, травматології та нейрохірургії',  N'лікар-ортопед-травматолог',  N'0.25', 0, 0, 0, getDate(), null, getDate() union all</v>
      </c>
      <c r="B173" s="11" t="s">
        <v>424</v>
      </c>
      <c r="C173" s="11" t="s">
        <v>22</v>
      </c>
      <c r="D173" s="11" t="s">
        <v>23</v>
      </c>
      <c r="E173" s="11" t="s">
        <v>24</v>
      </c>
      <c r="F173" s="11">
        <v>0.79149144999999999</v>
      </c>
      <c r="G173" s="11" t="s">
        <v>26</v>
      </c>
      <c r="H173" s="11" t="s">
        <v>26</v>
      </c>
      <c r="I173" s="11" t="s">
        <v>27</v>
      </c>
      <c r="J173" s="11" t="s">
        <v>374</v>
      </c>
      <c r="K173" s="11" t="s">
        <v>1570</v>
      </c>
      <c r="L173" s="20"/>
      <c r="M173" s="11">
        <f t="shared" si="80"/>
        <v>0</v>
      </c>
      <c r="N173" s="11">
        <v>0</v>
      </c>
      <c r="O173" s="11"/>
      <c r="P173" s="11">
        <f t="shared" ref="P173:P174" si="88">S173*(200/3)*J173*F173</f>
        <v>0</v>
      </c>
      <c r="Q173" s="11" t="b">
        <f t="shared" ref="Q173:Q174" si="89">ROUND(R173,2)=ROUND(P173,2)</f>
        <v>1</v>
      </c>
      <c r="R173" s="11">
        <v>0</v>
      </c>
      <c r="S173" s="14">
        <v>0</v>
      </c>
      <c r="T173" s="12">
        <f t="shared" ref="T173:T174" si="90">(30000*F173*J173)</f>
        <v>4748.9486999999999</v>
      </c>
      <c r="U173" s="12">
        <f t="shared" ref="U173:U174" si="91">20000*F173*J173</f>
        <v>3165.9657999999999</v>
      </c>
      <c r="V173" s="12">
        <f t="shared" ref="V173:V174" si="92">ROUND(IF((Y173-T173)&gt;U173,(Y173-T173-U173)*0.1+U173*0.3,(Y173-T173)*0.3),2)</f>
        <v>-1424.68</v>
      </c>
      <c r="W173" s="12" t="b">
        <f t="shared" ref="W173:W174" si="93">IF(V173&lt;0,0,V173)=ROUND(X173,2)</f>
        <v>1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/>
      <c r="AD173" s="11">
        <v>0</v>
      </c>
      <c r="AE173" s="11">
        <v>0</v>
      </c>
      <c r="AF173" s="11">
        <v>0</v>
      </c>
      <c r="AG173" s="11" t="b">
        <f t="shared" ref="AG173:AG174" si="94">ROUND(AF173,2)=ROUND((AH173*AE173),2)</f>
        <v>1</v>
      </c>
      <c r="AH173" s="11">
        <v>0</v>
      </c>
      <c r="AI173" s="11" t="s">
        <v>32</v>
      </c>
      <c r="AJ173" s="11"/>
    </row>
    <row r="174" spans="1:36" s="7" customFormat="1" ht="13.5" hidden="1" customHeight="1" x14ac:dyDescent="0.25">
      <c r="A174" s="11" t="str">
        <f t="shared" si="61"/>
        <v>select N'Гавришко Тетяна Юріївна', N'28',  N'Кабінет ультразвукового обстеження',  N'лікар з ультразвукової діагностики',  N'1.00', 8, 360, 0, getDate(), null, getDate() union all</v>
      </c>
      <c r="B174" s="11" t="s">
        <v>838</v>
      </c>
      <c r="C174" s="11" t="s">
        <v>368</v>
      </c>
      <c r="D174" s="11" t="s">
        <v>365</v>
      </c>
      <c r="E174" s="11" t="s">
        <v>159</v>
      </c>
      <c r="F174" s="11">
        <v>0.76190469999999999</v>
      </c>
      <c r="G174" s="15">
        <v>8</v>
      </c>
      <c r="H174" s="15">
        <v>360</v>
      </c>
      <c r="I174" s="11" t="s">
        <v>29</v>
      </c>
      <c r="J174" s="11" t="s">
        <v>29</v>
      </c>
      <c r="K174" s="11" t="s">
        <v>1569</v>
      </c>
      <c r="L174" s="20"/>
      <c r="M174" s="11">
        <f t="shared" si="80"/>
        <v>0</v>
      </c>
      <c r="N174" s="11">
        <v>0</v>
      </c>
      <c r="O174" s="11"/>
      <c r="P174" s="11">
        <f t="shared" si="88"/>
        <v>0</v>
      </c>
      <c r="Q174" s="11" t="b">
        <f t="shared" si="89"/>
        <v>1</v>
      </c>
      <c r="R174" s="11">
        <v>0</v>
      </c>
      <c r="S174" s="12">
        <v>0</v>
      </c>
      <c r="T174" s="12">
        <f t="shared" si="90"/>
        <v>22857.141</v>
      </c>
      <c r="U174" s="12">
        <f t="shared" si="91"/>
        <v>15238.093999999999</v>
      </c>
      <c r="V174" s="12">
        <f t="shared" si="92"/>
        <v>-6857.14</v>
      </c>
      <c r="W174" s="12" t="b">
        <f t="shared" si="93"/>
        <v>1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/>
      <c r="AD174" s="11">
        <v>0</v>
      </c>
      <c r="AE174" s="11">
        <v>0</v>
      </c>
      <c r="AF174" s="11">
        <v>0</v>
      </c>
      <c r="AG174" s="11" t="b">
        <f t="shared" si="94"/>
        <v>1</v>
      </c>
      <c r="AH174" s="11">
        <v>0</v>
      </c>
      <c r="AI174" s="11" t="s">
        <v>32</v>
      </c>
      <c r="AJ174" s="11"/>
    </row>
    <row r="175" spans="1:36" s="7" customFormat="1" ht="13.5" hidden="1" customHeight="1" x14ac:dyDescent="0.25">
      <c r="A175" s="11" t="str">
        <f t="shared" si="61"/>
        <v>select N'Гавура Ольга Петрівна', N'21',  N'Онкологічне відділення',  N'сестра медична маніпуляційна',  N'1.00', 8, 260, 0, getDate(), null, getDate() union all</v>
      </c>
      <c r="B175" s="11" t="s">
        <v>1212</v>
      </c>
      <c r="C175" s="11" t="s">
        <v>40</v>
      </c>
      <c r="D175" s="11" t="s">
        <v>41</v>
      </c>
      <c r="E175" s="11" t="s">
        <v>188</v>
      </c>
      <c r="F175" s="11" t="s">
        <v>122</v>
      </c>
      <c r="G175" s="11" t="s">
        <v>48</v>
      </c>
      <c r="H175" s="11" t="s">
        <v>49</v>
      </c>
      <c r="I175" s="11" t="s">
        <v>29</v>
      </c>
      <c r="J175" s="11" t="s">
        <v>29</v>
      </c>
      <c r="K175" s="11" t="s">
        <v>1569</v>
      </c>
      <c r="L175" s="20"/>
      <c r="M175" s="11">
        <f t="shared" si="80"/>
        <v>0</v>
      </c>
      <c r="N175" s="11">
        <v>0</v>
      </c>
      <c r="O175" s="11"/>
      <c r="P175" s="11"/>
      <c r="Q175" s="11"/>
      <c r="R175" s="11">
        <v>0</v>
      </c>
      <c r="S175" s="11">
        <v>0</v>
      </c>
      <c r="T175" s="11"/>
      <c r="U175" s="11"/>
      <c r="V175" s="11"/>
      <c r="W175" s="11"/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/>
      <c r="AD175" s="11">
        <v>0</v>
      </c>
      <c r="AE175" s="11">
        <v>0</v>
      </c>
      <c r="AF175" s="11">
        <v>0</v>
      </c>
      <c r="AG175" s="11"/>
      <c r="AH175" s="11">
        <v>0</v>
      </c>
      <c r="AI175" s="11" t="s">
        <v>32</v>
      </c>
      <c r="AJ175" s="11"/>
    </row>
    <row r="176" spans="1:36" s="7" customFormat="1" ht="13.5" hidden="1" customHeight="1" x14ac:dyDescent="0.25">
      <c r="A176" s="11" t="str">
        <f t="shared" si="61"/>
        <v>select N'Гадьмаш Михайло Михайлович', N'36',  N'Зубопротезна лабораторія',  N'Ливарник',  N'1.00', 0, 0, 0, getDate(), null, getDate() union all</v>
      </c>
      <c r="B176" s="11" t="s">
        <v>1321</v>
      </c>
      <c r="C176" s="11" t="s">
        <v>1288</v>
      </c>
      <c r="D176" s="11" t="s">
        <v>341</v>
      </c>
      <c r="E176" s="11" t="s">
        <v>1322</v>
      </c>
      <c r="F176" s="11" t="s">
        <v>25</v>
      </c>
      <c r="G176" s="11" t="s">
        <v>26</v>
      </c>
      <c r="H176" s="11" t="s">
        <v>26</v>
      </c>
      <c r="I176" s="11" t="s">
        <v>29</v>
      </c>
      <c r="J176" s="11" t="s">
        <v>29</v>
      </c>
      <c r="K176" s="11" t="s">
        <v>1569</v>
      </c>
      <c r="L176" s="20"/>
      <c r="M176" s="11">
        <f t="shared" si="80"/>
        <v>0</v>
      </c>
      <c r="N176" s="11">
        <v>0</v>
      </c>
      <c r="O176" s="11"/>
      <c r="P176" s="11"/>
      <c r="Q176" s="11"/>
      <c r="R176" s="11">
        <v>0</v>
      </c>
      <c r="S176" s="11">
        <v>0</v>
      </c>
      <c r="T176" s="11"/>
      <c r="U176" s="11"/>
      <c r="V176" s="11"/>
      <c r="W176" s="11"/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/>
      <c r="AD176" s="11">
        <v>0</v>
      </c>
      <c r="AE176" s="11">
        <v>0</v>
      </c>
      <c r="AF176" s="11">
        <v>0</v>
      </c>
      <c r="AG176" s="11"/>
      <c r="AH176" s="11">
        <v>0</v>
      </c>
      <c r="AI176" s="11" t="s">
        <v>32</v>
      </c>
      <c r="AJ176" s="11"/>
    </row>
    <row r="177" spans="1:36" s="7" customFormat="1" ht="13.5" hidden="1" customHeight="1" x14ac:dyDescent="0.25">
      <c r="A177" s="11" t="str">
        <f t="shared" si="61"/>
        <v>select N'Газій Наталія Іванівна', N'7',  N'Відділення анестезіології та інтенсивної терапії',  N'сестра медична',  N'1.00', 8, 200, 0, getDate(), null, getDate() union all</v>
      </c>
      <c r="B177" s="11" t="s">
        <v>1089</v>
      </c>
      <c r="C177" s="11" t="s">
        <v>206</v>
      </c>
      <c r="D177" s="11" t="s">
        <v>140</v>
      </c>
      <c r="E177" s="11" t="s">
        <v>93</v>
      </c>
      <c r="F177" s="11" t="s">
        <v>292</v>
      </c>
      <c r="G177" s="11" t="s">
        <v>48</v>
      </c>
      <c r="H177" s="11" t="s">
        <v>95</v>
      </c>
      <c r="I177" s="11" t="s">
        <v>29</v>
      </c>
      <c r="J177" s="11" t="s">
        <v>29</v>
      </c>
      <c r="K177" s="11" t="s">
        <v>1569</v>
      </c>
      <c r="L177" s="20"/>
      <c r="M177" s="11">
        <f t="shared" si="80"/>
        <v>0</v>
      </c>
      <c r="N177" s="11">
        <v>0</v>
      </c>
      <c r="O177" s="11"/>
      <c r="P177" s="11"/>
      <c r="Q177" s="11"/>
      <c r="R177" s="11">
        <v>0</v>
      </c>
      <c r="S177" s="11">
        <v>0</v>
      </c>
      <c r="T177" s="11"/>
      <c r="U177" s="11"/>
      <c r="V177" s="11"/>
      <c r="W177" s="11"/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/>
      <c r="AD177" s="11">
        <v>0</v>
      </c>
      <c r="AE177" s="11">
        <v>0</v>
      </c>
      <c r="AF177" s="11">
        <v>0</v>
      </c>
      <c r="AG177" s="11"/>
      <c r="AH177" s="11">
        <v>0</v>
      </c>
      <c r="AI177" s="11" t="s">
        <v>32</v>
      </c>
      <c r="AJ177" s="11"/>
    </row>
    <row r="178" spans="1:36" s="7" customFormat="1" ht="13.5" hidden="1" customHeight="1" x14ac:dyDescent="0.25">
      <c r="A178" s="11" t="str">
        <f t="shared" si="61"/>
        <v>select N'Гайдош Мирослава Володимирівна', N'19',  N'Гнійно-септичне хірургічне відділення',  N'сестра медична',  N'1.00', 8, 200, 0, getDate(), null, getDate() union all</v>
      </c>
      <c r="B178" s="11" t="s">
        <v>477</v>
      </c>
      <c r="C178" s="11" t="s">
        <v>137</v>
      </c>
      <c r="D178" s="11" t="s">
        <v>138</v>
      </c>
      <c r="E178" s="11" t="s">
        <v>93</v>
      </c>
      <c r="F178" s="11" t="s">
        <v>31</v>
      </c>
      <c r="G178" s="11" t="s">
        <v>48</v>
      </c>
      <c r="H178" s="11" t="s">
        <v>95</v>
      </c>
      <c r="I178" s="11" t="s">
        <v>29</v>
      </c>
      <c r="J178" s="11" t="s">
        <v>29</v>
      </c>
      <c r="K178" s="11" t="s">
        <v>1569</v>
      </c>
      <c r="L178" s="20"/>
      <c r="M178" s="11">
        <f t="shared" si="80"/>
        <v>0</v>
      </c>
      <c r="N178" s="11">
        <v>0</v>
      </c>
      <c r="O178" s="11"/>
      <c r="P178" s="11"/>
      <c r="Q178" s="11"/>
      <c r="R178" s="11">
        <v>0</v>
      </c>
      <c r="S178" s="11">
        <v>0</v>
      </c>
      <c r="T178" s="11"/>
      <c r="U178" s="11"/>
      <c r="V178" s="11"/>
      <c r="W178" s="11"/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/>
      <c r="AD178" s="11">
        <v>0</v>
      </c>
      <c r="AE178" s="11">
        <v>0</v>
      </c>
      <c r="AF178" s="11">
        <v>0</v>
      </c>
      <c r="AG178" s="11"/>
      <c r="AH178" s="11">
        <v>0</v>
      </c>
      <c r="AI178" s="11" t="s">
        <v>32</v>
      </c>
      <c r="AJ178" s="11"/>
    </row>
    <row r="179" spans="1:36" s="7" customFormat="1" ht="13.5" hidden="1" customHeight="1" x14ac:dyDescent="0.25">
      <c r="A179" s="11" t="str">
        <f t="shared" si="61"/>
        <v>select N'Ганкоці Кароль Карольович', N'54',  N'Паталогоанатомічне відділення',  N'завідувач',  N'1.00', 0, 0, 0, getDate(), null, getDate() union all</v>
      </c>
      <c r="B179" s="11" t="s">
        <v>726</v>
      </c>
      <c r="C179" s="11" t="s">
        <v>286</v>
      </c>
      <c r="D179" s="11" t="s">
        <v>287</v>
      </c>
      <c r="E179" s="11" t="s">
        <v>69</v>
      </c>
      <c r="F179" s="11" t="s">
        <v>25</v>
      </c>
      <c r="G179" s="11" t="s">
        <v>26</v>
      </c>
      <c r="H179" s="11" t="s">
        <v>26</v>
      </c>
      <c r="I179" s="11" t="s">
        <v>29</v>
      </c>
      <c r="J179" s="11" t="s">
        <v>29</v>
      </c>
      <c r="K179" s="11" t="s">
        <v>1569</v>
      </c>
      <c r="L179" s="20"/>
      <c r="M179" s="11">
        <f t="shared" si="80"/>
        <v>0</v>
      </c>
      <c r="N179" s="11">
        <v>0</v>
      </c>
      <c r="O179" s="11"/>
      <c r="P179" s="11"/>
      <c r="Q179" s="11"/>
      <c r="R179" s="11">
        <v>0</v>
      </c>
      <c r="S179" s="11">
        <v>0</v>
      </c>
      <c r="T179" s="11"/>
      <c r="U179" s="11"/>
      <c r="V179" s="11"/>
      <c r="W179" s="11"/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/>
      <c r="AD179" s="11">
        <v>0</v>
      </c>
      <c r="AE179" s="11">
        <v>0</v>
      </c>
      <c r="AF179" s="11">
        <v>0</v>
      </c>
      <c r="AG179" s="11"/>
      <c r="AH179" s="11">
        <v>0</v>
      </c>
      <c r="AI179" s="11" t="s">
        <v>32</v>
      </c>
      <c r="AJ179" s="11"/>
    </row>
    <row r="180" spans="1:36" s="7" customFormat="1" ht="13.5" hidden="1" customHeight="1" x14ac:dyDescent="0.25">
      <c r="A180" s="11" t="str">
        <f t="shared" si="61"/>
        <v>select N'Ганькович Марія Юріївна', N'81',  N'Операційна №1',  N'Молодша медична сестра',  N'1.00', 8, 120, 0, getDate(), null, getDate() union all</v>
      </c>
      <c r="B180" s="11" t="s">
        <v>335</v>
      </c>
      <c r="C180" s="11" t="s">
        <v>231</v>
      </c>
      <c r="D180" s="11" t="s">
        <v>227</v>
      </c>
      <c r="E180" s="11" t="s">
        <v>111</v>
      </c>
      <c r="F180" s="11" t="s">
        <v>336</v>
      </c>
      <c r="G180" s="11" t="s">
        <v>48</v>
      </c>
      <c r="H180" s="11" t="s">
        <v>112</v>
      </c>
      <c r="I180" s="11" t="s">
        <v>29</v>
      </c>
      <c r="J180" s="11" t="s">
        <v>29</v>
      </c>
      <c r="K180" s="11" t="s">
        <v>1569</v>
      </c>
      <c r="L180" s="20"/>
      <c r="M180" s="11">
        <f t="shared" si="80"/>
        <v>0</v>
      </c>
      <c r="N180" s="11">
        <v>0</v>
      </c>
      <c r="O180" s="11"/>
      <c r="P180" s="11"/>
      <c r="Q180" s="11"/>
      <c r="R180" s="11">
        <v>0</v>
      </c>
      <c r="S180" s="11">
        <v>0</v>
      </c>
      <c r="T180" s="11"/>
      <c r="U180" s="11"/>
      <c r="V180" s="11"/>
      <c r="W180" s="11"/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/>
      <c r="AD180" s="11">
        <v>0</v>
      </c>
      <c r="AE180" s="11">
        <v>0</v>
      </c>
      <c r="AF180" s="11">
        <v>0</v>
      </c>
      <c r="AG180" s="11"/>
      <c r="AH180" s="11">
        <v>0</v>
      </c>
      <c r="AI180" s="11" t="s">
        <v>32</v>
      </c>
      <c r="AJ180" s="11"/>
    </row>
    <row r="181" spans="1:36" s="7" customFormat="1" ht="13.5" hidden="1" customHeight="1" x14ac:dyDescent="0.25">
      <c r="A181" s="11" t="str">
        <f t="shared" si="61"/>
        <v>select N'Ганькович Сільвія Миколаївна', N'32',  N'Кабінет молодшого персоналу',  N'Молодша медична сестра',  N'1.00', 8, 120, 0, getDate(), null, getDate() union all</v>
      </c>
      <c r="B181" s="11" t="s">
        <v>912</v>
      </c>
      <c r="C181" s="11" t="s">
        <v>419</v>
      </c>
      <c r="D181" s="11" t="s">
        <v>84</v>
      </c>
      <c r="E181" s="11" t="s">
        <v>111</v>
      </c>
      <c r="F181" s="11" t="s">
        <v>25</v>
      </c>
      <c r="G181" s="11" t="s">
        <v>48</v>
      </c>
      <c r="H181" s="11" t="s">
        <v>112</v>
      </c>
      <c r="I181" s="11" t="s">
        <v>29</v>
      </c>
      <c r="J181" s="11" t="s">
        <v>29</v>
      </c>
      <c r="K181" s="11" t="s">
        <v>1569</v>
      </c>
      <c r="L181" s="20"/>
      <c r="M181" s="11">
        <f t="shared" si="80"/>
        <v>0</v>
      </c>
      <c r="N181" s="11">
        <v>0</v>
      </c>
      <c r="O181" s="11"/>
      <c r="P181" s="11"/>
      <c r="Q181" s="11"/>
      <c r="R181" s="11">
        <v>0</v>
      </c>
      <c r="S181" s="11">
        <v>0</v>
      </c>
      <c r="T181" s="11"/>
      <c r="U181" s="11"/>
      <c r="V181" s="11"/>
      <c r="W181" s="11"/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/>
      <c r="AD181" s="11">
        <v>0</v>
      </c>
      <c r="AE181" s="11">
        <v>0</v>
      </c>
      <c r="AF181" s="11">
        <v>0</v>
      </c>
      <c r="AG181" s="11"/>
      <c r="AH181" s="11">
        <v>0</v>
      </c>
      <c r="AI181" s="11" t="s">
        <v>32</v>
      </c>
      <c r="AJ181" s="11"/>
    </row>
    <row r="182" spans="1:36" s="7" customFormat="1" ht="13.5" hidden="1" customHeight="1" x14ac:dyDescent="0.25">
      <c r="A182" s="11" t="str">
        <f t="shared" si="61"/>
        <v>select N'Гарапко Маргарита Миколаївна', N'84',  N'Терапевтичний блок інтенсивної терапії',  N'сестра медична',  N'1.00', 8, 200, 0, getDate(), null, getDate() union all</v>
      </c>
      <c r="B182" s="11" t="s">
        <v>291</v>
      </c>
      <c r="C182" s="11" t="s">
        <v>88</v>
      </c>
      <c r="D182" s="11" t="s">
        <v>89</v>
      </c>
      <c r="E182" s="11" t="s">
        <v>93</v>
      </c>
      <c r="F182" s="11" t="s">
        <v>292</v>
      </c>
      <c r="G182" s="11" t="s">
        <v>48</v>
      </c>
      <c r="H182" s="11" t="s">
        <v>95</v>
      </c>
      <c r="I182" s="11" t="s">
        <v>29</v>
      </c>
      <c r="J182" s="11" t="s">
        <v>29</v>
      </c>
      <c r="K182" s="11" t="s">
        <v>1569</v>
      </c>
      <c r="L182" s="20"/>
      <c r="M182" s="11">
        <f t="shared" si="80"/>
        <v>0</v>
      </c>
      <c r="N182" s="11">
        <v>0</v>
      </c>
      <c r="O182" s="11"/>
      <c r="P182" s="11"/>
      <c r="Q182" s="11"/>
      <c r="R182" s="11">
        <v>0</v>
      </c>
      <c r="S182" s="11">
        <v>0</v>
      </c>
      <c r="T182" s="11"/>
      <c r="U182" s="11"/>
      <c r="V182" s="11"/>
      <c r="W182" s="11"/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/>
      <c r="AD182" s="11">
        <v>0</v>
      </c>
      <c r="AE182" s="11">
        <v>0</v>
      </c>
      <c r="AF182" s="11">
        <v>0</v>
      </c>
      <c r="AG182" s="11"/>
      <c r="AH182" s="11">
        <v>0</v>
      </c>
      <c r="AI182" s="11" t="s">
        <v>32</v>
      </c>
      <c r="AJ182" s="11"/>
    </row>
    <row r="183" spans="1:36" s="7" customFormat="1" ht="13.5" hidden="1" customHeight="1" x14ac:dyDescent="0.25">
      <c r="A183" s="11" t="str">
        <f t="shared" si="61"/>
        <v>select N'Гарапко Тетяна Іванівна', N'65',  N'Відділення інтенсивної терапії новонароджених',  N'сестра медична',  N'1.00', 8, 200, 0, getDate(), null, getDate() union all</v>
      </c>
      <c r="B183" s="11" t="s">
        <v>593</v>
      </c>
      <c r="C183" s="11" t="s">
        <v>79</v>
      </c>
      <c r="D183" s="11" t="s">
        <v>80</v>
      </c>
      <c r="E183" s="11" t="s">
        <v>93</v>
      </c>
      <c r="F183" s="11" t="s">
        <v>277</v>
      </c>
      <c r="G183" s="11" t="s">
        <v>48</v>
      </c>
      <c r="H183" s="11" t="s">
        <v>95</v>
      </c>
      <c r="I183" s="11" t="s">
        <v>29</v>
      </c>
      <c r="J183" s="11" t="s">
        <v>29</v>
      </c>
      <c r="K183" s="11" t="s">
        <v>1569</v>
      </c>
      <c r="L183" s="20"/>
      <c r="M183" s="11">
        <f t="shared" si="80"/>
        <v>0</v>
      </c>
      <c r="N183" s="11">
        <v>0</v>
      </c>
      <c r="O183" s="11"/>
      <c r="P183" s="11"/>
      <c r="Q183" s="11"/>
      <c r="R183" s="11">
        <v>0</v>
      </c>
      <c r="S183" s="11">
        <v>0</v>
      </c>
      <c r="T183" s="11"/>
      <c r="U183" s="11"/>
      <c r="V183" s="11"/>
      <c r="W183" s="11"/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/>
      <c r="AD183" s="11">
        <v>0</v>
      </c>
      <c r="AE183" s="11">
        <v>0</v>
      </c>
      <c r="AF183" s="11">
        <v>0</v>
      </c>
      <c r="AG183" s="11"/>
      <c r="AH183" s="11">
        <v>0</v>
      </c>
      <c r="AI183" s="11" t="s">
        <v>32</v>
      </c>
      <c r="AJ183" s="11"/>
    </row>
    <row r="184" spans="1:36" s="7" customFormat="1" ht="13.5" hidden="1" customHeight="1" x14ac:dyDescent="0.25">
      <c r="A184" s="11" t="str">
        <f t="shared" si="61"/>
        <v>select N'Гарапко Тетяна Федорівна', N'28',  N'Рентгенологічний блок',  N'рентгенолаборант',  N'1.00', 8, 200, 0, getDate(), null, getDate() union all</v>
      </c>
      <c r="B184" s="11" t="s">
        <v>394</v>
      </c>
      <c r="C184" s="11" t="s">
        <v>370</v>
      </c>
      <c r="D184" s="11" t="s">
        <v>365</v>
      </c>
      <c r="E184" s="11" t="s">
        <v>213</v>
      </c>
      <c r="F184" s="11" t="s">
        <v>25</v>
      </c>
      <c r="G184" s="11" t="s">
        <v>48</v>
      </c>
      <c r="H184" s="11" t="s">
        <v>95</v>
      </c>
      <c r="I184" s="11" t="s">
        <v>29</v>
      </c>
      <c r="J184" s="11" t="s">
        <v>29</v>
      </c>
      <c r="K184" s="11" t="s">
        <v>1569</v>
      </c>
      <c r="L184" s="20"/>
      <c r="M184" s="11">
        <f t="shared" si="80"/>
        <v>0</v>
      </c>
      <c r="N184" s="11">
        <v>0</v>
      </c>
      <c r="O184" s="11"/>
      <c r="P184" s="11"/>
      <c r="Q184" s="11"/>
      <c r="R184" s="11">
        <v>0</v>
      </c>
      <c r="S184" s="11">
        <v>0</v>
      </c>
      <c r="T184" s="11"/>
      <c r="U184" s="11"/>
      <c r="V184" s="11"/>
      <c r="W184" s="11"/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/>
      <c r="AD184" s="11">
        <v>0</v>
      </c>
      <c r="AE184" s="11">
        <v>0</v>
      </c>
      <c r="AF184" s="11">
        <v>0</v>
      </c>
      <c r="AG184" s="11"/>
      <c r="AH184" s="11">
        <v>0</v>
      </c>
      <c r="AI184" s="11" t="s">
        <v>32</v>
      </c>
      <c r="AJ184" s="11"/>
    </row>
    <row r="185" spans="1:36" s="7" customFormat="1" ht="13.5" hidden="1" customHeight="1" x14ac:dyDescent="0.25">
      <c r="A185" s="11" t="str">
        <f t="shared" si="61"/>
        <v>select N'Гардубей Євгеній Юрійович', N'79',  N'Відділення Судинної Хірургії',  N'завідувач',  N'1.00', 0, 0, 0, getDate(), null, getDate() union all</v>
      </c>
      <c r="B185" s="11" t="s">
        <v>66</v>
      </c>
      <c r="C185" s="11" t="s">
        <v>67</v>
      </c>
      <c r="D185" s="11" t="s">
        <v>68</v>
      </c>
      <c r="E185" s="11" t="s">
        <v>69</v>
      </c>
      <c r="F185" s="11" t="s">
        <v>70</v>
      </c>
      <c r="G185" s="11" t="s">
        <v>26</v>
      </c>
      <c r="H185" s="11" t="s">
        <v>26</v>
      </c>
      <c r="I185" s="11" t="s">
        <v>71</v>
      </c>
      <c r="J185" s="11" t="s">
        <v>72</v>
      </c>
      <c r="K185" s="11" t="s">
        <v>1569</v>
      </c>
      <c r="L185" s="20"/>
      <c r="M185" s="11">
        <f t="shared" si="80"/>
        <v>0</v>
      </c>
      <c r="N185" s="11">
        <v>0</v>
      </c>
      <c r="O185" s="11"/>
      <c r="P185" s="11"/>
      <c r="Q185" s="11"/>
      <c r="R185" s="11">
        <v>0</v>
      </c>
      <c r="S185" s="14">
        <v>0</v>
      </c>
      <c r="T185" s="14"/>
      <c r="U185" s="14"/>
      <c r="V185" s="14"/>
      <c r="W185" s="14"/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/>
      <c r="AD185" s="11">
        <v>0</v>
      </c>
      <c r="AE185" s="11">
        <v>0</v>
      </c>
      <c r="AF185" s="11">
        <v>0</v>
      </c>
      <c r="AG185" s="11"/>
      <c r="AH185" s="11">
        <v>0</v>
      </c>
      <c r="AI185" s="11" t="s">
        <v>32</v>
      </c>
      <c r="AJ185" s="11"/>
    </row>
    <row r="186" spans="1:36" s="7" customFormat="1" ht="13.5" hidden="1" customHeight="1" x14ac:dyDescent="0.25">
      <c r="A186" s="11" t="str">
        <f t="shared" si="61"/>
        <v>select N'Гардубей Євгеній Юрійович', N'79',  N'Відділення Судинної Хірургії',  N'лікар-трансплантолог',  N'0.10', 0, 0, 15,5844145, getDate(), null, getDate() union all</v>
      </c>
      <c r="B186" s="11" t="s">
        <v>66</v>
      </c>
      <c r="C186" s="11" t="s">
        <v>67</v>
      </c>
      <c r="D186" s="11" t="s">
        <v>68</v>
      </c>
      <c r="E186" s="11" t="s">
        <v>73</v>
      </c>
      <c r="F186" s="11">
        <v>0.85714279999999998</v>
      </c>
      <c r="G186" s="11" t="s">
        <v>26</v>
      </c>
      <c r="H186" s="11" t="s">
        <v>26</v>
      </c>
      <c r="I186" s="11" t="s">
        <v>71</v>
      </c>
      <c r="J186" s="11" t="s">
        <v>74</v>
      </c>
      <c r="K186" s="11" t="s">
        <v>1573</v>
      </c>
      <c r="L186" s="20"/>
      <c r="M186" s="11">
        <f t="shared" si="80"/>
        <v>15.584414499999999</v>
      </c>
      <c r="N186" s="11">
        <v>0</v>
      </c>
      <c r="O186" s="11"/>
      <c r="P186" s="11">
        <f>S186*(200/3)*J186*F186</f>
        <v>15.4285704</v>
      </c>
      <c r="Q186" s="11" t="b">
        <f>ROUND(R186,2)=ROUND(P186,2)</f>
        <v>0</v>
      </c>
      <c r="R186" s="11">
        <v>15.584414499999999</v>
      </c>
      <c r="S186" s="14">
        <v>3</v>
      </c>
      <c r="T186" s="12">
        <f>(30000*F186*J186)</f>
        <v>2314.2855599999998</v>
      </c>
      <c r="U186" s="12">
        <f>20000*F186*J186</f>
        <v>1542.8570399999999</v>
      </c>
      <c r="V186" s="12">
        <f>ROUND(IF((Y186-T186)&gt;U186,(Y186-T186-U186)*0.1+U186*0.3,(Y186-T186)*0.3),2)</f>
        <v>-694.29</v>
      </c>
      <c r="W186" s="12" t="b">
        <f>IF(V186&lt;0,0,V186)=ROUND(X186,2)</f>
        <v>1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 s="11"/>
      <c r="AD186" s="11">
        <v>0</v>
      </c>
      <c r="AE186" s="11">
        <v>0</v>
      </c>
      <c r="AF186" s="11">
        <v>0</v>
      </c>
      <c r="AG186" s="11" t="b">
        <f>ROUND(AF186,2)=ROUND((AH186*AE186),2)</f>
        <v>1</v>
      </c>
      <c r="AH186" s="11">
        <v>0</v>
      </c>
      <c r="AI186" s="11" t="s">
        <v>32</v>
      </c>
      <c r="AJ186" s="11"/>
    </row>
    <row r="187" spans="1:36" s="7" customFormat="1" ht="13.5" hidden="1" customHeight="1" x14ac:dyDescent="0.25">
      <c r="A187" s="11" t="str">
        <f t="shared" si="61"/>
        <v>select N'Гаринець Тетяна Григоріївна', N'94',  N'Господарський відділ',  N'ліфтер',  N'1.00', 0, 0, 0, getDate(), null, getDate() union all</v>
      </c>
      <c r="B187" s="11" t="s">
        <v>791</v>
      </c>
      <c r="C187" s="11" t="s">
        <v>63</v>
      </c>
      <c r="D187" s="11" t="s">
        <v>64</v>
      </c>
      <c r="E187" s="11" t="s">
        <v>792</v>
      </c>
      <c r="F187" s="11" t="s">
        <v>25</v>
      </c>
      <c r="G187" s="11" t="s">
        <v>26</v>
      </c>
      <c r="H187" s="11" t="s">
        <v>26</v>
      </c>
      <c r="I187" s="11" t="s">
        <v>29</v>
      </c>
      <c r="J187" s="11" t="s">
        <v>29</v>
      </c>
      <c r="K187" s="11" t="s">
        <v>1569</v>
      </c>
      <c r="L187" s="20"/>
      <c r="M187" s="11">
        <f t="shared" si="80"/>
        <v>0</v>
      </c>
      <c r="N187" s="11">
        <v>0</v>
      </c>
      <c r="O187" s="11"/>
      <c r="P187" s="11"/>
      <c r="Q187" s="11"/>
      <c r="R187" s="11">
        <v>0</v>
      </c>
      <c r="S187" s="11">
        <v>0</v>
      </c>
      <c r="T187" s="11"/>
      <c r="U187" s="11"/>
      <c r="V187" s="11"/>
      <c r="W187" s="11"/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/>
      <c r="AD187" s="11">
        <v>0</v>
      </c>
      <c r="AE187" s="11">
        <v>0</v>
      </c>
      <c r="AF187" s="11">
        <v>0</v>
      </c>
      <c r="AG187" s="11"/>
      <c r="AH187" s="11">
        <v>0</v>
      </c>
      <c r="AI187" s="11" t="s">
        <v>32</v>
      </c>
      <c r="AJ187" s="11"/>
    </row>
    <row r="188" spans="1:36" s="7" customFormat="1" ht="13.5" hidden="1" customHeight="1" x14ac:dyDescent="0.25">
      <c r="A188" s="11" t="str">
        <f t="shared" si="61"/>
        <v>select N'Гарсеванішвілі Наталія Євгеніївна', N'',  N'Адміністрація',  N'Заступник директора по амбулаторно-поліклінічній роботі',  N'1.00', 0, 0, 0, getDate(), null, getDate() union all</v>
      </c>
      <c r="B188" s="11" t="s">
        <v>190</v>
      </c>
      <c r="C188" s="11" t="s">
        <v>191</v>
      </c>
      <c r="D188" s="11"/>
      <c r="E188" s="11" t="s">
        <v>192</v>
      </c>
      <c r="F188" s="11" t="s">
        <v>193</v>
      </c>
      <c r="G188" s="11" t="s">
        <v>26</v>
      </c>
      <c r="H188" s="11" t="s">
        <v>26</v>
      </c>
      <c r="I188" s="11" t="s">
        <v>27</v>
      </c>
      <c r="J188" s="11" t="s">
        <v>28</v>
      </c>
      <c r="K188" s="11" t="s">
        <v>1569</v>
      </c>
      <c r="L188" s="20"/>
      <c r="M188" s="11">
        <f t="shared" si="80"/>
        <v>0</v>
      </c>
      <c r="N188" s="11">
        <v>0</v>
      </c>
      <c r="O188" s="11"/>
      <c r="P188" s="11"/>
      <c r="Q188" s="11"/>
      <c r="R188" s="11">
        <v>0</v>
      </c>
      <c r="S188" s="11">
        <v>0</v>
      </c>
      <c r="T188" s="11"/>
      <c r="U188" s="11"/>
      <c r="V188" s="11"/>
      <c r="W188" s="11"/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/>
      <c r="AD188" s="11">
        <v>0</v>
      </c>
      <c r="AE188" s="11">
        <v>0</v>
      </c>
      <c r="AF188" s="11">
        <v>0</v>
      </c>
      <c r="AG188" s="11"/>
      <c r="AH188" s="11">
        <v>0</v>
      </c>
      <c r="AI188" s="11" t="s">
        <v>32</v>
      </c>
      <c r="AJ188" s="11"/>
    </row>
    <row r="189" spans="1:36" s="7" customFormat="1" ht="13.5" hidden="1" customHeight="1" x14ac:dyDescent="0.25">
      <c r="A189" s="11" t="str">
        <f t="shared" si="61"/>
        <v>select N'Гарсеванішвілі Наталія Євгеніївна', N'32',  N'Стаціонар одного дня',  N'лікар-терапевт',  N'0.25', 0, 0, 0, getDate(), null, getDate() union all</v>
      </c>
      <c r="B189" s="11" t="s">
        <v>190</v>
      </c>
      <c r="C189" s="11" t="s">
        <v>961</v>
      </c>
      <c r="D189" s="11" t="s">
        <v>84</v>
      </c>
      <c r="E189" s="11" t="s">
        <v>42</v>
      </c>
      <c r="F189" s="11">
        <v>0.71456839999999999</v>
      </c>
      <c r="G189" s="11" t="s">
        <v>26</v>
      </c>
      <c r="H189" s="11" t="s">
        <v>26</v>
      </c>
      <c r="I189" s="11" t="s">
        <v>27</v>
      </c>
      <c r="J189" s="11" t="s">
        <v>374</v>
      </c>
      <c r="K189" s="11" t="s">
        <v>1570</v>
      </c>
      <c r="L189" s="20"/>
      <c r="M189" s="11">
        <f t="shared" si="80"/>
        <v>0</v>
      </c>
      <c r="N189" s="11">
        <v>0</v>
      </c>
      <c r="O189" s="11"/>
      <c r="P189" s="11">
        <f>S189*(200/3)*J189*F189</f>
        <v>0</v>
      </c>
      <c r="Q189" s="11" t="b">
        <f>ROUND(R189,2)=ROUND(P189,2)</f>
        <v>1</v>
      </c>
      <c r="R189" s="11">
        <v>0</v>
      </c>
      <c r="S189" s="12">
        <v>0</v>
      </c>
      <c r="T189" s="12">
        <f>(30000*F189*J189)</f>
        <v>4287.4103999999998</v>
      </c>
      <c r="U189" s="12">
        <f>20000*F189*J189</f>
        <v>2858.2736000000004</v>
      </c>
      <c r="V189" s="12">
        <f>ROUND(IF((Y189-T189)&gt;U189,(Y189-T189-U189)*0.1+U189*0.3,(Y189-T189)*0.3),2)</f>
        <v>-1286.22</v>
      </c>
      <c r="W189" s="12" t="b">
        <f>IF(V189&lt;0,0,V189)=ROUND(X189,2)</f>
        <v>1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/>
      <c r="AD189" s="11">
        <v>0</v>
      </c>
      <c r="AE189" s="11">
        <v>0</v>
      </c>
      <c r="AF189" s="11">
        <f>ROUND(AH189*AE189,2)</f>
        <v>0</v>
      </c>
      <c r="AG189" s="11" t="b">
        <f>ROUND(AF189,2)=ROUND((AH189*AE189),2)</f>
        <v>1</v>
      </c>
      <c r="AH189" s="11"/>
      <c r="AI189" s="11" t="s">
        <v>32</v>
      </c>
      <c r="AJ189" s="11"/>
    </row>
    <row r="190" spans="1:36" s="7" customFormat="1" ht="13.5" hidden="1" customHeight="1" x14ac:dyDescent="0.25">
      <c r="A190" s="11" t="str">
        <f t="shared" si="61"/>
        <v>select N'Гасинець Тетяна Леонідівна', N'7',  N'Відділення анестезіології та інтенсивної терапії',  N'Молодша медична сестра',  N'1.00', 8, 120, 0, getDate(), null, getDate() union all</v>
      </c>
      <c r="B190" s="11" t="s">
        <v>719</v>
      </c>
      <c r="C190" s="11" t="s">
        <v>206</v>
      </c>
      <c r="D190" s="11" t="s">
        <v>140</v>
      </c>
      <c r="E190" s="11" t="s">
        <v>111</v>
      </c>
      <c r="F190" s="11" t="s">
        <v>25</v>
      </c>
      <c r="G190" s="11" t="s">
        <v>48</v>
      </c>
      <c r="H190" s="11" t="s">
        <v>112</v>
      </c>
      <c r="I190" s="11" t="s">
        <v>29</v>
      </c>
      <c r="J190" s="11" t="s">
        <v>29</v>
      </c>
      <c r="K190" s="11" t="s">
        <v>1569</v>
      </c>
      <c r="L190" s="20"/>
      <c r="M190" s="11">
        <f t="shared" si="80"/>
        <v>0</v>
      </c>
      <c r="N190" s="11">
        <v>0</v>
      </c>
      <c r="O190" s="11"/>
      <c r="P190" s="11"/>
      <c r="Q190" s="11"/>
      <c r="R190" s="11">
        <v>0</v>
      </c>
      <c r="S190" s="11">
        <v>0</v>
      </c>
      <c r="T190" s="11"/>
      <c r="U190" s="11"/>
      <c r="V190" s="11"/>
      <c r="W190" s="11"/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/>
      <c r="AD190" s="11">
        <v>0</v>
      </c>
      <c r="AE190" s="11">
        <v>0</v>
      </c>
      <c r="AF190" s="11">
        <v>0</v>
      </c>
      <c r="AG190" s="11"/>
      <c r="AH190" s="11">
        <v>0</v>
      </c>
      <c r="AI190" s="11" t="s">
        <v>32</v>
      </c>
      <c r="AJ190" s="11"/>
    </row>
    <row r="191" spans="1:36" s="7" customFormat="1" ht="13.5" hidden="1" customHeight="1" x14ac:dyDescent="0.25">
      <c r="A191" s="11" t="str">
        <f t="shared" si="61"/>
        <v>select N'Гачкайло Георгіна Георгіївна', N'28',  N'Рентгенологічний блок',  N'лікар-рентгенолог',  N'1.00', 0, 0, 0, getDate(), null, getDate() union all</v>
      </c>
      <c r="B191" s="11" t="s">
        <v>1030</v>
      </c>
      <c r="C191" s="11" t="s">
        <v>370</v>
      </c>
      <c r="D191" s="11" t="s">
        <v>365</v>
      </c>
      <c r="E191" s="11" t="s">
        <v>371</v>
      </c>
      <c r="F191" s="11">
        <v>1</v>
      </c>
      <c r="G191" s="11" t="s">
        <v>26</v>
      </c>
      <c r="H191" s="11" t="s">
        <v>26</v>
      </c>
      <c r="I191" s="11" t="s">
        <v>27</v>
      </c>
      <c r="J191" s="11" t="s">
        <v>28</v>
      </c>
      <c r="K191" s="11" t="s">
        <v>1569</v>
      </c>
      <c r="L191" s="20"/>
      <c r="M191" s="11">
        <f t="shared" si="80"/>
        <v>0</v>
      </c>
      <c r="N191" s="11">
        <v>0</v>
      </c>
      <c r="O191" s="11"/>
      <c r="P191" s="11">
        <f>S191*(200/3)*J191*F191</f>
        <v>0</v>
      </c>
      <c r="Q191" s="11" t="b">
        <f>ROUND(R191,2)=ROUND(P191,2)</f>
        <v>1</v>
      </c>
      <c r="R191" s="11">
        <v>0</v>
      </c>
      <c r="S191" s="12">
        <v>0</v>
      </c>
      <c r="T191" s="12">
        <f>(30000*F191*J191)</f>
        <v>24000</v>
      </c>
      <c r="U191" s="12">
        <f>20000*F191*J191</f>
        <v>16000</v>
      </c>
      <c r="V191" s="12">
        <f>ROUND(IF((Y191-T191)&gt;U191,(Y191-T191-U191)*0.1+U191*0.3,(Y191-T191)*0.3),2)</f>
        <v>-7200</v>
      </c>
      <c r="W191" s="12" t="b">
        <f>IF(V191&lt;0,0,V191)=ROUND(X191,2)</f>
        <v>1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/>
      <c r="AD191" s="11">
        <v>0</v>
      </c>
      <c r="AE191" s="11">
        <v>0</v>
      </c>
      <c r="AF191" s="11">
        <v>0</v>
      </c>
      <c r="AG191" s="11" t="b">
        <f>ROUND(AF191,2)=ROUND((AH191*AE191),2)</f>
        <v>1</v>
      </c>
      <c r="AH191" s="11">
        <v>0</v>
      </c>
      <c r="AI191" s="11" t="s">
        <v>32</v>
      </c>
      <c r="AJ191" s="11"/>
    </row>
    <row r="192" spans="1:36" s="7" customFormat="1" ht="13.5" hidden="1" customHeight="1" x14ac:dyDescent="0.25">
      <c r="A192" s="11" t="str">
        <f t="shared" si="61"/>
        <v>select N'Гачкайло Георгіна Георгіївна', N'28',  N'Діагностичне відділення',  N'завідувач',  N'0.25', 0, 0, 0, getDate(), null, getDate() union all</v>
      </c>
      <c r="B192" s="11" t="s">
        <v>1030</v>
      </c>
      <c r="C192" s="11" t="s">
        <v>364</v>
      </c>
      <c r="D192" s="11" t="s">
        <v>365</v>
      </c>
      <c r="E192" s="11" t="s">
        <v>69</v>
      </c>
      <c r="F192" s="11" t="s">
        <v>25</v>
      </c>
      <c r="G192" s="11" t="s">
        <v>26</v>
      </c>
      <c r="H192" s="11" t="s">
        <v>26</v>
      </c>
      <c r="I192" s="11" t="s">
        <v>27</v>
      </c>
      <c r="J192" s="11" t="s">
        <v>374</v>
      </c>
      <c r="K192" s="11" t="s">
        <v>1570</v>
      </c>
      <c r="L192" s="20"/>
      <c r="M192" s="11">
        <f t="shared" si="80"/>
        <v>0</v>
      </c>
      <c r="N192" s="11">
        <v>0</v>
      </c>
      <c r="O192" s="11"/>
      <c r="P192" s="11"/>
      <c r="Q192" s="11"/>
      <c r="R192" s="11">
        <v>0</v>
      </c>
      <c r="S192" s="11">
        <v>0</v>
      </c>
      <c r="T192" s="11"/>
      <c r="U192" s="11"/>
      <c r="V192" s="11"/>
      <c r="W192" s="11"/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/>
      <c r="AD192" s="11">
        <v>0</v>
      </c>
      <c r="AE192" s="11">
        <v>0</v>
      </c>
      <c r="AF192" s="11">
        <v>0</v>
      </c>
      <c r="AG192" s="11"/>
      <c r="AH192" s="11">
        <v>0</v>
      </c>
      <c r="AI192" s="11" t="s">
        <v>32</v>
      </c>
      <c r="AJ192" s="11"/>
    </row>
    <row r="193" spans="1:36" s="7" customFormat="1" ht="13.5" hidden="1" customHeight="1" x14ac:dyDescent="0.25">
      <c r="A193" s="11" t="str">
        <f t="shared" si="61"/>
        <v>select N'Гвоздак Наталія Павлівна', N'60',  N'Реабілітаційне відділення',  N'фізичний терапевт',  N'0.75', 8, 360, 0, getDate(), null, getDate() union all</v>
      </c>
      <c r="B193" s="11" t="s">
        <v>504</v>
      </c>
      <c r="C193" s="11" t="s">
        <v>100</v>
      </c>
      <c r="D193" s="11" t="s">
        <v>101</v>
      </c>
      <c r="E193" s="11" t="s">
        <v>102</v>
      </c>
      <c r="F193" s="11" t="s">
        <v>505</v>
      </c>
      <c r="G193" s="11">
        <v>8</v>
      </c>
      <c r="H193" s="11">
        <v>360</v>
      </c>
      <c r="I193" s="11" t="s">
        <v>165</v>
      </c>
      <c r="J193" s="11" t="s">
        <v>29</v>
      </c>
      <c r="K193" s="11" t="s">
        <v>1572</v>
      </c>
      <c r="L193" s="20"/>
      <c r="M193" s="11">
        <f t="shared" si="80"/>
        <v>0</v>
      </c>
      <c r="N193" s="11">
        <v>0</v>
      </c>
      <c r="O193" s="11"/>
      <c r="P193" s="11"/>
      <c r="Q193" s="11"/>
      <c r="R193" s="11">
        <v>0</v>
      </c>
      <c r="S193" s="11">
        <v>0</v>
      </c>
      <c r="T193" s="11"/>
      <c r="U193" s="11"/>
      <c r="V193" s="11"/>
      <c r="W193" s="11"/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/>
      <c r="AD193" s="11">
        <v>0</v>
      </c>
      <c r="AE193" s="11">
        <v>0</v>
      </c>
      <c r="AF193" s="11">
        <v>0</v>
      </c>
      <c r="AG193" s="11"/>
      <c r="AH193" s="11">
        <v>0</v>
      </c>
      <c r="AI193" s="11" t="s">
        <v>32</v>
      </c>
      <c r="AJ193" s="11"/>
    </row>
    <row r="194" spans="1:36" s="7" customFormat="1" ht="13.5" hidden="1" customHeight="1" x14ac:dyDescent="0.25">
      <c r="A194" s="11" t="str">
        <f t="shared" si="61"/>
        <v>select N'Гелетей Вікторія Сергіївна', N'90',  N'Відділ кадрів',  N'інспектор з кадрів',  N'1.00', 10, 800, 0, getDate(), null, getDate() union all</v>
      </c>
      <c r="B194" s="11" t="s">
        <v>1261</v>
      </c>
      <c r="C194" s="11" t="s">
        <v>52</v>
      </c>
      <c r="D194" s="11" t="s">
        <v>53</v>
      </c>
      <c r="E194" s="11" t="s">
        <v>54</v>
      </c>
      <c r="F194" s="11" t="s">
        <v>25</v>
      </c>
      <c r="G194" s="11" t="s">
        <v>55</v>
      </c>
      <c r="H194" s="11" t="s">
        <v>56</v>
      </c>
      <c r="I194" s="11" t="s">
        <v>29</v>
      </c>
      <c r="J194" s="11" t="s">
        <v>29</v>
      </c>
      <c r="K194" s="11" t="s">
        <v>1569</v>
      </c>
      <c r="L194" s="20"/>
      <c r="M194" s="11">
        <f t="shared" si="80"/>
        <v>0</v>
      </c>
      <c r="N194" s="11">
        <v>0</v>
      </c>
      <c r="O194" s="11"/>
      <c r="P194" s="11"/>
      <c r="Q194" s="11"/>
      <c r="R194" s="11">
        <v>0</v>
      </c>
      <c r="S194" s="11">
        <v>0</v>
      </c>
      <c r="T194" s="11"/>
      <c r="U194" s="11"/>
      <c r="V194" s="11"/>
      <c r="W194" s="11"/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/>
      <c r="AD194" s="11">
        <v>0</v>
      </c>
      <c r="AE194" s="11">
        <v>0</v>
      </c>
      <c r="AF194" s="11">
        <v>0</v>
      </c>
      <c r="AG194" s="11"/>
      <c r="AH194" s="11">
        <v>0</v>
      </c>
      <c r="AI194" s="11" t="s">
        <v>32</v>
      </c>
      <c r="AJ194" s="11"/>
    </row>
    <row r="195" spans="1:36" s="7" customFormat="1" ht="13.5" hidden="1" customHeight="1" x14ac:dyDescent="0.25">
      <c r="A195" s="11" t="str">
        <f t="shared" ref="A195:A258" si="95">CONCATENATE("select N'",B195,"', N'",D195,"', "," N'",C195,"',  N'",E195,"',  N'",K195,"', ",G195,", ",H195,", ",M195,", getDate(), null, getDate() union all")</f>
        <v>select N'Гелетей Світлана Іванівна', N'81',  N'Операційна №2',  N'Молодша медична сестра',  N'1.00', 8, 120, 0, getDate(), null, getDate() union all</v>
      </c>
      <c r="B195" s="11" t="s">
        <v>853</v>
      </c>
      <c r="C195" s="11" t="s">
        <v>532</v>
      </c>
      <c r="D195" s="11" t="s">
        <v>227</v>
      </c>
      <c r="E195" s="11" t="s">
        <v>111</v>
      </c>
      <c r="F195" s="11" t="s">
        <v>31</v>
      </c>
      <c r="G195" s="11" t="s">
        <v>48</v>
      </c>
      <c r="H195" s="11" t="s">
        <v>112</v>
      </c>
      <c r="I195" s="11" t="s">
        <v>29</v>
      </c>
      <c r="J195" s="11" t="s">
        <v>29</v>
      </c>
      <c r="K195" s="11" t="s">
        <v>1569</v>
      </c>
      <c r="L195" s="20"/>
      <c r="M195" s="11">
        <f t="shared" si="80"/>
        <v>0</v>
      </c>
      <c r="N195" s="11">
        <v>0</v>
      </c>
      <c r="O195" s="11"/>
      <c r="P195" s="11"/>
      <c r="Q195" s="11"/>
      <c r="R195" s="11">
        <v>0</v>
      </c>
      <c r="S195" s="11">
        <v>0</v>
      </c>
      <c r="T195" s="11"/>
      <c r="U195" s="11"/>
      <c r="V195" s="11"/>
      <c r="W195" s="11"/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/>
      <c r="AD195" s="11">
        <v>0</v>
      </c>
      <c r="AE195" s="11">
        <v>0</v>
      </c>
      <c r="AF195" s="11">
        <v>0</v>
      </c>
      <c r="AG195" s="11"/>
      <c r="AH195" s="11">
        <v>0</v>
      </c>
      <c r="AI195" s="11" t="s">
        <v>32</v>
      </c>
      <c r="AJ195" s="11"/>
    </row>
    <row r="196" spans="1:36" s="7" customFormat="1" ht="13.5" hidden="1" customHeight="1" x14ac:dyDescent="0.25">
      <c r="A196" s="11" t="str">
        <f t="shared" si="95"/>
        <v>select N'Гелетей Тетяна Михайлівна', N'20',  N'Відділення переливання крові',  N'сестра медична операційна',  N'1.00', 8, 260, 0, getDate(), null, getDate() union all</v>
      </c>
      <c r="B196" s="11" t="s">
        <v>977</v>
      </c>
      <c r="C196" s="11" t="s">
        <v>736</v>
      </c>
      <c r="D196" s="11" t="s">
        <v>737</v>
      </c>
      <c r="E196" s="11" t="s">
        <v>228</v>
      </c>
      <c r="F196" s="11" t="s">
        <v>31</v>
      </c>
      <c r="G196" s="11" t="s">
        <v>48</v>
      </c>
      <c r="H196" s="11" t="s">
        <v>49</v>
      </c>
      <c r="I196" s="11" t="s">
        <v>29</v>
      </c>
      <c r="J196" s="11" t="s">
        <v>29</v>
      </c>
      <c r="K196" s="11" t="s">
        <v>1569</v>
      </c>
      <c r="L196" s="20"/>
      <c r="M196" s="11">
        <f t="shared" si="80"/>
        <v>0</v>
      </c>
      <c r="N196" s="11">
        <v>0</v>
      </c>
      <c r="O196" s="11"/>
      <c r="P196" s="11"/>
      <c r="Q196" s="11"/>
      <c r="R196" s="11">
        <v>0</v>
      </c>
      <c r="S196" s="11">
        <v>0</v>
      </c>
      <c r="T196" s="11"/>
      <c r="U196" s="11"/>
      <c r="V196" s="11"/>
      <c r="W196" s="11"/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/>
      <c r="AD196" s="11">
        <v>0</v>
      </c>
      <c r="AE196" s="11">
        <v>0</v>
      </c>
      <c r="AF196" s="11">
        <v>0</v>
      </c>
      <c r="AG196" s="11"/>
      <c r="AH196" s="11">
        <v>0</v>
      </c>
      <c r="AI196" s="11" t="s">
        <v>32</v>
      </c>
      <c r="AJ196" s="11"/>
    </row>
    <row r="197" spans="1:36" s="7" customFormat="1" ht="13.5" hidden="1" customHeight="1" x14ac:dyDescent="0.25">
      <c r="A197" s="11" t="str">
        <f t="shared" si="95"/>
        <v>select N'Герасимова Еріка Іштванівна', N'28',  N'Кабінет функціональної діагностики',  N'лікар з функціональної діагностики',  N'1.00', 8, 360, 0, getDate(), null, getDate() union all</v>
      </c>
      <c r="B197" s="11" t="s">
        <v>940</v>
      </c>
      <c r="C197" s="11" t="s">
        <v>458</v>
      </c>
      <c r="D197" s="11" t="s">
        <v>365</v>
      </c>
      <c r="E197" s="11" t="s">
        <v>459</v>
      </c>
      <c r="F197" s="11">
        <v>0.52380950000000004</v>
      </c>
      <c r="G197" s="15">
        <v>8</v>
      </c>
      <c r="H197" s="15">
        <v>360</v>
      </c>
      <c r="I197" s="11" t="s">
        <v>29</v>
      </c>
      <c r="J197" s="11" t="s">
        <v>29</v>
      </c>
      <c r="K197" s="11" t="s">
        <v>1569</v>
      </c>
      <c r="L197" s="20"/>
      <c r="M197" s="11">
        <f t="shared" si="80"/>
        <v>0</v>
      </c>
      <c r="N197" s="11">
        <v>0</v>
      </c>
      <c r="O197" s="11"/>
      <c r="P197" s="11">
        <f>S197*(200/3)*J197*F197</f>
        <v>0</v>
      </c>
      <c r="Q197" s="11" t="b">
        <f>ROUND(R197,2)=ROUND(P197,2)</f>
        <v>1</v>
      </c>
      <c r="R197" s="11">
        <v>0</v>
      </c>
      <c r="S197" s="12">
        <v>0</v>
      </c>
      <c r="T197" s="12">
        <f>(30000*F197*J197)</f>
        <v>15714.285000000002</v>
      </c>
      <c r="U197" s="12">
        <f>20000*F197*J197</f>
        <v>10476.19</v>
      </c>
      <c r="V197" s="12">
        <f>ROUND(IF((Y197-T197)&gt;U197,(Y197-T197-U197)*0.1+U197*0.3,(Y197-T197)*0.3),2)</f>
        <v>-4714.29</v>
      </c>
      <c r="W197" s="12" t="b">
        <f>IF(V197&lt;0,0,V197)=ROUND(X197,2)</f>
        <v>1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/>
      <c r="AD197" s="11">
        <v>0</v>
      </c>
      <c r="AE197" s="11">
        <v>0</v>
      </c>
      <c r="AF197" s="11">
        <v>0</v>
      </c>
      <c r="AG197" s="11" t="b">
        <f>ROUND(AF197,2)=ROUND((AH197*AE197),2)</f>
        <v>1</v>
      </c>
      <c r="AH197" s="11">
        <v>0</v>
      </c>
      <c r="AI197" s="11" t="s">
        <v>32</v>
      </c>
      <c r="AJ197" s="11"/>
    </row>
    <row r="198" spans="1:36" s="7" customFormat="1" ht="13.5" hidden="1" customHeight="1" x14ac:dyDescent="0.25">
      <c r="A198" s="11" t="str">
        <f t="shared" si="95"/>
        <v>select N'Герзанич Олена Михайлівна', N'79',  N'Відділення Судинної Хірургії',  N'Молодша медична сестра',  N'1.00', 8, 120, 0, getDate(), null, getDate() union all</v>
      </c>
      <c r="B198" s="11" t="s">
        <v>263</v>
      </c>
      <c r="C198" s="11" t="s">
        <v>67</v>
      </c>
      <c r="D198" s="11" t="s">
        <v>68</v>
      </c>
      <c r="E198" s="11" t="s">
        <v>111</v>
      </c>
      <c r="F198" s="11" t="s">
        <v>31</v>
      </c>
      <c r="G198" s="11" t="s">
        <v>48</v>
      </c>
      <c r="H198" s="11" t="s">
        <v>112</v>
      </c>
      <c r="I198" s="11" t="s">
        <v>29</v>
      </c>
      <c r="J198" s="11" t="s">
        <v>29</v>
      </c>
      <c r="K198" s="11" t="s">
        <v>1569</v>
      </c>
      <c r="L198" s="20"/>
      <c r="M198" s="11">
        <f t="shared" si="80"/>
        <v>0</v>
      </c>
      <c r="N198" s="11">
        <v>0</v>
      </c>
      <c r="O198" s="11"/>
      <c r="P198" s="11"/>
      <c r="Q198" s="11"/>
      <c r="R198" s="11">
        <v>0</v>
      </c>
      <c r="S198" s="11">
        <v>0</v>
      </c>
      <c r="T198" s="11"/>
      <c r="U198" s="11"/>
      <c r="V198" s="11"/>
      <c r="W198" s="11"/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 s="11"/>
      <c r="AD198" s="11">
        <v>0</v>
      </c>
      <c r="AE198" s="11">
        <v>0</v>
      </c>
      <c r="AF198" s="11">
        <v>0</v>
      </c>
      <c r="AG198" s="11"/>
      <c r="AH198" s="11">
        <v>0</v>
      </c>
      <c r="AI198" s="11" t="s">
        <v>32</v>
      </c>
      <c r="AJ198" s="11"/>
    </row>
    <row r="199" spans="1:36" s="7" customFormat="1" ht="13.5" hidden="1" customHeight="1" x14ac:dyDescent="0.25">
      <c r="A199" s="11" t="str">
        <f t="shared" si="95"/>
        <v>select N'Германова Наталія Михайлівна', N'32',  N'Кабінет молодшого персоналу',  N'Молодша медична сестра',  N'1.00', 8, 120, 0, getDate(), null, getDate() union all</v>
      </c>
      <c r="B199" s="11" t="s">
        <v>891</v>
      </c>
      <c r="C199" s="11" t="s">
        <v>419</v>
      </c>
      <c r="D199" s="11" t="s">
        <v>84</v>
      </c>
      <c r="E199" s="11" t="s">
        <v>111</v>
      </c>
      <c r="F199" s="11" t="s">
        <v>25</v>
      </c>
      <c r="G199" s="11" t="s">
        <v>48</v>
      </c>
      <c r="H199" s="11" t="s">
        <v>112</v>
      </c>
      <c r="I199" s="11" t="s">
        <v>29</v>
      </c>
      <c r="J199" s="11" t="s">
        <v>29</v>
      </c>
      <c r="K199" s="11" t="s">
        <v>1569</v>
      </c>
      <c r="L199" s="20"/>
      <c r="M199" s="11">
        <f t="shared" si="80"/>
        <v>0</v>
      </c>
      <c r="N199" s="11">
        <v>0</v>
      </c>
      <c r="O199" s="11"/>
      <c r="P199" s="11"/>
      <c r="Q199" s="11"/>
      <c r="R199" s="11">
        <v>0</v>
      </c>
      <c r="S199" s="11">
        <v>0</v>
      </c>
      <c r="T199" s="11"/>
      <c r="U199" s="11"/>
      <c r="V199" s="11"/>
      <c r="W199" s="11"/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/>
      <c r="AD199" s="11">
        <v>0</v>
      </c>
      <c r="AE199" s="11">
        <v>0</v>
      </c>
      <c r="AF199" s="11">
        <v>0</v>
      </c>
      <c r="AG199" s="11"/>
      <c r="AH199" s="11">
        <v>0</v>
      </c>
      <c r="AI199" s="11" t="s">
        <v>32</v>
      </c>
      <c r="AJ199" s="11"/>
    </row>
    <row r="200" spans="1:36" s="7" customFormat="1" ht="13.5" hidden="1" customHeight="1" x14ac:dyDescent="0.25">
      <c r="A200" s="11" t="str">
        <f t="shared" si="95"/>
        <v>select N'Герц Марія Юріївна', N'22',  N'Відділення загальної терапії',  N'Молодша медична сестра',  N'1.00', 8, 120, 0, getDate(), null, getDate() union all</v>
      </c>
      <c r="B200" s="11" t="s">
        <v>521</v>
      </c>
      <c r="C200" s="11" t="s">
        <v>202</v>
      </c>
      <c r="D200" s="11" t="s">
        <v>203</v>
      </c>
      <c r="E200" s="11" t="s">
        <v>111</v>
      </c>
      <c r="F200" s="11" t="s">
        <v>204</v>
      </c>
      <c r="G200" s="11" t="s">
        <v>48</v>
      </c>
      <c r="H200" s="11" t="s">
        <v>112</v>
      </c>
      <c r="I200" s="11" t="s">
        <v>29</v>
      </c>
      <c r="J200" s="11" t="s">
        <v>29</v>
      </c>
      <c r="K200" s="11" t="s">
        <v>1569</v>
      </c>
      <c r="L200" s="20"/>
      <c r="M200" s="11">
        <f t="shared" si="80"/>
        <v>0</v>
      </c>
      <c r="N200" s="11">
        <v>0</v>
      </c>
      <c r="O200" s="11"/>
      <c r="P200" s="11"/>
      <c r="Q200" s="11"/>
      <c r="R200" s="11">
        <v>0</v>
      </c>
      <c r="S200" s="11">
        <v>0</v>
      </c>
      <c r="T200" s="11"/>
      <c r="U200" s="11"/>
      <c r="V200" s="11"/>
      <c r="W200" s="11"/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/>
      <c r="AD200" s="11">
        <v>0</v>
      </c>
      <c r="AE200" s="11">
        <v>0</v>
      </c>
      <c r="AF200" s="11">
        <v>0</v>
      </c>
      <c r="AG200" s="11"/>
      <c r="AH200" s="11">
        <v>0</v>
      </c>
      <c r="AI200" s="11" t="s">
        <v>32</v>
      </c>
      <c r="AJ200" s="11"/>
    </row>
    <row r="201" spans="1:36" s="7" customFormat="1" ht="13.5" hidden="1" customHeight="1" x14ac:dyDescent="0.25">
      <c r="A201" s="11" t="str">
        <f t="shared" si="95"/>
        <v>select N'Герц Наталія Віталіївна', N'79',  N'Відділення Судинної Хірургії',  N'Молодша медична сестра',  N'1.00', 8, 120, 0, getDate(), null, getDate() union all</v>
      </c>
      <c r="B201" s="11" t="s">
        <v>752</v>
      </c>
      <c r="C201" s="11" t="s">
        <v>67</v>
      </c>
      <c r="D201" s="11" t="s">
        <v>68</v>
      </c>
      <c r="E201" s="11" t="s">
        <v>111</v>
      </c>
      <c r="F201" s="11" t="s">
        <v>25</v>
      </c>
      <c r="G201" s="11" t="s">
        <v>48</v>
      </c>
      <c r="H201" s="11" t="s">
        <v>112</v>
      </c>
      <c r="I201" s="11" t="s">
        <v>29</v>
      </c>
      <c r="J201" s="11" t="s">
        <v>29</v>
      </c>
      <c r="K201" s="11" t="s">
        <v>1569</v>
      </c>
      <c r="L201" s="20"/>
      <c r="M201" s="11">
        <f t="shared" si="80"/>
        <v>0</v>
      </c>
      <c r="N201" s="11">
        <v>0</v>
      </c>
      <c r="O201" s="11"/>
      <c r="P201" s="11"/>
      <c r="Q201" s="11"/>
      <c r="R201" s="11">
        <v>0</v>
      </c>
      <c r="S201" s="11">
        <v>0</v>
      </c>
      <c r="T201" s="11"/>
      <c r="U201" s="11"/>
      <c r="V201" s="11"/>
      <c r="W201" s="11"/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/>
      <c r="AD201" s="11">
        <v>0</v>
      </c>
      <c r="AE201" s="11">
        <v>0</v>
      </c>
      <c r="AF201" s="11">
        <v>0</v>
      </c>
      <c r="AG201" s="11"/>
      <c r="AH201" s="11">
        <v>0</v>
      </c>
      <c r="AI201" s="11" t="s">
        <v>32</v>
      </c>
      <c r="AJ201" s="11"/>
    </row>
    <row r="202" spans="1:36" s="7" customFormat="1" ht="13.5" hidden="1" customHeight="1" x14ac:dyDescent="0.25">
      <c r="A202" s="11" t="str">
        <f t="shared" si="95"/>
        <v>select N'Герц Тетяна Володимирівна', N'32',  N'Рентгенологічний кабінет',  N'рентгенолаборант',  N'1.00', 8, 200, 0, getDate(), null, getDate() union all</v>
      </c>
      <c r="B202" s="11" t="s">
        <v>933</v>
      </c>
      <c r="C202" s="11" t="s">
        <v>212</v>
      </c>
      <c r="D202" s="11" t="s">
        <v>84</v>
      </c>
      <c r="E202" s="11" t="s">
        <v>213</v>
      </c>
      <c r="F202" s="11" t="s">
        <v>320</v>
      </c>
      <c r="G202" s="11" t="s">
        <v>48</v>
      </c>
      <c r="H202" s="11" t="s">
        <v>95</v>
      </c>
      <c r="I202" s="11" t="s">
        <v>29</v>
      </c>
      <c r="J202" s="11" t="s">
        <v>29</v>
      </c>
      <c r="K202" s="11" t="s">
        <v>1569</v>
      </c>
      <c r="L202" s="20"/>
      <c r="M202" s="11">
        <f t="shared" si="80"/>
        <v>0</v>
      </c>
      <c r="N202" s="11">
        <v>0</v>
      </c>
      <c r="O202" s="11"/>
      <c r="P202" s="11"/>
      <c r="Q202" s="11"/>
      <c r="R202" s="11">
        <v>0</v>
      </c>
      <c r="S202" s="11">
        <v>0</v>
      </c>
      <c r="T202" s="11"/>
      <c r="U202" s="11"/>
      <c r="V202" s="11"/>
      <c r="W202" s="11"/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/>
      <c r="AD202" s="11">
        <v>0</v>
      </c>
      <c r="AE202" s="11">
        <v>0</v>
      </c>
      <c r="AF202" s="11">
        <v>0</v>
      </c>
      <c r="AG202" s="11"/>
      <c r="AH202" s="11">
        <v>0</v>
      </c>
      <c r="AI202" s="11" t="s">
        <v>32</v>
      </c>
      <c r="AJ202" s="11"/>
    </row>
    <row r="203" spans="1:36" s="7" customFormat="1" ht="13.5" hidden="1" customHeight="1" x14ac:dyDescent="0.25">
      <c r="A203" s="11" t="str">
        <f t="shared" si="95"/>
        <v>select N'Герцак Марія Василівна', N'86',  N'Відділення постінтенсивного виходжування для новонароджених та постнатального догляду',  N'Молодша медична сестра',  N'1.00', 8, 120, 0, getDate(), null, getDate() union all</v>
      </c>
      <c r="B203" s="11" t="s">
        <v>1344</v>
      </c>
      <c r="C203" s="11" t="s">
        <v>681</v>
      </c>
      <c r="D203" s="11" t="s">
        <v>682</v>
      </c>
      <c r="E203" s="11" t="s">
        <v>111</v>
      </c>
      <c r="F203" s="11" t="s">
        <v>25</v>
      </c>
      <c r="G203" s="11" t="s">
        <v>48</v>
      </c>
      <c r="H203" s="11" t="s">
        <v>112</v>
      </c>
      <c r="I203" s="11" t="s">
        <v>29</v>
      </c>
      <c r="J203" s="11" t="s">
        <v>29</v>
      </c>
      <c r="K203" s="11" t="s">
        <v>1569</v>
      </c>
      <c r="L203" s="20"/>
      <c r="M203" s="11">
        <f t="shared" si="80"/>
        <v>0</v>
      </c>
      <c r="N203" s="11">
        <v>0</v>
      </c>
      <c r="O203" s="11"/>
      <c r="P203" s="11"/>
      <c r="Q203" s="11"/>
      <c r="R203" s="11">
        <v>0</v>
      </c>
      <c r="S203" s="11">
        <v>0</v>
      </c>
      <c r="T203" s="11"/>
      <c r="U203" s="11"/>
      <c r="V203" s="11"/>
      <c r="W203" s="11"/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/>
      <c r="AD203" s="11">
        <v>0</v>
      </c>
      <c r="AE203" s="11">
        <v>0</v>
      </c>
      <c r="AF203" s="11">
        <v>0</v>
      </c>
      <c r="AG203" s="11"/>
      <c r="AH203" s="11">
        <v>0</v>
      </c>
      <c r="AI203" s="11" t="s">
        <v>32</v>
      </c>
      <c r="AJ203" s="11"/>
    </row>
    <row r="204" spans="1:36" s="7" customFormat="1" ht="13.5" hidden="1" customHeight="1" x14ac:dyDescent="0.25">
      <c r="A204" s="11" t="str">
        <f t="shared" si="95"/>
        <v>select N'Герцак Марія Юріївна', N'83',  N'Відділення патології вагітності та екстрагенітальної патології',  N'Молодша медична сестра',  N'1.00', 8, 120, 0, getDate(), null, getDate() union all</v>
      </c>
      <c r="B204" s="11" t="s">
        <v>674</v>
      </c>
      <c r="C204" s="11" t="s">
        <v>44</v>
      </c>
      <c r="D204" s="11" t="s">
        <v>45</v>
      </c>
      <c r="E204" s="11" t="s">
        <v>111</v>
      </c>
      <c r="F204" s="11" t="s">
        <v>103</v>
      </c>
      <c r="G204" s="11" t="s">
        <v>48</v>
      </c>
      <c r="H204" s="11" t="s">
        <v>112</v>
      </c>
      <c r="I204" s="11" t="s">
        <v>27</v>
      </c>
      <c r="J204" s="11" t="s">
        <v>28</v>
      </c>
      <c r="K204" s="11" t="s">
        <v>1569</v>
      </c>
      <c r="L204" s="20"/>
      <c r="M204" s="11">
        <f t="shared" si="80"/>
        <v>0</v>
      </c>
      <c r="N204" s="11">
        <v>0</v>
      </c>
      <c r="O204" s="11"/>
      <c r="P204" s="11"/>
      <c r="Q204" s="11"/>
      <c r="R204" s="11">
        <v>0</v>
      </c>
      <c r="S204" s="11">
        <v>0</v>
      </c>
      <c r="T204" s="11"/>
      <c r="U204" s="11"/>
      <c r="V204" s="11"/>
      <c r="W204" s="11"/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/>
      <c r="AD204" s="11">
        <v>0</v>
      </c>
      <c r="AE204" s="11">
        <v>0</v>
      </c>
      <c r="AF204" s="11">
        <v>0</v>
      </c>
      <c r="AG204" s="11"/>
      <c r="AH204" s="11">
        <v>0</v>
      </c>
      <c r="AI204" s="11" t="s">
        <v>32</v>
      </c>
      <c r="AJ204" s="11"/>
    </row>
    <row r="205" spans="1:36" s="7" customFormat="1" ht="13.5" hidden="1" customHeight="1" x14ac:dyDescent="0.25">
      <c r="A205" s="11" t="str">
        <f t="shared" si="95"/>
        <v>select N'Герцак Марія Юріївна', N'96',  N'Приймальний блок',  N'Молодша медична сестра',  N'0.25', 8, 120, 0, getDate(), null, getDate() union all</v>
      </c>
      <c r="B205" s="11" t="s">
        <v>674</v>
      </c>
      <c r="C205" s="11" t="s">
        <v>637</v>
      </c>
      <c r="D205" s="11" t="s">
        <v>638</v>
      </c>
      <c r="E205" s="11" t="s">
        <v>111</v>
      </c>
      <c r="F205" s="11" t="s">
        <v>274</v>
      </c>
      <c r="G205" s="11" t="s">
        <v>48</v>
      </c>
      <c r="H205" s="11" t="s">
        <v>112</v>
      </c>
      <c r="I205" s="11" t="s">
        <v>27</v>
      </c>
      <c r="J205" s="11" t="s">
        <v>374</v>
      </c>
      <c r="K205" s="11" t="s">
        <v>1570</v>
      </c>
      <c r="L205" s="20"/>
      <c r="M205" s="11">
        <f t="shared" si="80"/>
        <v>0</v>
      </c>
      <c r="N205" s="11">
        <v>0</v>
      </c>
      <c r="O205" s="11"/>
      <c r="P205" s="11"/>
      <c r="Q205" s="11"/>
      <c r="R205" s="11">
        <v>0</v>
      </c>
      <c r="S205" s="11">
        <v>0</v>
      </c>
      <c r="T205" s="11"/>
      <c r="U205" s="11"/>
      <c r="V205" s="11"/>
      <c r="W205" s="11"/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/>
      <c r="AD205" s="11">
        <v>0</v>
      </c>
      <c r="AE205" s="11">
        <v>0</v>
      </c>
      <c r="AF205" s="11">
        <v>0</v>
      </c>
      <c r="AG205" s="11"/>
      <c r="AH205" s="11">
        <v>0</v>
      </c>
      <c r="AI205" s="11" t="s">
        <v>32</v>
      </c>
      <c r="AJ205" s="11"/>
    </row>
    <row r="206" spans="1:36" s="7" customFormat="1" ht="13.5" hidden="1" customHeight="1" x14ac:dyDescent="0.25">
      <c r="A206" s="11" t="str">
        <f t="shared" si="95"/>
        <v>select N'Глагола Андрій Андрашович', N'7',  N'Відділення анестезіології та інтенсивної терапії',  N'завідувач',  N'1.00', 0, 0, 0, getDate(), null, getDate() union all</v>
      </c>
      <c r="B206" s="11" t="s">
        <v>347</v>
      </c>
      <c r="C206" s="11" t="s">
        <v>206</v>
      </c>
      <c r="D206" s="11" t="s">
        <v>140</v>
      </c>
      <c r="E206" s="11" t="s">
        <v>69</v>
      </c>
      <c r="F206" s="11" t="s">
        <v>25</v>
      </c>
      <c r="G206" s="11" t="s">
        <v>26</v>
      </c>
      <c r="H206" s="11" t="s">
        <v>26</v>
      </c>
      <c r="I206" s="11" t="s">
        <v>29</v>
      </c>
      <c r="J206" s="11" t="s">
        <v>29</v>
      </c>
      <c r="K206" s="11" t="s">
        <v>1569</v>
      </c>
      <c r="L206" s="20"/>
      <c r="M206" s="11">
        <f t="shared" si="80"/>
        <v>0</v>
      </c>
      <c r="N206" s="11">
        <v>0</v>
      </c>
      <c r="O206" s="11"/>
      <c r="P206" s="11"/>
      <c r="Q206" s="11"/>
      <c r="R206" s="11">
        <v>0</v>
      </c>
      <c r="S206" s="14">
        <v>0</v>
      </c>
      <c r="T206" s="14"/>
      <c r="U206" s="14"/>
      <c r="V206" s="14"/>
      <c r="W206" s="14"/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/>
      <c r="AD206" s="11">
        <v>0</v>
      </c>
      <c r="AE206" s="11">
        <v>0</v>
      </c>
      <c r="AF206" s="11">
        <v>0</v>
      </c>
      <c r="AG206" s="11"/>
      <c r="AH206" s="11">
        <v>0</v>
      </c>
      <c r="AI206" s="11" t="s">
        <v>32</v>
      </c>
      <c r="AJ206" s="11"/>
    </row>
    <row r="207" spans="1:36" s="7" customFormat="1" ht="13.5" hidden="1" customHeight="1" x14ac:dyDescent="0.25">
      <c r="A207" s="11" t="str">
        <f t="shared" si="95"/>
        <v>select N'Глагола Маргарита Олександрівна', N'75',  N'Відділення діалізу',  N'лікар-нефролог',  N'1.00', 0, 0, 0, getDate(), null, getDate() union all</v>
      </c>
      <c r="B207" s="11" t="s">
        <v>537</v>
      </c>
      <c r="C207" s="11" t="s">
        <v>538</v>
      </c>
      <c r="D207" s="11" t="s">
        <v>539</v>
      </c>
      <c r="E207" s="11" t="s">
        <v>540</v>
      </c>
      <c r="F207" s="11">
        <v>1.0018552999999999</v>
      </c>
      <c r="G207" s="11" t="s">
        <v>26</v>
      </c>
      <c r="H207" s="11" t="s">
        <v>26</v>
      </c>
      <c r="I207" s="11" t="s">
        <v>27</v>
      </c>
      <c r="J207" s="11" t="s">
        <v>28</v>
      </c>
      <c r="K207" s="11" t="s">
        <v>1569</v>
      </c>
      <c r="L207" s="20"/>
      <c r="M207" s="11">
        <f t="shared" si="80"/>
        <v>0</v>
      </c>
      <c r="N207" s="11">
        <v>0</v>
      </c>
      <c r="O207" s="11"/>
      <c r="P207" s="11">
        <f>S207*(200/3)*J207*F207</f>
        <v>0</v>
      </c>
      <c r="Q207" s="11" t="b">
        <f>ROUND(R207,2)=ROUND(P207,2)</f>
        <v>1</v>
      </c>
      <c r="R207" s="11">
        <v>0</v>
      </c>
      <c r="S207" s="12">
        <v>0</v>
      </c>
      <c r="T207" s="12">
        <f>(30000*F207*J207)</f>
        <v>24044.527199999997</v>
      </c>
      <c r="U207" s="12">
        <f>20000*F207*J207</f>
        <v>16029.684799999997</v>
      </c>
      <c r="V207" s="12">
        <f>ROUND(IF((Y207-T207)&gt;U207,(Y207-T207-U207)*0.1+U207*0.3,(Y207-T207)*0.3),2)</f>
        <v>-7213.36</v>
      </c>
      <c r="W207" s="12" t="b">
        <f>IF(V207&lt;0,0,V207)=ROUND(X207,2)</f>
        <v>1</v>
      </c>
      <c r="X207" s="11">
        <v>0</v>
      </c>
      <c r="Y207" s="11">
        <v>0</v>
      </c>
      <c r="Z207" s="11">
        <v>0</v>
      </c>
      <c r="AA207" s="11">
        <v>0</v>
      </c>
      <c r="AB207" s="11">
        <v>0</v>
      </c>
      <c r="AC207" s="11"/>
      <c r="AD207" s="11">
        <v>0</v>
      </c>
      <c r="AE207" s="11">
        <v>0</v>
      </c>
      <c r="AF207" s="11">
        <v>0</v>
      </c>
      <c r="AG207" s="11" t="b">
        <f>ROUND(AF207,2)=ROUND((AH207*AE207),2)</f>
        <v>1</v>
      </c>
      <c r="AH207" s="11">
        <v>0</v>
      </c>
      <c r="AI207" s="11" t="s">
        <v>32</v>
      </c>
      <c r="AJ207" s="11"/>
    </row>
    <row r="208" spans="1:36" s="7" customFormat="1" ht="13.5" hidden="1" customHeight="1" x14ac:dyDescent="0.25">
      <c r="A208" s="11" t="str">
        <f t="shared" si="95"/>
        <v>select N'Глагола Маргарита Олександрівна', N'75',  N'Відділення діалізу',  N'завідувач',  N'0.25', 0, 0, 0, getDate(), null, getDate() union all</v>
      </c>
      <c r="B208" s="11" t="s">
        <v>537</v>
      </c>
      <c r="C208" s="11" t="s">
        <v>538</v>
      </c>
      <c r="D208" s="11" t="s">
        <v>539</v>
      </c>
      <c r="E208" s="11" t="s">
        <v>69</v>
      </c>
      <c r="F208" s="11" t="s">
        <v>25</v>
      </c>
      <c r="G208" s="11" t="s">
        <v>26</v>
      </c>
      <c r="H208" s="11" t="s">
        <v>26</v>
      </c>
      <c r="I208" s="11" t="s">
        <v>27</v>
      </c>
      <c r="J208" s="11" t="s">
        <v>374</v>
      </c>
      <c r="K208" s="11" t="s">
        <v>1570</v>
      </c>
      <c r="L208" s="20"/>
      <c r="M208" s="11">
        <f t="shared" si="80"/>
        <v>0</v>
      </c>
      <c r="N208" s="11">
        <v>0</v>
      </c>
      <c r="O208" s="11"/>
      <c r="P208" s="11"/>
      <c r="Q208" s="11"/>
      <c r="R208" s="11">
        <v>0</v>
      </c>
      <c r="S208" s="11">
        <v>0</v>
      </c>
      <c r="T208" s="11"/>
      <c r="U208" s="11"/>
      <c r="V208" s="11"/>
      <c r="W208" s="11"/>
      <c r="X208" s="11">
        <v>0</v>
      </c>
      <c r="Y208" s="11">
        <v>0</v>
      </c>
      <c r="Z208" s="11">
        <v>0</v>
      </c>
      <c r="AA208" s="11">
        <v>0</v>
      </c>
      <c r="AB208" s="11">
        <v>0</v>
      </c>
      <c r="AC208" s="11"/>
      <c r="AD208" s="11">
        <v>0</v>
      </c>
      <c r="AE208" s="11">
        <v>0</v>
      </c>
      <c r="AF208" s="11">
        <v>0</v>
      </c>
      <c r="AG208" s="11"/>
      <c r="AH208" s="11">
        <v>0</v>
      </c>
      <c r="AI208" s="11" t="s">
        <v>32</v>
      </c>
      <c r="AJ208" s="11"/>
    </row>
    <row r="209" spans="1:36" s="7" customFormat="1" ht="13.5" hidden="1" customHeight="1" x14ac:dyDescent="0.25">
      <c r="A209" s="11" t="str">
        <f t="shared" si="95"/>
        <v>select N'Глагола Марія Іванівна', N'60',  N'Реабілітаційне відділення',  N'сестра медична',  N'0.75', 8, 200, 0, getDate(), null, getDate() union all</v>
      </c>
      <c r="B209" s="11" t="s">
        <v>876</v>
      </c>
      <c r="C209" s="11" t="s">
        <v>100</v>
      </c>
      <c r="D209" s="11" t="s">
        <v>101</v>
      </c>
      <c r="E209" s="11" t="s">
        <v>93</v>
      </c>
      <c r="F209" s="11" t="s">
        <v>31</v>
      </c>
      <c r="G209" s="11" t="s">
        <v>48</v>
      </c>
      <c r="H209" s="11" t="s">
        <v>95</v>
      </c>
      <c r="I209" s="11" t="s">
        <v>165</v>
      </c>
      <c r="J209" s="11" t="s">
        <v>29</v>
      </c>
      <c r="K209" s="11" t="s">
        <v>1572</v>
      </c>
      <c r="L209" s="20"/>
      <c r="M209" s="11">
        <f t="shared" si="80"/>
        <v>0</v>
      </c>
      <c r="N209" s="11">
        <v>0</v>
      </c>
      <c r="O209" s="11"/>
      <c r="P209" s="11"/>
      <c r="Q209" s="11"/>
      <c r="R209" s="11">
        <v>0</v>
      </c>
      <c r="S209" s="11">
        <v>0</v>
      </c>
      <c r="T209" s="11"/>
      <c r="U209" s="11"/>
      <c r="V209" s="11"/>
      <c r="W209" s="11"/>
      <c r="X209" s="11">
        <v>0</v>
      </c>
      <c r="Y209" s="11">
        <v>0</v>
      </c>
      <c r="Z209" s="11">
        <v>0</v>
      </c>
      <c r="AA209" s="11">
        <v>0</v>
      </c>
      <c r="AB209" s="11">
        <v>0</v>
      </c>
      <c r="AC209" s="11"/>
      <c r="AD209" s="11">
        <v>0</v>
      </c>
      <c r="AE209" s="11">
        <v>0</v>
      </c>
      <c r="AF209" s="11">
        <v>0</v>
      </c>
      <c r="AG209" s="11"/>
      <c r="AH209" s="11">
        <v>0</v>
      </c>
      <c r="AI209" s="11" t="s">
        <v>32</v>
      </c>
      <c r="AJ209" s="11"/>
    </row>
    <row r="210" spans="1:36" s="7" customFormat="1" ht="13.5" hidden="1" customHeight="1" x14ac:dyDescent="0.25">
      <c r="A210" s="11" t="str">
        <f t="shared" si="95"/>
        <v>select N'Глагола Марія Михайлівна', N'19',  N'Гнійно-септичне хірургічне відділення',  N'Молодша медична сестра',  N'1.00', 8, 120, 0, getDate(), null, getDate() union all</v>
      </c>
      <c r="B210" s="11" t="s">
        <v>481</v>
      </c>
      <c r="C210" s="11" t="s">
        <v>137</v>
      </c>
      <c r="D210" s="11" t="s">
        <v>138</v>
      </c>
      <c r="E210" s="11" t="s">
        <v>111</v>
      </c>
      <c r="F210" s="11" t="s">
        <v>25</v>
      </c>
      <c r="G210" s="11" t="s">
        <v>48</v>
      </c>
      <c r="H210" s="11" t="s">
        <v>112</v>
      </c>
      <c r="I210" s="11" t="s">
        <v>29</v>
      </c>
      <c r="J210" s="11" t="s">
        <v>29</v>
      </c>
      <c r="K210" s="11" t="s">
        <v>1569</v>
      </c>
      <c r="L210" s="20"/>
      <c r="M210" s="11">
        <f t="shared" si="80"/>
        <v>0</v>
      </c>
      <c r="N210" s="11">
        <v>0</v>
      </c>
      <c r="O210" s="11"/>
      <c r="P210" s="11"/>
      <c r="Q210" s="11"/>
      <c r="R210" s="11">
        <v>0</v>
      </c>
      <c r="S210" s="11">
        <v>0</v>
      </c>
      <c r="T210" s="11"/>
      <c r="U210" s="11"/>
      <c r="V210" s="11"/>
      <c r="W210" s="11"/>
      <c r="X210" s="11">
        <v>0</v>
      </c>
      <c r="Y210" s="11">
        <v>0</v>
      </c>
      <c r="Z210" s="11">
        <v>0</v>
      </c>
      <c r="AA210" s="11">
        <v>0</v>
      </c>
      <c r="AB210" s="11">
        <v>0</v>
      </c>
      <c r="AC210" s="11"/>
      <c r="AD210" s="11">
        <v>0</v>
      </c>
      <c r="AE210" s="11">
        <v>0</v>
      </c>
      <c r="AF210" s="11">
        <v>0</v>
      </c>
      <c r="AG210" s="11"/>
      <c r="AH210" s="11">
        <v>0</v>
      </c>
      <c r="AI210" s="11" t="s">
        <v>32</v>
      </c>
      <c r="AJ210" s="11"/>
    </row>
    <row r="211" spans="1:36" s="7" customFormat="1" ht="13.5" hidden="1" customHeight="1" x14ac:dyDescent="0.25">
      <c r="A211" s="11" t="str">
        <f t="shared" si="95"/>
        <v>select N'Глагола Олеся Василівна', N'16',  N'Пологове відділення',  N'лікар-акушер-гінеколог',  N'1.00', 0, 0, 2992,20768, getDate(), null, getDate() union all</v>
      </c>
      <c r="B211" s="11" t="s">
        <v>483</v>
      </c>
      <c r="C211" s="11" t="s">
        <v>157</v>
      </c>
      <c r="D211" s="11" t="s">
        <v>158</v>
      </c>
      <c r="E211" s="11" t="s">
        <v>36</v>
      </c>
      <c r="F211" s="11">
        <v>1.038961</v>
      </c>
      <c r="G211" s="11" t="s">
        <v>26</v>
      </c>
      <c r="H211" s="11" t="s">
        <v>26</v>
      </c>
      <c r="I211" s="11" t="s">
        <v>29</v>
      </c>
      <c r="J211" s="11" t="s">
        <v>29</v>
      </c>
      <c r="K211" s="11" t="s">
        <v>1569</v>
      </c>
      <c r="L211" s="20"/>
      <c r="M211" s="11">
        <f t="shared" si="80"/>
        <v>2992.20768</v>
      </c>
      <c r="N211" s="11">
        <f>F211*J211*O211</f>
        <v>2992.20768</v>
      </c>
      <c r="O211" s="11">
        <v>2880</v>
      </c>
      <c r="P211" s="11">
        <f>S211*(200/3)*J211*F211</f>
        <v>0</v>
      </c>
      <c r="Q211" s="11" t="b">
        <f>ROUND(R211,2)=ROUND(P211,2)</f>
        <v>1</v>
      </c>
      <c r="R211" s="11">
        <v>0</v>
      </c>
      <c r="S211" s="12">
        <v>0</v>
      </c>
      <c r="T211" s="12">
        <f>(30000*F211*J211)</f>
        <v>31168.83</v>
      </c>
      <c r="U211" s="12">
        <f>20000*F211*J211</f>
        <v>20779.22</v>
      </c>
      <c r="V211" s="12">
        <f>ROUND(IF((Y211-T211)&gt;U211,(Y211-T211-U211)*0.1+U211*0.3,(Y211-T211)*0.3),2)</f>
        <v>-9350.65</v>
      </c>
      <c r="W211" s="12" t="b">
        <f>IF(V211&lt;0,0,V211)=ROUND(X211,2)</f>
        <v>1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 s="11"/>
      <c r="AD211" s="11">
        <v>0</v>
      </c>
      <c r="AE211" s="11">
        <v>0</v>
      </c>
      <c r="AF211" s="11">
        <v>0</v>
      </c>
      <c r="AG211" s="11" t="b">
        <f>ROUND(AF211,2)=ROUND((AH211*AE211),2)</f>
        <v>1</v>
      </c>
      <c r="AH211" s="11">
        <v>0</v>
      </c>
      <c r="AI211" s="11" t="s">
        <v>32</v>
      </c>
      <c r="AJ211" s="11"/>
    </row>
    <row r="212" spans="1:36" s="7" customFormat="1" ht="13.5" hidden="1" customHeight="1" x14ac:dyDescent="0.25">
      <c r="A212" s="11" t="str">
        <f t="shared" si="95"/>
        <v>select N'Глагола Ольга Гаврилівна', N'94',  N'Господарський відділ',  N'ліфтер',  N'1.00', 0, 0, 0, getDate(), null, getDate() union all</v>
      </c>
      <c r="B212" s="11" t="s">
        <v>799</v>
      </c>
      <c r="C212" s="11" t="s">
        <v>63</v>
      </c>
      <c r="D212" s="11" t="s">
        <v>64</v>
      </c>
      <c r="E212" s="11" t="s">
        <v>792</v>
      </c>
      <c r="F212" s="11" t="s">
        <v>25</v>
      </c>
      <c r="G212" s="11" t="s">
        <v>26</v>
      </c>
      <c r="H212" s="11" t="s">
        <v>26</v>
      </c>
      <c r="I212" s="11" t="s">
        <v>29</v>
      </c>
      <c r="J212" s="11" t="s">
        <v>29</v>
      </c>
      <c r="K212" s="11" t="s">
        <v>1569</v>
      </c>
      <c r="L212" s="20"/>
      <c r="M212" s="11">
        <f t="shared" si="80"/>
        <v>0</v>
      </c>
      <c r="N212" s="11">
        <v>0</v>
      </c>
      <c r="O212" s="11"/>
      <c r="P212" s="11"/>
      <c r="Q212" s="11"/>
      <c r="R212" s="11">
        <v>0</v>
      </c>
      <c r="S212" s="11">
        <v>0</v>
      </c>
      <c r="T212" s="11"/>
      <c r="U212" s="11"/>
      <c r="V212" s="11"/>
      <c r="W212" s="11"/>
      <c r="X212" s="11">
        <v>0</v>
      </c>
      <c r="Y212" s="11">
        <v>0</v>
      </c>
      <c r="Z212" s="11">
        <v>0</v>
      </c>
      <c r="AA212" s="11">
        <v>0</v>
      </c>
      <c r="AB212" s="11">
        <v>0</v>
      </c>
      <c r="AC212" s="11"/>
      <c r="AD212" s="11">
        <v>0</v>
      </c>
      <c r="AE212" s="11">
        <v>0</v>
      </c>
      <c r="AF212" s="11">
        <v>0</v>
      </c>
      <c r="AG212" s="11"/>
      <c r="AH212" s="11">
        <v>0</v>
      </c>
      <c r="AI212" s="11" t="s">
        <v>32</v>
      </c>
      <c r="AJ212" s="11"/>
    </row>
    <row r="213" spans="1:36" s="7" customFormat="1" ht="13.5" hidden="1" customHeight="1" x14ac:dyDescent="0.25">
      <c r="A213" s="11" t="str">
        <f t="shared" si="95"/>
        <v>select N'Глагола Світлана Вініаміновна', N'36',  N'Стоматологічне відділення',  N'лікар-стоматолог-хірург',  N'0.50', 0, 0, 0, getDate(), null, getDate() union all</v>
      </c>
      <c r="B213" s="11" t="s">
        <v>348</v>
      </c>
      <c r="C213" s="11" t="s">
        <v>340</v>
      </c>
      <c r="D213" s="11" t="s">
        <v>341</v>
      </c>
      <c r="E213" s="11" t="s">
        <v>349</v>
      </c>
      <c r="F213" s="11">
        <v>0.76190469999999999</v>
      </c>
      <c r="G213" s="11" t="s">
        <v>26</v>
      </c>
      <c r="H213" s="11" t="s">
        <v>26</v>
      </c>
      <c r="I213" s="11" t="s">
        <v>50</v>
      </c>
      <c r="J213" s="11" t="s">
        <v>29</v>
      </c>
      <c r="K213" s="11" t="s">
        <v>1571</v>
      </c>
      <c r="L213" s="20"/>
      <c r="M213" s="11">
        <f t="shared" si="80"/>
        <v>0</v>
      </c>
      <c r="N213" s="11">
        <v>0</v>
      </c>
      <c r="O213" s="11"/>
      <c r="P213" s="11">
        <f>S213*(200/3)*J213*F213</f>
        <v>0</v>
      </c>
      <c r="Q213" s="11" t="b">
        <f>ROUND(R213,2)=ROUND(P213,2)</f>
        <v>1</v>
      </c>
      <c r="R213" s="11">
        <v>0</v>
      </c>
      <c r="S213" s="12">
        <v>0</v>
      </c>
      <c r="T213" s="12">
        <f>(30000*F213*J213)</f>
        <v>22857.141</v>
      </c>
      <c r="U213" s="12">
        <f>20000*F213*J213</f>
        <v>15238.093999999999</v>
      </c>
      <c r="V213" s="12">
        <f>ROUND(IF((Y213-T213)&gt;U213,(Y213-T213-U213)*0.1+U213*0.3,(Y213-T213)*0.3),2)</f>
        <v>-6857.14</v>
      </c>
      <c r="W213" s="12" t="b">
        <f>IF(V213&lt;0,0,V213)=ROUND(X213,2)</f>
        <v>1</v>
      </c>
      <c r="X213" s="11">
        <v>0</v>
      </c>
      <c r="Y213" s="11">
        <v>0</v>
      </c>
      <c r="Z213" s="11">
        <v>0</v>
      </c>
      <c r="AA213" s="11">
        <v>0</v>
      </c>
      <c r="AB213" s="11">
        <v>0</v>
      </c>
      <c r="AC213" s="11"/>
      <c r="AD213" s="11">
        <v>0</v>
      </c>
      <c r="AE213" s="11">
        <v>0</v>
      </c>
      <c r="AF213" s="11">
        <v>0</v>
      </c>
      <c r="AG213" s="11" t="b">
        <f>ROUND(AF213,2)=ROUND((AH213*AE213),2)</f>
        <v>1</v>
      </c>
      <c r="AH213" s="11">
        <v>0</v>
      </c>
      <c r="AI213" s="11" t="s">
        <v>32</v>
      </c>
      <c r="AJ213" s="11"/>
    </row>
    <row r="214" spans="1:36" s="7" customFormat="1" ht="13.5" hidden="1" customHeight="1" x14ac:dyDescent="0.25">
      <c r="A214" s="11" t="str">
        <f t="shared" si="95"/>
        <v>select N'Гладинець Ксенія Юріївна', N'32',  N'Стаціонар одного дня',  N'сестра медична',  N'1.00', 8, 200, 0, getDate(), null, getDate() union all</v>
      </c>
      <c r="B214" s="11" t="s">
        <v>972</v>
      </c>
      <c r="C214" s="11" t="s">
        <v>961</v>
      </c>
      <c r="D214" s="11" t="s">
        <v>84</v>
      </c>
      <c r="E214" s="11" t="s">
        <v>93</v>
      </c>
      <c r="F214" s="11" t="s">
        <v>31</v>
      </c>
      <c r="G214" s="11" t="s">
        <v>48</v>
      </c>
      <c r="H214" s="11" t="s">
        <v>95</v>
      </c>
      <c r="I214" s="11" t="s">
        <v>29</v>
      </c>
      <c r="J214" s="11" t="s">
        <v>29</v>
      </c>
      <c r="K214" s="11" t="s">
        <v>1569</v>
      </c>
      <c r="L214" s="20"/>
      <c r="M214" s="11">
        <f t="shared" si="80"/>
        <v>0</v>
      </c>
      <c r="N214" s="11">
        <v>0</v>
      </c>
      <c r="O214" s="11"/>
      <c r="P214" s="11"/>
      <c r="Q214" s="11"/>
      <c r="R214" s="11">
        <v>0</v>
      </c>
      <c r="S214" s="11">
        <v>0</v>
      </c>
      <c r="T214" s="11"/>
      <c r="U214" s="11"/>
      <c r="V214" s="11"/>
      <c r="W214" s="11"/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/>
      <c r="AD214" s="11">
        <v>0</v>
      </c>
      <c r="AE214" s="11">
        <v>0</v>
      </c>
      <c r="AF214" s="11">
        <v>0</v>
      </c>
      <c r="AG214" s="11"/>
      <c r="AH214" s="11">
        <v>0</v>
      </c>
      <c r="AI214" s="11" t="s">
        <v>32</v>
      </c>
      <c r="AJ214" s="11"/>
    </row>
    <row r="215" spans="1:36" s="7" customFormat="1" ht="13.5" hidden="1" customHeight="1" x14ac:dyDescent="0.25">
      <c r="A215" s="11" t="str">
        <f t="shared" si="95"/>
        <v>select N'Гладких Віктор Олександрович', N'18',  N'Хірургічне відділення №1',  N'лікар-хірург торакальний',  N'0.25', 0, 0, 10,580702, getDate(), null, getDate() union all</v>
      </c>
      <c r="B215" s="11" t="s">
        <v>878</v>
      </c>
      <c r="C215" s="11" t="s">
        <v>151</v>
      </c>
      <c r="D215" s="11" t="s">
        <v>152</v>
      </c>
      <c r="E215" s="11" t="s">
        <v>879</v>
      </c>
      <c r="F215" s="11">
        <v>0.47613159999999999</v>
      </c>
      <c r="G215" s="11" t="s">
        <v>26</v>
      </c>
      <c r="H215" s="11" t="s">
        <v>26</v>
      </c>
      <c r="I215" s="11" t="s">
        <v>185</v>
      </c>
      <c r="J215" s="11" t="s">
        <v>880</v>
      </c>
      <c r="K215" s="11" t="s">
        <v>1570</v>
      </c>
      <c r="L215" s="20"/>
      <c r="M215" s="11">
        <f t="shared" si="80"/>
        <v>10.580702</v>
      </c>
      <c r="N215" s="11">
        <v>0</v>
      </c>
      <c r="O215" s="11"/>
      <c r="P215" s="11">
        <f t="shared" ref="P215:P217" si="96">S215*(200/3)*J215*F215</f>
        <v>10.792316266666669</v>
      </c>
      <c r="Q215" s="11" t="b">
        <f t="shared" ref="Q215:Q217" si="97">ROUND(R215,2)=ROUND(P215,2)</f>
        <v>0</v>
      </c>
      <c r="R215" s="11">
        <v>10.580702</v>
      </c>
      <c r="S215" s="14">
        <v>2</v>
      </c>
      <c r="T215" s="12">
        <f t="shared" ref="T215:T217" si="98">(30000*F215*J215)</f>
        <v>2428.2711600000002</v>
      </c>
      <c r="U215" s="12">
        <f t="shared" ref="U215:U217" si="99">20000*F215*J215</f>
        <v>1618.84744</v>
      </c>
      <c r="V215" s="12">
        <f t="shared" ref="V215:V217" si="100">ROUND(IF((Y215-T215)&gt;U215,(Y215-T215-U215)*0.1+U215*0.3,(Y215-T215)*0.3),2)</f>
        <v>-728.48</v>
      </c>
      <c r="W215" s="12" t="b">
        <f t="shared" ref="W215:W217" si="101">IF(V215&lt;0,0,V215)=ROUND(X215,2)</f>
        <v>1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/>
      <c r="AD215" s="11">
        <v>0</v>
      </c>
      <c r="AE215" s="11">
        <v>0</v>
      </c>
      <c r="AF215" s="11">
        <v>0</v>
      </c>
      <c r="AG215" s="11" t="b">
        <f t="shared" ref="AG215:AG217" si="102">ROUND(AF215,2)=ROUND((AH215*AE215),2)</f>
        <v>1</v>
      </c>
      <c r="AH215" s="11">
        <v>0</v>
      </c>
      <c r="AI215" s="11" t="s">
        <v>32</v>
      </c>
      <c r="AJ215" s="11"/>
    </row>
    <row r="216" spans="1:36" s="7" customFormat="1" ht="13.5" hidden="1" customHeight="1" x14ac:dyDescent="0.25">
      <c r="A216" s="11" t="str">
        <f t="shared" si="95"/>
        <v>select N'Гладких Віктор Олександрович', N'18',  N'Хірургічне відділення №1',  N'лікар-хірург',  N'1.00', 0, 0, 186,2434, getDate(), null, getDate() union all</v>
      </c>
      <c r="B216" s="11" t="s">
        <v>878</v>
      </c>
      <c r="C216" s="11" t="s">
        <v>151</v>
      </c>
      <c r="D216" s="11" t="s">
        <v>152</v>
      </c>
      <c r="E216" s="11" t="s">
        <v>435</v>
      </c>
      <c r="F216" s="11">
        <v>0.52380954999999996</v>
      </c>
      <c r="G216" s="11" t="s">
        <v>26</v>
      </c>
      <c r="H216" s="11" t="s">
        <v>26</v>
      </c>
      <c r="I216" s="11" t="s">
        <v>185</v>
      </c>
      <c r="J216" s="11" t="s">
        <v>186</v>
      </c>
      <c r="K216" s="11" t="s">
        <v>1569</v>
      </c>
      <c r="L216" s="20"/>
      <c r="M216" s="11">
        <f t="shared" si="80"/>
        <v>186.24340000000001</v>
      </c>
      <c r="N216" s="11">
        <v>0</v>
      </c>
      <c r="O216" s="11"/>
      <c r="P216" s="11">
        <f t="shared" si="96"/>
        <v>187.17461253333335</v>
      </c>
      <c r="Q216" s="11" t="b">
        <f t="shared" si="97"/>
        <v>0</v>
      </c>
      <c r="R216" s="11">
        <v>186.24340000000001</v>
      </c>
      <c r="S216" s="14">
        <v>8</v>
      </c>
      <c r="T216" s="12">
        <f t="shared" si="98"/>
        <v>10528.571954999999</v>
      </c>
      <c r="U216" s="12">
        <f t="shared" si="99"/>
        <v>7019.0479699999996</v>
      </c>
      <c r="V216" s="12">
        <f t="shared" si="100"/>
        <v>-3158.57</v>
      </c>
      <c r="W216" s="12" t="b">
        <f t="shared" si="101"/>
        <v>1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/>
      <c r="AD216" s="11" t="s">
        <v>26</v>
      </c>
      <c r="AE216" s="11">
        <v>0</v>
      </c>
      <c r="AF216" s="11">
        <v>0</v>
      </c>
      <c r="AG216" s="11" t="b">
        <f t="shared" si="102"/>
        <v>1</v>
      </c>
      <c r="AH216" s="11">
        <v>0</v>
      </c>
      <c r="AI216" s="11" t="s">
        <v>32</v>
      </c>
      <c r="AJ216" s="11"/>
    </row>
    <row r="217" spans="1:36" s="7" customFormat="1" ht="13.5" hidden="1" customHeight="1" x14ac:dyDescent="0.25">
      <c r="A217" s="11" t="str">
        <f t="shared" si="95"/>
        <v>select N'Гладких Віктор Олександрович', N'18',  N'Хірургічне відділення №1',  N'лікар-хірург',  N'0.25', 0, 0, 52,766094, getDate(), null, getDate() union all</v>
      </c>
      <c r="B217" s="11" t="s">
        <v>878</v>
      </c>
      <c r="C217" s="11" t="s">
        <v>151</v>
      </c>
      <c r="D217" s="11" t="s">
        <v>152</v>
      </c>
      <c r="E217" s="11" t="s">
        <v>435</v>
      </c>
      <c r="F217" s="11">
        <v>0.5936186</v>
      </c>
      <c r="G217" s="11" t="s">
        <v>26</v>
      </c>
      <c r="H217" s="11" t="s">
        <v>26</v>
      </c>
      <c r="I217" s="11" t="s">
        <v>185</v>
      </c>
      <c r="J217" s="11" t="s">
        <v>880</v>
      </c>
      <c r="K217" s="11" t="s">
        <v>1570</v>
      </c>
      <c r="L217" s="20"/>
      <c r="M217" s="11">
        <f t="shared" si="80"/>
        <v>52.766094000000002</v>
      </c>
      <c r="N217" s="11">
        <v>0</v>
      </c>
      <c r="O217" s="11"/>
      <c r="P217" s="11">
        <f t="shared" si="96"/>
        <v>53.821419733333343</v>
      </c>
      <c r="Q217" s="11" t="b">
        <f t="shared" si="97"/>
        <v>0</v>
      </c>
      <c r="R217" s="11">
        <v>52.766094000000002</v>
      </c>
      <c r="S217" s="14">
        <v>8</v>
      </c>
      <c r="T217" s="12">
        <f t="shared" si="98"/>
        <v>3027.4548600000003</v>
      </c>
      <c r="U217" s="12">
        <f t="shared" si="99"/>
        <v>2018.30324</v>
      </c>
      <c r="V217" s="12">
        <f t="shared" si="100"/>
        <v>-908.24</v>
      </c>
      <c r="W217" s="12" t="b">
        <f t="shared" si="101"/>
        <v>1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1"/>
      <c r="AD217" s="11" t="s">
        <v>26</v>
      </c>
      <c r="AE217" s="11">
        <v>0</v>
      </c>
      <c r="AF217" s="11">
        <v>0</v>
      </c>
      <c r="AG217" s="11" t="b">
        <f t="shared" si="102"/>
        <v>1</v>
      </c>
      <c r="AH217" s="11">
        <v>0</v>
      </c>
      <c r="AI217" s="11" t="s">
        <v>32</v>
      </c>
      <c r="AJ217" s="11"/>
    </row>
    <row r="218" spans="1:36" s="7" customFormat="1" ht="13.5" hidden="1" customHeight="1" x14ac:dyDescent="0.25">
      <c r="A218" s="11" t="str">
        <f t="shared" si="95"/>
        <v>select N'Глеба Ольга Василівна', N'5',  N'Відділення ортопедії, травматології та нейрохірургії',  N'Молодша медична сестра',  N'1.00', 8, 120, 0, getDate(), null, getDate() union all</v>
      </c>
      <c r="B218" s="11" t="s">
        <v>266</v>
      </c>
      <c r="C218" s="11" t="s">
        <v>22</v>
      </c>
      <c r="D218" s="11" t="s">
        <v>23</v>
      </c>
      <c r="E218" s="11" t="s">
        <v>111</v>
      </c>
      <c r="F218" s="11" t="s">
        <v>25</v>
      </c>
      <c r="G218" s="11" t="s">
        <v>48</v>
      </c>
      <c r="H218" s="11" t="s">
        <v>112</v>
      </c>
      <c r="I218" s="11" t="s">
        <v>29</v>
      </c>
      <c r="J218" s="11" t="s">
        <v>29</v>
      </c>
      <c r="K218" s="11" t="s">
        <v>1569</v>
      </c>
      <c r="L218" s="20"/>
      <c r="M218" s="11">
        <f t="shared" si="80"/>
        <v>0</v>
      </c>
      <c r="N218" s="11">
        <v>0</v>
      </c>
      <c r="O218" s="11"/>
      <c r="P218" s="11"/>
      <c r="Q218" s="11"/>
      <c r="R218" s="11">
        <v>0</v>
      </c>
      <c r="S218" s="11">
        <v>0</v>
      </c>
      <c r="T218" s="11"/>
      <c r="U218" s="11"/>
      <c r="V218" s="11"/>
      <c r="W218" s="11"/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/>
      <c r="AD218" s="11">
        <v>0</v>
      </c>
      <c r="AE218" s="11">
        <v>0</v>
      </c>
      <c r="AF218" s="11">
        <v>0</v>
      </c>
      <c r="AG218" s="11"/>
      <c r="AH218" s="11">
        <v>0</v>
      </c>
      <c r="AI218" s="11" t="s">
        <v>32</v>
      </c>
      <c r="AJ218" s="11"/>
    </row>
    <row r="219" spans="1:36" s="7" customFormat="1" ht="13.5" hidden="1" customHeight="1" x14ac:dyDescent="0.25">
      <c r="A219" s="11" t="str">
        <f t="shared" si="95"/>
        <v>select N'Глуханич Євген Іванович', N'2',  N'Відділення екстреної (невідкладної) медичної допомоги',  N'Брат медичний',  N'0.50', 8, 200, 0, getDate(), null, getDate() union all</v>
      </c>
      <c r="B219" s="11" t="s">
        <v>1512</v>
      </c>
      <c r="C219" s="11" t="s">
        <v>173</v>
      </c>
      <c r="D219" s="11" t="s">
        <v>30</v>
      </c>
      <c r="E219" s="11" t="s">
        <v>1015</v>
      </c>
      <c r="F219" s="11" t="s">
        <v>181</v>
      </c>
      <c r="G219" s="11" t="s">
        <v>48</v>
      </c>
      <c r="H219" s="11" t="s">
        <v>95</v>
      </c>
      <c r="I219" s="11" t="s">
        <v>50</v>
      </c>
      <c r="J219" s="11" t="s">
        <v>29</v>
      </c>
      <c r="K219" s="11" t="s">
        <v>1571</v>
      </c>
      <c r="L219" s="21">
        <v>45488</v>
      </c>
      <c r="M219" s="11">
        <f t="shared" ref="M219:M251" si="103">R219+X219+AB219+AF219</f>
        <v>0</v>
      </c>
      <c r="N219" s="11">
        <v>0</v>
      </c>
      <c r="O219" s="11"/>
      <c r="P219" s="11"/>
      <c r="Q219" s="11"/>
      <c r="R219" s="11">
        <v>0</v>
      </c>
      <c r="S219" s="11">
        <v>0</v>
      </c>
      <c r="T219" s="11"/>
      <c r="U219" s="11"/>
      <c r="V219" s="11"/>
      <c r="W219" s="11"/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/>
      <c r="AD219" s="11">
        <v>0</v>
      </c>
      <c r="AE219" s="11">
        <v>0</v>
      </c>
      <c r="AF219" s="11">
        <v>0</v>
      </c>
      <c r="AG219" s="11"/>
      <c r="AH219" s="11">
        <v>0</v>
      </c>
      <c r="AI219" s="11" t="s">
        <v>32</v>
      </c>
      <c r="AJ219" s="11"/>
    </row>
    <row r="220" spans="1:36" s="7" customFormat="1" ht="13.5" hidden="1" customHeight="1" x14ac:dyDescent="0.25">
      <c r="A220" s="11" t="str">
        <f t="shared" si="95"/>
        <v>select N'Глуханич Світлана Іванівна', N'32',  N'Рецепція',  N'сестра медична',  N'1.00', 6, 320, 0, getDate(), null, getDate() union all</v>
      </c>
      <c r="B220" s="11" t="s">
        <v>970</v>
      </c>
      <c r="C220" s="11" t="s">
        <v>411</v>
      </c>
      <c r="D220" s="11" t="s">
        <v>84</v>
      </c>
      <c r="E220" s="11" t="s">
        <v>93</v>
      </c>
      <c r="F220" s="11" t="s">
        <v>25</v>
      </c>
      <c r="G220" s="11">
        <v>6</v>
      </c>
      <c r="H220" s="11">
        <v>320</v>
      </c>
      <c r="I220" s="11" t="s">
        <v>29</v>
      </c>
      <c r="J220" s="11" t="s">
        <v>29</v>
      </c>
      <c r="K220" s="11" t="s">
        <v>1569</v>
      </c>
      <c r="L220" s="20"/>
      <c r="M220" s="11">
        <f t="shared" ref="M220:M229" si="104">R220+X220+AB220+AF220+N220+Z220</f>
        <v>0</v>
      </c>
      <c r="N220" s="11">
        <v>0</v>
      </c>
      <c r="O220" s="11"/>
      <c r="P220" s="11"/>
      <c r="Q220" s="11"/>
      <c r="R220" s="11">
        <v>0</v>
      </c>
      <c r="S220" s="11">
        <v>0</v>
      </c>
      <c r="T220" s="11"/>
      <c r="U220" s="11"/>
      <c r="V220" s="11"/>
      <c r="W220" s="11"/>
      <c r="X220" s="11">
        <v>0</v>
      </c>
      <c r="Y220" s="11">
        <v>0</v>
      </c>
      <c r="Z220" s="11">
        <v>0</v>
      </c>
      <c r="AA220" s="11">
        <v>0</v>
      </c>
      <c r="AB220" s="11">
        <v>0</v>
      </c>
      <c r="AC220" s="11"/>
      <c r="AD220" s="11">
        <v>0</v>
      </c>
      <c r="AE220" s="11">
        <v>0</v>
      </c>
      <c r="AF220" s="11">
        <v>0</v>
      </c>
      <c r="AG220" s="11"/>
      <c r="AH220" s="11">
        <v>0</v>
      </c>
      <c r="AI220" s="11" t="s">
        <v>32</v>
      </c>
      <c r="AJ220" s="11"/>
    </row>
    <row r="221" spans="1:36" s="7" customFormat="1" ht="13.5" hidden="1" customHeight="1" x14ac:dyDescent="0.25">
      <c r="A221" s="11" t="str">
        <f t="shared" si="95"/>
        <v>select N'Гнатюк Олександр Анатолійович', N'4',  N'Гінекологічне відділення',  N'лікар-акушер-гінеколог',  N'0.25', 0, 0, 0, getDate(), null, getDate() union all</v>
      </c>
      <c r="B221" s="11" t="s">
        <v>33</v>
      </c>
      <c r="C221" s="11" t="s">
        <v>34</v>
      </c>
      <c r="D221" s="11" t="s">
        <v>35</v>
      </c>
      <c r="E221" s="11" t="s">
        <v>36</v>
      </c>
      <c r="F221" s="11">
        <v>0.99727920000000003</v>
      </c>
      <c r="G221" s="11" t="s">
        <v>26</v>
      </c>
      <c r="H221" s="11" t="s">
        <v>26</v>
      </c>
      <c r="I221" s="11" t="s">
        <v>38</v>
      </c>
      <c r="J221" s="11" t="s">
        <v>29</v>
      </c>
      <c r="K221" s="11" t="s">
        <v>1570</v>
      </c>
      <c r="L221" s="20"/>
      <c r="M221" s="11">
        <f t="shared" si="104"/>
        <v>0</v>
      </c>
      <c r="N221" s="11">
        <v>0</v>
      </c>
      <c r="O221" s="11"/>
      <c r="P221" s="11">
        <f>S221*(200/3)*J221*F221</f>
        <v>0</v>
      </c>
      <c r="Q221" s="11" t="b">
        <f>ROUND(R221,2)=ROUND(P221,2)</f>
        <v>1</v>
      </c>
      <c r="R221" s="11">
        <v>0</v>
      </c>
      <c r="S221" s="14">
        <v>0</v>
      </c>
      <c r="T221" s="12">
        <f>(30000*F221*J221)</f>
        <v>29918.376</v>
      </c>
      <c r="U221" s="12">
        <f>20000*F221*J221</f>
        <v>19945.583999999999</v>
      </c>
      <c r="V221" s="12">
        <f>ROUND(IF((Y221-T221)&gt;U221,(Y221-T221-U221)*0.1+U221*0.3,(Y221-T221)*0.3),2)</f>
        <v>-8975.51</v>
      </c>
      <c r="W221" s="12" t="b">
        <f>IF(V221&lt;0,0,V221)=ROUND(X221,2)</f>
        <v>1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/>
      <c r="AD221" s="11" t="s">
        <v>26</v>
      </c>
      <c r="AE221" s="11">
        <v>0</v>
      </c>
      <c r="AF221" s="11">
        <v>0</v>
      </c>
      <c r="AG221" s="11" t="b">
        <f>ROUND(AF221,2)=ROUND((AH221*AE221),2)</f>
        <v>1</v>
      </c>
      <c r="AH221" s="11">
        <v>0</v>
      </c>
      <c r="AI221" s="11" t="s">
        <v>32</v>
      </c>
      <c r="AJ221" s="11"/>
    </row>
    <row r="222" spans="1:36" s="7" customFormat="1" ht="13.5" hidden="1" customHeight="1" x14ac:dyDescent="0.25">
      <c r="A222" s="11" t="str">
        <f t="shared" si="95"/>
        <v>select N'Гогерчак Тетяна Андріївна', N'31',  N'Відділ досліджень та розвитку',  N'Статистик',  N'1.00', 5, 640, 0, getDate(), null, getDate() union all</v>
      </c>
      <c r="B222" s="11" t="s">
        <v>768</v>
      </c>
      <c r="C222" s="11" t="s">
        <v>58</v>
      </c>
      <c r="D222" s="11" t="s">
        <v>59</v>
      </c>
      <c r="E222" s="11" t="s">
        <v>769</v>
      </c>
      <c r="F222" s="11" t="s">
        <v>122</v>
      </c>
      <c r="G222" s="11" t="s">
        <v>23</v>
      </c>
      <c r="H222" s="11" t="s">
        <v>61</v>
      </c>
      <c r="I222" s="11" t="s">
        <v>29</v>
      </c>
      <c r="J222" s="11" t="s">
        <v>29</v>
      </c>
      <c r="K222" s="11" t="s">
        <v>1569</v>
      </c>
      <c r="L222" s="20"/>
      <c r="M222" s="11">
        <f t="shared" si="104"/>
        <v>0</v>
      </c>
      <c r="N222" s="11">
        <v>0</v>
      </c>
      <c r="O222" s="11"/>
      <c r="P222" s="11"/>
      <c r="Q222" s="11"/>
      <c r="R222" s="11">
        <v>0</v>
      </c>
      <c r="S222" s="11">
        <v>0</v>
      </c>
      <c r="T222" s="11"/>
      <c r="U222" s="11"/>
      <c r="V222" s="11"/>
      <c r="W222" s="11"/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1"/>
      <c r="AD222" s="11">
        <v>0</v>
      </c>
      <c r="AE222" s="11">
        <v>0</v>
      </c>
      <c r="AF222" s="11">
        <v>0</v>
      </c>
      <c r="AG222" s="11"/>
      <c r="AH222" s="11">
        <v>0</v>
      </c>
      <c r="AI222" s="11" t="s">
        <v>32</v>
      </c>
      <c r="AJ222" s="11"/>
    </row>
    <row r="223" spans="1:36" s="7" customFormat="1" ht="13.5" hidden="1" customHeight="1" x14ac:dyDescent="0.25">
      <c r="A223" s="11" t="str">
        <f t="shared" si="95"/>
        <v>select N'Голиш Марія Іванівна', N'84',  N'Терапевтичний блок інтенсивної терапії',  N'сестра медична',  N'1.00', 8, 200, 0, getDate(), null, getDate() union all</v>
      </c>
      <c r="B223" s="11" t="s">
        <v>276</v>
      </c>
      <c r="C223" s="11" t="s">
        <v>88</v>
      </c>
      <c r="D223" s="11" t="s">
        <v>89</v>
      </c>
      <c r="E223" s="11" t="s">
        <v>93</v>
      </c>
      <c r="F223" s="11" t="s">
        <v>277</v>
      </c>
      <c r="G223" s="11" t="s">
        <v>48</v>
      </c>
      <c r="H223" s="11" t="s">
        <v>95</v>
      </c>
      <c r="I223" s="11" t="s">
        <v>29</v>
      </c>
      <c r="J223" s="11" t="s">
        <v>29</v>
      </c>
      <c r="K223" s="11" t="s">
        <v>1569</v>
      </c>
      <c r="L223" s="20"/>
      <c r="M223" s="11">
        <f t="shared" si="104"/>
        <v>0</v>
      </c>
      <c r="N223" s="11">
        <v>0</v>
      </c>
      <c r="O223" s="11"/>
      <c r="P223" s="11"/>
      <c r="Q223" s="11"/>
      <c r="R223" s="11">
        <v>0</v>
      </c>
      <c r="S223" s="11">
        <v>0</v>
      </c>
      <c r="T223" s="11"/>
      <c r="U223" s="11"/>
      <c r="V223" s="11"/>
      <c r="W223" s="11"/>
      <c r="X223" s="11">
        <v>0</v>
      </c>
      <c r="Y223" s="11">
        <v>0</v>
      </c>
      <c r="Z223" s="11">
        <v>0</v>
      </c>
      <c r="AA223" s="11">
        <v>0</v>
      </c>
      <c r="AB223" s="11">
        <v>0</v>
      </c>
      <c r="AC223" s="11"/>
      <c r="AD223" s="11">
        <v>0</v>
      </c>
      <c r="AE223" s="11">
        <v>0</v>
      </c>
      <c r="AF223" s="11">
        <v>0</v>
      </c>
      <c r="AG223" s="11"/>
      <c r="AH223" s="11">
        <v>0</v>
      </c>
      <c r="AI223" s="11" t="s">
        <v>32</v>
      </c>
      <c r="AJ223" s="11"/>
    </row>
    <row r="224" spans="1:36" s="7" customFormat="1" ht="13.5" hidden="1" customHeight="1" x14ac:dyDescent="0.25">
      <c r="A224" s="11" t="str">
        <f t="shared" si="95"/>
        <v>select N'Голованова Світлана Михайлівна', N'2',  N'Відділення екстреної (невідкладної) медичної допомоги',  N'реєстратор медичний',  N'1.00', 8, 360, 0, getDate(), null, getDate() union all</v>
      </c>
      <c r="B224" s="11" t="s">
        <v>312</v>
      </c>
      <c r="C224" s="11" t="s">
        <v>173</v>
      </c>
      <c r="D224" s="11" t="s">
        <v>30</v>
      </c>
      <c r="E224" s="11" t="s">
        <v>313</v>
      </c>
      <c r="F224" s="11" t="s">
        <v>25</v>
      </c>
      <c r="G224" s="11" t="s">
        <v>48</v>
      </c>
      <c r="H224" s="11" t="s">
        <v>314</v>
      </c>
      <c r="I224" s="11" t="s">
        <v>29</v>
      </c>
      <c r="J224" s="11" t="s">
        <v>29</v>
      </c>
      <c r="K224" s="11" t="s">
        <v>1569</v>
      </c>
      <c r="L224" s="20"/>
      <c r="M224" s="11">
        <f t="shared" si="104"/>
        <v>0</v>
      </c>
      <c r="N224" s="11">
        <v>0</v>
      </c>
      <c r="O224" s="11"/>
      <c r="P224" s="11"/>
      <c r="Q224" s="11"/>
      <c r="R224" s="11">
        <v>0</v>
      </c>
      <c r="S224" s="11">
        <v>0</v>
      </c>
      <c r="T224" s="11"/>
      <c r="U224" s="11"/>
      <c r="V224" s="11"/>
      <c r="W224" s="11"/>
      <c r="X224" s="11">
        <v>0</v>
      </c>
      <c r="Y224" s="11">
        <v>0</v>
      </c>
      <c r="Z224" s="11">
        <v>0</v>
      </c>
      <c r="AA224" s="11">
        <v>0</v>
      </c>
      <c r="AB224" s="11">
        <v>0</v>
      </c>
      <c r="AC224" s="11"/>
      <c r="AD224" s="11">
        <v>0</v>
      </c>
      <c r="AE224" s="11">
        <v>0</v>
      </c>
      <c r="AF224" s="11">
        <v>0</v>
      </c>
      <c r="AG224" s="11"/>
      <c r="AH224" s="11">
        <v>0</v>
      </c>
      <c r="AI224" s="11" t="s">
        <v>32</v>
      </c>
      <c r="AJ224" s="11"/>
    </row>
    <row r="225" spans="1:36" s="7" customFormat="1" ht="13.5" hidden="1" customHeight="1" x14ac:dyDescent="0.25">
      <c r="A225" s="11" t="str">
        <f t="shared" si="95"/>
        <v>select N'Головня Любов Юрієвна', N'32',  N'Кабінет молодшого персоналу',  N'Молодша медична сестра',  N'1.00', 8, 120, 0, getDate(), null, getDate() union all</v>
      </c>
      <c r="B225" s="11" t="s">
        <v>914</v>
      </c>
      <c r="C225" s="11" t="s">
        <v>419</v>
      </c>
      <c r="D225" s="11" t="s">
        <v>84</v>
      </c>
      <c r="E225" s="11" t="s">
        <v>111</v>
      </c>
      <c r="F225" s="11" t="s">
        <v>25</v>
      </c>
      <c r="G225" s="11" t="s">
        <v>48</v>
      </c>
      <c r="H225" s="11" t="s">
        <v>112</v>
      </c>
      <c r="I225" s="11" t="s">
        <v>29</v>
      </c>
      <c r="J225" s="11" t="s">
        <v>29</v>
      </c>
      <c r="K225" s="11" t="s">
        <v>1569</v>
      </c>
      <c r="L225" s="20"/>
      <c r="M225" s="11">
        <f t="shared" si="104"/>
        <v>0</v>
      </c>
      <c r="N225" s="11">
        <v>0</v>
      </c>
      <c r="O225" s="11"/>
      <c r="P225" s="11"/>
      <c r="Q225" s="11"/>
      <c r="R225" s="11">
        <v>0</v>
      </c>
      <c r="S225" s="11">
        <v>0</v>
      </c>
      <c r="T225" s="11"/>
      <c r="U225" s="11"/>
      <c r="V225" s="11"/>
      <c r="W225" s="11"/>
      <c r="X225" s="11">
        <v>0</v>
      </c>
      <c r="Y225" s="11">
        <v>0</v>
      </c>
      <c r="Z225" s="11">
        <v>0</v>
      </c>
      <c r="AA225" s="11">
        <v>0</v>
      </c>
      <c r="AB225" s="11">
        <v>0</v>
      </c>
      <c r="AC225" s="11"/>
      <c r="AD225" s="11">
        <v>0</v>
      </c>
      <c r="AE225" s="11">
        <v>0</v>
      </c>
      <c r="AF225" s="11">
        <v>0</v>
      </c>
      <c r="AG225" s="11"/>
      <c r="AH225" s="11">
        <v>0</v>
      </c>
      <c r="AI225" s="11" t="s">
        <v>32</v>
      </c>
      <c r="AJ225" s="11"/>
    </row>
    <row r="226" spans="1:36" s="7" customFormat="1" ht="13.5" hidden="1" customHeight="1" x14ac:dyDescent="0.25">
      <c r="A226" s="11" t="str">
        <f t="shared" si="95"/>
        <v>select N'Голод Мар’яна Іванівна', N'4',  N'Гінекологічне відділення',  N'лікар-акушер-гінеколог',  N'1.00', 0, 0, 3123,809622, getDate(), null, getDate() union all</v>
      </c>
      <c r="B226" s="11" t="s">
        <v>1333</v>
      </c>
      <c r="C226" s="11" t="s">
        <v>34</v>
      </c>
      <c r="D226" s="11" t="s">
        <v>35</v>
      </c>
      <c r="E226" s="11" t="s">
        <v>36</v>
      </c>
      <c r="F226" s="11">
        <v>1.0142239</v>
      </c>
      <c r="G226" s="11" t="s">
        <v>26</v>
      </c>
      <c r="H226" s="11" t="s">
        <v>26</v>
      </c>
      <c r="I226" s="11" t="s">
        <v>29</v>
      </c>
      <c r="J226" s="11" t="s">
        <v>29</v>
      </c>
      <c r="K226" s="11" t="s">
        <v>1569</v>
      </c>
      <c r="L226" s="20"/>
      <c r="M226" s="11">
        <f t="shared" si="104"/>
        <v>3123.8096219999998</v>
      </c>
      <c r="N226" s="11">
        <f>F226*J226*O226</f>
        <v>2920.9648319999997</v>
      </c>
      <c r="O226" s="11">
        <v>2880</v>
      </c>
      <c r="P226" s="11">
        <f>S226*(200/3)*J226*F226</f>
        <v>202.84477999999999</v>
      </c>
      <c r="Q226" s="11" t="b">
        <f>ROUND(R226,2)=ROUND(P226,2)</f>
        <v>1</v>
      </c>
      <c r="R226" s="11">
        <v>202.84478999999999</v>
      </c>
      <c r="S226" s="14">
        <v>3</v>
      </c>
      <c r="T226" s="12">
        <f>(30000*F226*J226)</f>
        <v>30426.716999999997</v>
      </c>
      <c r="U226" s="12">
        <f>20000*F226*J226</f>
        <v>20284.477999999999</v>
      </c>
      <c r="V226" s="12">
        <f>ROUND(IF((Y226-T226)&gt;U226,(Y226-T226-U226)*0.1+U226*0.3,(Y226-T226)*0.3),2)</f>
        <v>-9128.02</v>
      </c>
      <c r="W226" s="12" t="b">
        <f>IF(V226&lt;0,0,V226)=ROUND(X226,2)</f>
        <v>1</v>
      </c>
      <c r="X226" s="11">
        <v>0</v>
      </c>
      <c r="Y226" s="11">
        <v>0</v>
      </c>
      <c r="Z226" s="11">
        <v>0</v>
      </c>
      <c r="AA226" s="11">
        <v>0</v>
      </c>
      <c r="AB226" s="11">
        <v>0</v>
      </c>
      <c r="AC226" s="11"/>
      <c r="AD226" s="11" t="s">
        <v>26</v>
      </c>
      <c r="AE226" s="11">
        <v>0</v>
      </c>
      <c r="AF226" s="11">
        <v>0</v>
      </c>
      <c r="AG226" s="11" t="b">
        <f>ROUND(AF226,2)=ROUND((AH226*AE226),2)</f>
        <v>1</v>
      </c>
      <c r="AH226" s="11">
        <v>0</v>
      </c>
      <c r="AI226" s="11" t="s">
        <v>32</v>
      </c>
      <c r="AJ226" s="11"/>
    </row>
    <row r="227" spans="1:36" s="7" customFormat="1" ht="13.5" hidden="1" customHeight="1" x14ac:dyDescent="0.25">
      <c r="A227" s="11" t="str">
        <f t="shared" si="95"/>
        <v>select N'Голод Ярослава Михайлівна', N'18',  N'Хірургічне відділення №1',  N'сестра медична',  N'1.00', 8, 200, 0, getDate(), null, getDate() union all</v>
      </c>
      <c r="B227" s="11" t="s">
        <v>942</v>
      </c>
      <c r="C227" s="11" t="s">
        <v>151</v>
      </c>
      <c r="D227" s="11" t="s">
        <v>152</v>
      </c>
      <c r="E227" s="11" t="s">
        <v>93</v>
      </c>
      <c r="F227" s="11" t="s">
        <v>25</v>
      </c>
      <c r="G227" s="11" t="s">
        <v>48</v>
      </c>
      <c r="H227" s="11" t="s">
        <v>95</v>
      </c>
      <c r="I227" s="11" t="s">
        <v>29</v>
      </c>
      <c r="J227" s="11" t="s">
        <v>29</v>
      </c>
      <c r="K227" s="11" t="s">
        <v>1569</v>
      </c>
      <c r="L227" s="20"/>
      <c r="M227" s="11">
        <f t="shared" si="104"/>
        <v>0</v>
      </c>
      <c r="N227" s="11">
        <v>0</v>
      </c>
      <c r="O227" s="11"/>
      <c r="P227" s="11"/>
      <c r="Q227" s="11"/>
      <c r="R227" s="11">
        <v>0</v>
      </c>
      <c r="S227" s="11">
        <v>0</v>
      </c>
      <c r="T227" s="11"/>
      <c r="U227" s="11"/>
      <c r="V227" s="11"/>
      <c r="W227" s="11"/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/>
      <c r="AD227" s="11">
        <v>0</v>
      </c>
      <c r="AE227" s="11">
        <v>0</v>
      </c>
      <c r="AF227" s="11">
        <v>0</v>
      </c>
      <c r="AG227" s="11"/>
      <c r="AH227" s="11">
        <v>0</v>
      </c>
      <c r="AI227" s="11" t="s">
        <v>32</v>
      </c>
      <c r="AJ227" s="11"/>
    </row>
    <row r="228" spans="1:36" s="7" customFormat="1" ht="13.5" hidden="1" customHeight="1" x14ac:dyDescent="0.25">
      <c r="A228" s="11" t="str">
        <f t="shared" si="95"/>
        <v>select N'Голуб Олег Германович', N'33',  N'Жіноча консультація',  N'лікар-акушер-гінеколог',  N'0.75', 0, 0, 0, getDate(), null, getDate() union all</v>
      </c>
      <c r="B228" s="11" t="s">
        <v>221</v>
      </c>
      <c r="C228" s="11" t="s">
        <v>222</v>
      </c>
      <c r="D228" s="11" t="s">
        <v>223</v>
      </c>
      <c r="E228" s="11" t="s">
        <v>36</v>
      </c>
      <c r="F228" s="11">
        <v>0.99909300000000001</v>
      </c>
      <c r="G228" s="11" t="s">
        <v>26</v>
      </c>
      <c r="H228" s="11" t="s">
        <v>26</v>
      </c>
      <c r="I228" s="11" t="s">
        <v>27</v>
      </c>
      <c r="J228" s="11" t="s">
        <v>164</v>
      </c>
      <c r="K228" s="11" t="s">
        <v>1572</v>
      </c>
      <c r="L228" s="20"/>
      <c r="M228" s="11">
        <f t="shared" si="104"/>
        <v>0</v>
      </c>
      <c r="N228" s="11">
        <v>0</v>
      </c>
      <c r="O228" s="11"/>
      <c r="P228" s="11">
        <f>S228*(200/3)*J228*F228</f>
        <v>0</v>
      </c>
      <c r="Q228" s="11" t="b">
        <f>ROUND(R228,2)=ROUND(P228,2)</f>
        <v>1</v>
      </c>
      <c r="R228" s="11">
        <v>0</v>
      </c>
      <c r="S228" s="12">
        <v>0</v>
      </c>
      <c r="T228" s="12">
        <f>(30000*F228*J228)</f>
        <v>17983.673999999999</v>
      </c>
      <c r="U228" s="12">
        <f>20000*F228*J228</f>
        <v>11989.116</v>
      </c>
      <c r="V228" s="12">
        <f>ROUND(IF((Y228-T228)&gt;U228,(Y228-T228-U228)*0.1+U228*0.3,(Y228-T228)*0.3),2)</f>
        <v>-391.4</v>
      </c>
      <c r="W228" s="12" t="b">
        <f>IF(V228&lt;0,0,V228)=ROUND(X228,2)</f>
        <v>1</v>
      </c>
      <c r="X228" s="11">
        <v>0</v>
      </c>
      <c r="Y228" s="11">
        <v>16679</v>
      </c>
      <c r="Z228" s="11">
        <v>0</v>
      </c>
      <c r="AA228" s="11">
        <v>0</v>
      </c>
      <c r="AB228" s="11">
        <v>0</v>
      </c>
      <c r="AC228" s="11"/>
      <c r="AD228" s="11">
        <v>0</v>
      </c>
      <c r="AE228" s="11">
        <v>0</v>
      </c>
      <c r="AF228" s="11">
        <v>0</v>
      </c>
      <c r="AG228" s="11" t="b">
        <f>ROUND(AF228,2)=ROUND((AH228*AE228),2)</f>
        <v>1</v>
      </c>
      <c r="AH228" s="11">
        <v>0</v>
      </c>
      <c r="AI228" s="11" t="s">
        <v>32</v>
      </c>
      <c r="AJ228" s="11"/>
    </row>
    <row r="229" spans="1:36" s="7" customFormat="1" ht="13.5" hidden="1" customHeight="1" x14ac:dyDescent="0.25">
      <c r="A229" s="11" t="str">
        <f t="shared" si="95"/>
        <v>select N'Голуб Олег Германович', N'33',  N'Жіноча консультація',  N'завідувач',  N'0.50', 0, 0, 0, getDate(), null, getDate() union all</v>
      </c>
      <c r="B229" s="11" t="s">
        <v>221</v>
      </c>
      <c r="C229" s="11" t="s">
        <v>222</v>
      </c>
      <c r="D229" s="11" t="s">
        <v>223</v>
      </c>
      <c r="E229" s="11" t="s">
        <v>69</v>
      </c>
      <c r="F229" s="11" t="s">
        <v>25</v>
      </c>
      <c r="G229" s="11" t="s">
        <v>26</v>
      </c>
      <c r="H229" s="11" t="s">
        <v>26</v>
      </c>
      <c r="I229" s="11" t="s">
        <v>27</v>
      </c>
      <c r="J229" s="11" t="s">
        <v>321</v>
      </c>
      <c r="K229" s="11" t="s">
        <v>1571</v>
      </c>
      <c r="L229" s="20"/>
      <c r="M229" s="11">
        <f t="shared" si="104"/>
        <v>0</v>
      </c>
      <c r="N229" s="11">
        <v>0</v>
      </c>
      <c r="O229" s="11"/>
      <c r="P229" s="11"/>
      <c r="Q229" s="11"/>
      <c r="R229" s="11">
        <v>0</v>
      </c>
      <c r="S229" s="11">
        <v>0</v>
      </c>
      <c r="T229" s="11"/>
      <c r="U229" s="11"/>
      <c r="V229" s="11"/>
      <c r="W229" s="11"/>
      <c r="X229" s="11">
        <v>0</v>
      </c>
      <c r="Y229" s="11">
        <v>0</v>
      </c>
      <c r="Z229" s="11">
        <v>0</v>
      </c>
      <c r="AA229" s="11">
        <v>0</v>
      </c>
      <c r="AB229" s="11">
        <v>0</v>
      </c>
      <c r="AC229" s="11"/>
      <c r="AD229" s="11">
        <v>0</v>
      </c>
      <c r="AE229" s="11">
        <v>0</v>
      </c>
      <c r="AF229" s="11">
        <v>0</v>
      </c>
      <c r="AG229" s="11"/>
      <c r="AH229" s="11">
        <v>0</v>
      </c>
      <c r="AI229" s="11" t="s">
        <v>32</v>
      </c>
      <c r="AJ229" s="11"/>
    </row>
    <row r="230" spans="1:36" s="7" customFormat="1" ht="13.5" hidden="1" customHeight="1" x14ac:dyDescent="0.25">
      <c r="A230" s="11" t="str">
        <f t="shared" si="95"/>
        <v>select N'Голуб Тетяна Василівна', N'4',  N'Гінекологічне відділення',  N'сестра медична',  N'1.00', 8, 200, 0, getDate(), null, getDate() union all</v>
      </c>
      <c r="B230" s="11" t="s">
        <v>1339</v>
      </c>
      <c r="C230" s="11" t="s">
        <v>34</v>
      </c>
      <c r="D230" s="11" t="s">
        <v>35</v>
      </c>
      <c r="E230" s="11" t="s">
        <v>93</v>
      </c>
      <c r="F230" s="11" t="s">
        <v>122</v>
      </c>
      <c r="G230" s="11" t="s">
        <v>48</v>
      </c>
      <c r="H230" s="11" t="s">
        <v>95</v>
      </c>
      <c r="I230" s="11" t="s">
        <v>27</v>
      </c>
      <c r="J230" s="11" t="s">
        <v>28</v>
      </c>
      <c r="K230" s="11" t="s">
        <v>1569</v>
      </c>
      <c r="L230" s="21">
        <v>45539</v>
      </c>
      <c r="M230" s="11">
        <f t="shared" si="103"/>
        <v>0</v>
      </c>
      <c r="N230" s="11">
        <v>0</v>
      </c>
      <c r="O230" s="11"/>
      <c r="P230" s="11"/>
      <c r="Q230" s="11"/>
      <c r="R230" s="11">
        <v>0</v>
      </c>
      <c r="S230" s="11">
        <v>0</v>
      </c>
      <c r="T230" s="11"/>
      <c r="U230" s="11"/>
      <c r="V230" s="11"/>
      <c r="W230" s="11"/>
      <c r="X230" s="11">
        <v>0</v>
      </c>
      <c r="Y230" s="11">
        <v>0</v>
      </c>
      <c r="Z230" s="11">
        <v>0</v>
      </c>
      <c r="AA230" s="11">
        <v>0</v>
      </c>
      <c r="AB230" s="11">
        <v>0</v>
      </c>
      <c r="AC230" s="11"/>
      <c r="AD230" s="11">
        <v>0</v>
      </c>
      <c r="AE230" s="11">
        <v>0</v>
      </c>
      <c r="AF230" s="11">
        <v>0</v>
      </c>
      <c r="AG230" s="11"/>
      <c r="AH230" s="11">
        <v>0</v>
      </c>
      <c r="AI230" s="11" t="s">
        <v>32</v>
      </c>
      <c r="AJ230" s="11"/>
    </row>
    <row r="231" spans="1:36" s="7" customFormat="1" ht="13.5" hidden="1" customHeight="1" x14ac:dyDescent="0.25">
      <c r="A231" s="11" t="str">
        <f t="shared" si="95"/>
        <v>select N'Голуб Тетяна Василівна', N'4',  N'Гінекологічне відділення',  N'сестра медична маніпуляційна',  N'0.25', 8, 260, 0, getDate(), null, getDate() union all</v>
      </c>
      <c r="B231" s="11" t="s">
        <v>1339</v>
      </c>
      <c r="C231" s="11" t="s">
        <v>34</v>
      </c>
      <c r="D231" s="11" t="s">
        <v>35</v>
      </c>
      <c r="E231" s="11" t="s">
        <v>188</v>
      </c>
      <c r="F231" s="11" t="s">
        <v>1558</v>
      </c>
      <c r="G231" s="11" t="s">
        <v>48</v>
      </c>
      <c r="H231" s="11" t="s">
        <v>49</v>
      </c>
      <c r="I231" s="11" t="s">
        <v>27</v>
      </c>
      <c r="J231" s="11" t="s">
        <v>374</v>
      </c>
      <c r="K231" s="11" t="s">
        <v>1570</v>
      </c>
      <c r="L231" s="21">
        <v>45539</v>
      </c>
      <c r="M231" s="11">
        <f t="shared" si="103"/>
        <v>0</v>
      </c>
      <c r="N231" s="11">
        <v>0</v>
      </c>
      <c r="O231" s="11"/>
      <c r="P231" s="11"/>
      <c r="Q231" s="11"/>
      <c r="R231" s="11">
        <v>0</v>
      </c>
      <c r="S231" s="11">
        <v>0</v>
      </c>
      <c r="T231" s="11"/>
      <c r="U231" s="11"/>
      <c r="V231" s="11"/>
      <c r="W231" s="11"/>
      <c r="X231" s="11">
        <v>0</v>
      </c>
      <c r="Y231" s="11">
        <v>0</v>
      </c>
      <c r="Z231" s="11">
        <v>0</v>
      </c>
      <c r="AA231" s="11">
        <v>0</v>
      </c>
      <c r="AB231" s="11">
        <v>0</v>
      </c>
      <c r="AC231" s="11"/>
      <c r="AD231" s="11">
        <v>0</v>
      </c>
      <c r="AE231" s="11">
        <v>0</v>
      </c>
      <c r="AF231" s="11">
        <v>0</v>
      </c>
      <c r="AG231" s="11"/>
      <c r="AH231" s="11">
        <v>0</v>
      </c>
      <c r="AI231" s="11" t="s">
        <v>32</v>
      </c>
      <c r="AJ231" s="11"/>
    </row>
    <row r="232" spans="1:36" s="7" customFormat="1" ht="13.5" hidden="1" customHeight="1" x14ac:dyDescent="0.25">
      <c r="A232" s="11" t="str">
        <f t="shared" si="95"/>
        <v>select N'Голуб Тетяна Юріївна', N'81',  N'Операційний блок гнійно-септичної хірургії',  N'сестра медична',  N'1.00', 8, 200, 0, getDate(), null, getDate() union all</v>
      </c>
      <c r="B232" s="11" t="s">
        <v>1412</v>
      </c>
      <c r="C232" s="11" t="s">
        <v>226</v>
      </c>
      <c r="D232" s="11" t="s">
        <v>227</v>
      </c>
      <c r="E232" s="11" t="s">
        <v>93</v>
      </c>
      <c r="F232" s="11" t="s">
        <v>25</v>
      </c>
      <c r="G232" s="11" t="s">
        <v>48</v>
      </c>
      <c r="H232" s="11" t="s">
        <v>95</v>
      </c>
      <c r="I232" s="11" t="s">
        <v>29</v>
      </c>
      <c r="J232" s="11" t="s">
        <v>29</v>
      </c>
      <c r="K232" s="11" t="s">
        <v>1569</v>
      </c>
      <c r="L232" s="20"/>
      <c r="M232" s="11">
        <f t="shared" ref="M232:M241" si="105">R232+X232+AB232+AF232+N232+Z232</f>
        <v>0</v>
      </c>
      <c r="N232" s="11">
        <v>0</v>
      </c>
      <c r="O232" s="11"/>
      <c r="P232" s="11"/>
      <c r="Q232" s="11"/>
      <c r="R232" s="11">
        <v>0</v>
      </c>
      <c r="S232" s="11">
        <v>0</v>
      </c>
      <c r="T232" s="11"/>
      <c r="U232" s="11"/>
      <c r="V232" s="11"/>
      <c r="W232" s="11"/>
      <c r="X232" s="11">
        <v>0</v>
      </c>
      <c r="Y232" s="11">
        <v>0</v>
      </c>
      <c r="Z232" s="11">
        <v>0</v>
      </c>
      <c r="AA232" s="11">
        <v>0</v>
      </c>
      <c r="AB232" s="11">
        <v>0</v>
      </c>
      <c r="AC232" s="11"/>
      <c r="AD232" s="11">
        <v>0</v>
      </c>
      <c r="AE232" s="11">
        <v>0</v>
      </c>
      <c r="AF232" s="11">
        <v>0</v>
      </c>
      <c r="AG232" s="11"/>
      <c r="AH232" s="11">
        <v>0</v>
      </c>
      <c r="AI232" s="11" t="s">
        <v>32</v>
      </c>
      <c r="AJ232" s="11"/>
    </row>
    <row r="233" spans="1:36" s="7" customFormat="1" ht="13.5" hidden="1" customHeight="1" x14ac:dyDescent="0.25">
      <c r="A233" s="11" t="str">
        <f t="shared" si="95"/>
        <v>select N'Голубєва Вікторія Василівна', N'25',  N'Клініко-діагностична лабораторія',  N'біолог',  N'1.00', 8, 360, 0, getDate(), null, getDate() union all</v>
      </c>
      <c r="B233" s="11" t="s">
        <v>807</v>
      </c>
      <c r="C233" s="11" t="s">
        <v>268</v>
      </c>
      <c r="D233" s="11" t="s">
        <v>269</v>
      </c>
      <c r="E233" s="11" t="s">
        <v>808</v>
      </c>
      <c r="F233" s="11" t="s">
        <v>25</v>
      </c>
      <c r="G233" s="11" t="s">
        <v>48</v>
      </c>
      <c r="H233" s="11" t="s">
        <v>314</v>
      </c>
      <c r="I233" s="11" t="s">
        <v>29</v>
      </c>
      <c r="J233" s="11" t="s">
        <v>29</v>
      </c>
      <c r="K233" s="11" t="s">
        <v>1569</v>
      </c>
      <c r="L233" s="20"/>
      <c r="M233" s="11">
        <f t="shared" si="105"/>
        <v>0</v>
      </c>
      <c r="N233" s="11">
        <v>0</v>
      </c>
      <c r="O233" s="11"/>
      <c r="P233" s="11"/>
      <c r="Q233" s="11"/>
      <c r="R233" s="11">
        <v>0</v>
      </c>
      <c r="S233" s="11">
        <v>0</v>
      </c>
      <c r="T233" s="11"/>
      <c r="U233" s="11"/>
      <c r="V233" s="11"/>
      <c r="W233" s="11"/>
      <c r="X233" s="11">
        <v>0</v>
      </c>
      <c r="Y233" s="11">
        <v>0</v>
      </c>
      <c r="Z233" s="11">
        <v>0</v>
      </c>
      <c r="AA233" s="11">
        <v>0</v>
      </c>
      <c r="AB233" s="11">
        <v>0</v>
      </c>
      <c r="AC233" s="11"/>
      <c r="AD233" s="11">
        <v>0</v>
      </c>
      <c r="AE233" s="11">
        <v>0</v>
      </c>
      <c r="AF233" s="11">
        <v>0</v>
      </c>
      <c r="AG233" s="11"/>
      <c r="AH233" s="11">
        <v>0</v>
      </c>
      <c r="AI233" s="11" t="s">
        <v>32</v>
      </c>
      <c r="AJ233" s="11"/>
    </row>
    <row r="234" spans="1:36" s="7" customFormat="1" ht="13.5" hidden="1" customHeight="1" x14ac:dyDescent="0.25">
      <c r="A234" s="11" t="str">
        <f t="shared" si="95"/>
        <v>select N'Гольча Наталія Михайлівна', N'13',  N'Кардіологічне відділення',  N'лікар-кардіолог',  N'1.00', 0, 0, 0, getDate(), null, getDate() union all</v>
      </c>
      <c r="B234" s="11" t="s">
        <v>911</v>
      </c>
      <c r="C234" s="11" t="s">
        <v>383</v>
      </c>
      <c r="D234" s="11" t="s">
        <v>384</v>
      </c>
      <c r="E234" s="11" t="s">
        <v>841</v>
      </c>
      <c r="F234" s="11">
        <v>0</v>
      </c>
      <c r="G234" s="11" t="s">
        <v>26</v>
      </c>
      <c r="H234" s="11" t="s">
        <v>26</v>
      </c>
      <c r="I234" s="11" t="s">
        <v>29</v>
      </c>
      <c r="J234" s="11" t="s">
        <v>29</v>
      </c>
      <c r="K234" s="11" t="s">
        <v>1569</v>
      </c>
      <c r="L234" s="20"/>
      <c r="M234" s="11">
        <f t="shared" si="105"/>
        <v>0</v>
      </c>
      <c r="N234" s="11">
        <v>0</v>
      </c>
      <c r="O234" s="11"/>
      <c r="P234" s="11">
        <f t="shared" ref="P234:P235" si="106">S234*(200/3)*J234*F234</f>
        <v>0</v>
      </c>
      <c r="Q234" s="11" t="b">
        <f t="shared" ref="Q234:Q235" si="107">ROUND(R234,2)=ROUND(P234,2)</f>
        <v>1</v>
      </c>
      <c r="R234" s="11">
        <v>0</v>
      </c>
      <c r="S234" s="14">
        <v>0</v>
      </c>
      <c r="T234" s="12">
        <f t="shared" ref="T234:T235" si="108">(30000*F234*J234)</f>
        <v>0</v>
      </c>
      <c r="U234" s="12">
        <f t="shared" ref="U234:U235" si="109">20000*F234*J234</f>
        <v>0</v>
      </c>
      <c r="V234" s="12">
        <f t="shared" ref="V234:V235" si="110">ROUND(IF((Y234-T234)&gt;U234,(Y234-T234-U234)*0.1+U234*0.3,(Y234-T234)*0.3),2)</f>
        <v>0</v>
      </c>
      <c r="W234" s="12" t="b">
        <f t="shared" ref="W234:W235" si="111">IF(V234&lt;0,0,V234)=ROUND(X234,2)</f>
        <v>1</v>
      </c>
      <c r="X234" s="11">
        <v>0</v>
      </c>
      <c r="Y234" s="11">
        <v>0</v>
      </c>
      <c r="Z234" s="11">
        <v>0</v>
      </c>
      <c r="AA234" s="11">
        <v>0</v>
      </c>
      <c r="AB234" s="11">
        <v>0</v>
      </c>
      <c r="AC234" s="11"/>
      <c r="AD234" s="11">
        <v>0</v>
      </c>
      <c r="AE234" s="11">
        <v>0</v>
      </c>
      <c r="AF234" s="11">
        <v>0</v>
      </c>
      <c r="AG234" s="11" t="b">
        <f t="shared" ref="AG234:AG235" si="112">ROUND(AF234,2)=ROUND((AH234*AE234),2)</f>
        <v>1</v>
      </c>
      <c r="AH234" s="11">
        <v>0</v>
      </c>
      <c r="AI234" s="11" t="s">
        <v>32</v>
      </c>
      <c r="AJ234" s="11"/>
    </row>
    <row r="235" spans="1:36" s="7" customFormat="1" ht="13.5" hidden="1" customHeight="1" x14ac:dyDescent="0.25">
      <c r="A235" s="11" t="str">
        <f t="shared" si="95"/>
        <v>select N'Гомокі Лілія Андріївна', N'32',  N'Кабінет психіатра',  N'лікар-психіатр',  N'1.00', 0, 0, 0, getDate(), null, getDate() union all</v>
      </c>
      <c r="B235" s="11" t="s">
        <v>718</v>
      </c>
      <c r="C235" s="11" t="s">
        <v>716</v>
      </c>
      <c r="D235" s="11" t="s">
        <v>84</v>
      </c>
      <c r="E235" s="11" t="s">
        <v>717</v>
      </c>
      <c r="F235" s="11">
        <v>1</v>
      </c>
      <c r="G235" s="11" t="s">
        <v>26</v>
      </c>
      <c r="H235" s="11" t="s">
        <v>26</v>
      </c>
      <c r="I235" s="11" t="s">
        <v>29</v>
      </c>
      <c r="J235" s="11" t="s">
        <v>29</v>
      </c>
      <c r="K235" s="11" t="s">
        <v>1569</v>
      </c>
      <c r="L235" s="20"/>
      <c r="M235" s="11">
        <f t="shared" si="105"/>
        <v>0</v>
      </c>
      <c r="N235" s="11">
        <v>0</v>
      </c>
      <c r="O235" s="11"/>
      <c r="P235" s="11">
        <f t="shared" si="106"/>
        <v>0</v>
      </c>
      <c r="Q235" s="11" t="b">
        <f t="shared" si="107"/>
        <v>1</v>
      </c>
      <c r="R235" s="11">
        <v>0</v>
      </c>
      <c r="S235" s="12">
        <v>0</v>
      </c>
      <c r="T235" s="12">
        <f t="shared" si="108"/>
        <v>30000</v>
      </c>
      <c r="U235" s="12">
        <f t="shared" si="109"/>
        <v>20000</v>
      </c>
      <c r="V235" s="12">
        <f t="shared" si="110"/>
        <v>-8764.7999999999993</v>
      </c>
      <c r="W235" s="12" t="b">
        <f t="shared" si="111"/>
        <v>1</v>
      </c>
      <c r="X235" s="11">
        <v>0</v>
      </c>
      <c r="Y235" s="11">
        <v>784</v>
      </c>
      <c r="Z235" s="11">
        <v>0</v>
      </c>
      <c r="AA235" s="11">
        <v>0</v>
      </c>
      <c r="AB235" s="11">
        <v>0</v>
      </c>
      <c r="AC235" s="11"/>
      <c r="AD235" s="11">
        <v>0</v>
      </c>
      <c r="AE235" s="11">
        <v>0</v>
      </c>
      <c r="AF235" s="11">
        <f>ROUND(AH235*AE235,2)</f>
        <v>0</v>
      </c>
      <c r="AG235" s="11" t="b">
        <f t="shared" si="112"/>
        <v>1</v>
      </c>
      <c r="AH235" s="11"/>
      <c r="AI235" s="11" t="s">
        <v>32</v>
      </c>
      <c r="AJ235" s="11"/>
    </row>
    <row r="236" spans="1:36" s="7" customFormat="1" ht="13.5" hidden="1" customHeight="1" x14ac:dyDescent="0.25">
      <c r="A236" s="11" t="str">
        <f t="shared" si="95"/>
        <v>select N'Гомонай Людмила Павлівна', N'32',  N'Сектор дитячої консультації',  N'логопед',  N'0.50', 8, 360, 0, getDate(), null, getDate() union all</v>
      </c>
      <c r="B236" s="11" t="s">
        <v>789</v>
      </c>
      <c r="C236" s="11" t="s">
        <v>237</v>
      </c>
      <c r="D236" s="11" t="s">
        <v>84</v>
      </c>
      <c r="E236" s="11" t="s">
        <v>790</v>
      </c>
      <c r="F236" s="11" t="s">
        <v>25</v>
      </c>
      <c r="G236" s="11" t="s">
        <v>48</v>
      </c>
      <c r="H236" s="11" t="s">
        <v>314</v>
      </c>
      <c r="I236" s="11" t="s">
        <v>50</v>
      </c>
      <c r="J236" s="11" t="s">
        <v>29</v>
      </c>
      <c r="K236" s="11" t="s">
        <v>1571</v>
      </c>
      <c r="L236" s="20"/>
      <c r="M236" s="11">
        <f t="shared" si="105"/>
        <v>0</v>
      </c>
      <c r="N236" s="11">
        <v>0</v>
      </c>
      <c r="O236" s="11"/>
      <c r="P236" s="11"/>
      <c r="Q236" s="11"/>
      <c r="R236" s="11">
        <v>0</v>
      </c>
      <c r="S236" s="11">
        <v>0</v>
      </c>
      <c r="T236" s="11"/>
      <c r="U236" s="11"/>
      <c r="V236" s="11"/>
      <c r="W236" s="11"/>
      <c r="X236" s="11">
        <v>0</v>
      </c>
      <c r="Y236" s="11">
        <v>0</v>
      </c>
      <c r="Z236" s="11">
        <v>0</v>
      </c>
      <c r="AA236" s="11">
        <v>0</v>
      </c>
      <c r="AB236" s="11">
        <v>0</v>
      </c>
      <c r="AC236" s="11"/>
      <c r="AD236" s="11">
        <v>0</v>
      </c>
      <c r="AE236" s="11">
        <v>0</v>
      </c>
      <c r="AF236" s="11">
        <v>0</v>
      </c>
      <c r="AG236" s="11"/>
      <c r="AH236" s="11">
        <v>0</v>
      </c>
      <c r="AI236" s="11" t="s">
        <v>32</v>
      </c>
      <c r="AJ236" s="11"/>
    </row>
    <row r="237" spans="1:36" s="7" customFormat="1" ht="13.5" hidden="1" customHeight="1" x14ac:dyDescent="0.25">
      <c r="A237" s="11" t="str">
        <f t="shared" si="95"/>
        <v>select N'Горбовська Ольга Іванівна', N'32',  N'Кол-центр',  N'черговий інформаційно-довідкової служби',  N'1.00', 5, 400, 0, getDate(), null, getDate() union all</v>
      </c>
      <c r="B237" s="11" t="s">
        <v>1182</v>
      </c>
      <c r="C237" s="11" t="s">
        <v>199</v>
      </c>
      <c r="D237" s="11" t="s">
        <v>84</v>
      </c>
      <c r="E237" s="11" t="s">
        <v>200</v>
      </c>
      <c r="F237" s="11" t="s">
        <v>25</v>
      </c>
      <c r="G237" s="11">
        <v>5</v>
      </c>
      <c r="H237" s="11">
        <v>400</v>
      </c>
      <c r="I237" s="11" t="s">
        <v>29</v>
      </c>
      <c r="J237" s="11" t="s">
        <v>29</v>
      </c>
      <c r="K237" s="11" t="s">
        <v>1569</v>
      </c>
      <c r="L237" s="20"/>
      <c r="M237" s="11">
        <f t="shared" si="105"/>
        <v>0</v>
      </c>
      <c r="N237" s="11">
        <v>0</v>
      </c>
      <c r="O237" s="11"/>
      <c r="P237" s="11"/>
      <c r="Q237" s="11"/>
      <c r="R237" s="11">
        <v>0</v>
      </c>
      <c r="S237" s="11">
        <v>0</v>
      </c>
      <c r="T237" s="11"/>
      <c r="U237" s="11"/>
      <c r="V237" s="11"/>
      <c r="W237" s="11"/>
      <c r="X237" s="11">
        <v>0</v>
      </c>
      <c r="Y237" s="11">
        <v>0</v>
      </c>
      <c r="Z237" s="11">
        <v>0</v>
      </c>
      <c r="AA237" s="11">
        <v>0</v>
      </c>
      <c r="AB237" s="11">
        <v>0</v>
      </c>
      <c r="AC237" s="11"/>
      <c r="AD237" s="11">
        <v>0</v>
      </c>
      <c r="AE237" s="11">
        <v>0</v>
      </c>
      <c r="AF237" s="11">
        <v>0</v>
      </c>
      <c r="AG237" s="11"/>
      <c r="AH237" s="11">
        <v>0</v>
      </c>
      <c r="AI237" s="11" t="s">
        <v>32</v>
      </c>
      <c r="AJ237" s="11"/>
    </row>
    <row r="238" spans="1:36" s="7" customFormat="1" ht="13.5" hidden="1" customHeight="1" x14ac:dyDescent="0.25">
      <c r="A238" s="11" t="str">
        <f t="shared" si="95"/>
        <v>select N'Горват Беата Берталонівна', N'94',  N'Господарський відділ',  N'прибиральник службових приміщень',  N'1.00', 0, 0, 0, getDate(), null, getDate() union all</v>
      </c>
      <c r="B238" s="11" t="s">
        <v>1347</v>
      </c>
      <c r="C238" s="11" t="s">
        <v>63</v>
      </c>
      <c r="D238" s="11" t="s">
        <v>64</v>
      </c>
      <c r="E238" s="11" t="s">
        <v>1106</v>
      </c>
      <c r="F238" s="11" t="s">
        <v>25</v>
      </c>
      <c r="G238" s="11" t="s">
        <v>26</v>
      </c>
      <c r="H238" s="11" t="s">
        <v>26</v>
      </c>
      <c r="I238" s="11" t="s">
        <v>29</v>
      </c>
      <c r="J238" s="11" t="s">
        <v>29</v>
      </c>
      <c r="K238" s="11" t="s">
        <v>1569</v>
      </c>
      <c r="L238" s="20"/>
      <c r="M238" s="11">
        <f t="shared" si="105"/>
        <v>0</v>
      </c>
      <c r="N238" s="11">
        <v>0</v>
      </c>
      <c r="O238" s="11"/>
      <c r="P238" s="11"/>
      <c r="Q238" s="11"/>
      <c r="R238" s="11">
        <v>0</v>
      </c>
      <c r="S238" s="11">
        <v>0</v>
      </c>
      <c r="T238" s="11"/>
      <c r="U238" s="11"/>
      <c r="V238" s="11"/>
      <c r="W238" s="11"/>
      <c r="X238" s="11">
        <v>0</v>
      </c>
      <c r="Y238" s="11">
        <v>0</v>
      </c>
      <c r="Z238" s="11">
        <v>0</v>
      </c>
      <c r="AA238" s="11">
        <v>0</v>
      </c>
      <c r="AB238" s="11">
        <v>0</v>
      </c>
      <c r="AC238" s="11"/>
      <c r="AD238" s="11">
        <v>0</v>
      </c>
      <c r="AE238" s="11">
        <v>0</v>
      </c>
      <c r="AF238" s="11">
        <v>0</v>
      </c>
      <c r="AG238" s="11"/>
      <c r="AH238" s="11">
        <v>0</v>
      </c>
      <c r="AI238" s="11" t="s">
        <v>32</v>
      </c>
      <c r="AJ238" s="11"/>
    </row>
    <row r="239" spans="1:36" s="7" customFormat="1" ht="13.5" hidden="1" customHeight="1" x14ac:dyDescent="0.25">
      <c r="A239" s="11" t="str">
        <f t="shared" si="95"/>
        <v>select N'Горват Віта Берталонівна', N'81',  N'Операційний блок гнійно-септичної хірургії',  N'Молодша медична сестра',  N'1.00', 8, 120, 0, getDate(), null, getDate() union all</v>
      </c>
      <c r="B239" s="11" t="s">
        <v>1428</v>
      </c>
      <c r="C239" s="11" t="s">
        <v>226</v>
      </c>
      <c r="D239" s="11" t="s">
        <v>227</v>
      </c>
      <c r="E239" s="11" t="s">
        <v>111</v>
      </c>
      <c r="F239" s="11" t="s">
        <v>25</v>
      </c>
      <c r="G239" s="11" t="s">
        <v>48</v>
      </c>
      <c r="H239" s="11" t="s">
        <v>112</v>
      </c>
      <c r="I239" s="11" t="s">
        <v>29</v>
      </c>
      <c r="J239" s="11" t="s">
        <v>29</v>
      </c>
      <c r="K239" s="11" t="s">
        <v>1569</v>
      </c>
      <c r="L239" s="20"/>
      <c r="M239" s="11">
        <f t="shared" si="105"/>
        <v>0</v>
      </c>
      <c r="N239" s="11">
        <v>0</v>
      </c>
      <c r="O239" s="11"/>
      <c r="P239" s="11"/>
      <c r="Q239" s="11"/>
      <c r="R239" s="11">
        <v>0</v>
      </c>
      <c r="S239" s="11">
        <v>0</v>
      </c>
      <c r="T239" s="11"/>
      <c r="U239" s="11"/>
      <c r="V239" s="11"/>
      <c r="W239" s="11"/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/>
      <c r="AD239" s="11">
        <v>0</v>
      </c>
      <c r="AE239" s="11">
        <v>0</v>
      </c>
      <c r="AF239" s="11">
        <v>0</v>
      </c>
      <c r="AG239" s="11"/>
      <c r="AH239" s="11">
        <v>0</v>
      </c>
      <c r="AI239" s="11" t="s">
        <v>32</v>
      </c>
      <c r="AJ239" s="11"/>
    </row>
    <row r="240" spans="1:36" s="7" customFormat="1" ht="13.5" hidden="1" customHeight="1" x14ac:dyDescent="0.25">
      <c r="A240" s="11" t="str">
        <f t="shared" si="95"/>
        <v>select N'Горват Іван Іванович', N'60',  N'Реабілітаційне відділення',  N'лікар фізичної та реабілітаційної медицини',  N'0.50', 0, 0, 0, getDate(), null, getDate() union all</v>
      </c>
      <c r="B240" s="11" t="s">
        <v>610</v>
      </c>
      <c r="C240" s="11" t="s">
        <v>100</v>
      </c>
      <c r="D240" s="11" t="s">
        <v>101</v>
      </c>
      <c r="E240" s="11" t="s">
        <v>611</v>
      </c>
      <c r="F240" s="11">
        <v>0.71428572999999995</v>
      </c>
      <c r="G240" s="11" t="s">
        <v>26</v>
      </c>
      <c r="H240" s="11" t="s">
        <v>26</v>
      </c>
      <c r="I240" s="11" t="s">
        <v>29</v>
      </c>
      <c r="J240" s="11" t="s">
        <v>50</v>
      </c>
      <c r="K240" s="11" t="s">
        <v>1571</v>
      </c>
      <c r="L240" s="20"/>
      <c r="M240" s="11">
        <f t="shared" si="105"/>
        <v>0</v>
      </c>
      <c r="N240" s="11">
        <v>0</v>
      </c>
      <c r="O240" s="11"/>
      <c r="P240" s="11">
        <f>S240*(200/3)*J240*F240</f>
        <v>0</v>
      </c>
      <c r="Q240" s="11" t="b">
        <f>ROUND(R240,2)=ROUND(P240,2)</f>
        <v>1</v>
      </c>
      <c r="R240" s="11">
        <v>0</v>
      </c>
      <c r="S240" s="12">
        <v>0</v>
      </c>
      <c r="T240" s="12">
        <f>(30000*F240*J240)</f>
        <v>10714.28595</v>
      </c>
      <c r="U240" s="12">
        <f>20000*F240*J240</f>
        <v>7142.8572999999997</v>
      </c>
      <c r="V240" s="12">
        <f>ROUND(IF((Y240-T240)&gt;U240,(Y240-T240-U240)*0.1+U240*0.3,(Y240-T240)*0.3),2)</f>
        <v>-3214.29</v>
      </c>
      <c r="W240" s="12" t="b">
        <f>IF(V240&lt;0,0,V240)=ROUND(X240,2)</f>
        <v>1</v>
      </c>
      <c r="X240" s="11">
        <v>0</v>
      </c>
      <c r="Y240" s="11">
        <v>0</v>
      </c>
      <c r="Z240" s="11">
        <v>0</v>
      </c>
      <c r="AA240" s="11">
        <v>0</v>
      </c>
      <c r="AB240" s="11">
        <v>0</v>
      </c>
      <c r="AC240" s="11"/>
      <c r="AD240" s="11">
        <v>0</v>
      </c>
      <c r="AE240" s="11">
        <v>0</v>
      </c>
      <c r="AF240" s="11">
        <v>0</v>
      </c>
      <c r="AG240" s="11" t="b">
        <f>ROUND(AF240,2)=ROUND((AH240*AE240),2)</f>
        <v>1</v>
      </c>
      <c r="AH240" s="11">
        <v>0</v>
      </c>
      <c r="AI240" s="11" t="s">
        <v>32</v>
      </c>
      <c r="AJ240" s="11"/>
    </row>
    <row r="241" spans="1:36" s="7" customFormat="1" ht="13.5" hidden="1" customHeight="1" x14ac:dyDescent="0.25">
      <c r="A241" s="11" t="str">
        <f t="shared" si="95"/>
        <v>select N'Горват Іван Іванович', N'60',  N'Реабілітаційне відділення',  N'завідувач',  N'0.25', 0, 0, 0, getDate(), null, getDate() union all</v>
      </c>
      <c r="B241" s="11" t="s">
        <v>610</v>
      </c>
      <c r="C241" s="11" t="s">
        <v>100</v>
      </c>
      <c r="D241" s="11" t="s">
        <v>101</v>
      </c>
      <c r="E241" s="11" t="s">
        <v>69</v>
      </c>
      <c r="F241" s="11" t="s">
        <v>193</v>
      </c>
      <c r="G241" s="11" t="s">
        <v>26</v>
      </c>
      <c r="H241" s="11" t="s">
        <v>26</v>
      </c>
      <c r="I241" s="11" t="s">
        <v>29</v>
      </c>
      <c r="J241" s="11" t="s">
        <v>38</v>
      </c>
      <c r="K241" s="11" t="s">
        <v>1570</v>
      </c>
      <c r="L241" s="20"/>
      <c r="M241" s="11">
        <f t="shared" si="105"/>
        <v>0</v>
      </c>
      <c r="N241" s="11">
        <v>0</v>
      </c>
      <c r="O241" s="11"/>
      <c r="P241" s="11"/>
      <c r="Q241" s="11"/>
      <c r="R241" s="11">
        <v>0</v>
      </c>
      <c r="S241" s="14">
        <v>0</v>
      </c>
      <c r="T241" s="14"/>
      <c r="U241" s="14"/>
      <c r="V241" s="14"/>
      <c r="W241" s="14"/>
      <c r="X241" s="11">
        <v>0</v>
      </c>
      <c r="Y241" s="11">
        <v>0</v>
      </c>
      <c r="Z241" s="11">
        <v>0</v>
      </c>
      <c r="AA241" s="11">
        <v>0</v>
      </c>
      <c r="AB241" s="11">
        <v>0</v>
      </c>
      <c r="AC241" s="11"/>
      <c r="AD241" s="11">
        <v>0</v>
      </c>
      <c r="AE241" s="11">
        <v>0</v>
      </c>
      <c r="AF241" s="11">
        <v>0</v>
      </c>
      <c r="AG241" s="11"/>
      <c r="AH241" s="11">
        <v>0</v>
      </c>
      <c r="AI241" s="11" t="s">
        <v>32</v>
      </c>
      <c r="AJ241" s="11"/>
    </row>
    <row r="242" spans="1:36" s="7" customFormat="1" ht="13.5" hidden="1" customHeight="1" x14ac:dyDescent="0.25">
      <c r="A242" s="11" t="str">
        <f t="shared" si="95"/>
        <v>select N'Горват Іван Іванович', N'60',  N'Реабілітаційне відділення',  N'лікар-невропатолог',  N'0.25', 0, 0, 0, getDate(), null, getDate() union all</v>
      </c>
      <c r="B242" s="11" t="s">
        <v>610</v>
      </c>
      <c r="C242" s="11" t="s">
        <v>100</v>
      </c>
      <c r="D242" s="11" t="s">
        <v>101</v>
      </c>
      <c r="E242" s="11" t="s">
        <v>90</v>
      </c>
      <c r="F242" s="11">
        <v>0.71357906000000004</v>
      </c>
      <c r="G242" s="11" t="s">
        <v>26</v>
      </c>
      <c r="H242" s="11" t="s">
        <v>26</v>
      </c>
      <c r="I242" s="11" t="s">
        <v>29</v>
      </c>
      <c r="J242" s="11" t="s">
        <v>38</v>
      </c>
      <c r="K242" s="11" t="s">
        <v>1570</v>
      </c>
      <c r="L242" s="21">
        <v>45505</v>
      </c>
      <c r="M242" s="11">
        <f t="shared" si="103"/>
        <v>0</v>
      </c>
      <c r="N242" s="11">
        <v>0</v>
      </c>
      <c r="O242" s="11"/>
      <c r="P242" s="11">
        <f t="shared" ref="P242:P243" si="113">S242*(200/3)*J242*F242</f>
        <v>0</v>
      </c>
      <c r="Q242" s="11" t="b">
        <f t="shared" ref="Q242:Q243" si="114">ROUND(R242,2)=ROUND(P242,2)</f>
        <v>1</v>
      </c>
      <c r="R242" s="11">
        <v>0</v>
      </c>
      <c r="S242" s="14">
        <v>0</v>
      </c>
      <c r="T242" s="12">
        <f t="shared" ref="T242:T243" si="115">(30000*F242*J242)</f>
        <v>5351.8429500000002</v>
      </c>
      <c r="U242" s="12">
        <f t="shared" ref="U242:U243" si="116">20000*F242*J242</f>
        <v>3567.8953000000001</v>
      </c>
      <c r="V242" s="12">
        <f t="shared" ref="V242:V243" si="117">ROUND(IF((Y242-T242)&gt;U242,(Y242-T242-U242)*0.1+U242*0.3,(Y242-T242)*0.3),2)</f>
        <v>-1605.55</v>
      </c>
      <c r="W242" s="12" t="b">
        <f t="shared" ref="W242:W243" si="118">IF(V242&lt;0,0,V242)=ROUND(X242,2)</f>
        <v>1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/>
      <c r="AD242" s="11">
        <v>0</v>
      </c>
      <c r="AE242" s="11">
        <v>0</v>
      </c>
      <c r="AF242" s="11">
        <v>0</v>
      </c>
      <c r="AG242" s="11" t="b">
        <f t="shared" ref="AG242:AG243" si="119">ROUND(AF242,2)=ROUND((AH242*AE242),2)</f>
        <v>1</v>
      </c>
      <c r="AH242" s="11">
        <v>0</v>
      </c>
      <c r="AI242" s="11" t="s">
        <v>32</v>
      </c>
      <c r="AJ242" s="11"/>
    </row>
    <row r="243" spans="1:36" s="7" customFormat="1" ht="13.5" hidden="1" customHeight="1" x14ac:dyDescent="0.25">
      <c r="A243" s="11" t="str">
        <f t="shared" si="95"/>
        <v>select N'Горват Катерина Антонівна', N'22',  N'Відділення загальної терапії',  N'лікар-терапевт',  N'1.00', 0, 0, 0, getDate(), null, getDate() union all</v>
      </c>
      <c r="B243" s="11" t="s">
        <v>1260</v>
      </c>
      <c r="C243" s="11" t="s">
        <v>202</v>
      </c>
      <c r="D243" s="11" t="s">
        <v>203</v>
      </c>
      <c r="E243" s="11" t="s">
        <v>42</v>
      </c>
      <c r="F243" s="11">
        <v>0</v>
      </c>
      <c r="G243" s="11" t="s">
        <v>26</v>
      </c>
      <c r="H243" s="11" t="s">
        <v>26</v>
      </c>
      <c r="I243" s="11" t="s">
        <v>29</v>
      </c>
      <c r="J243" s="11" t="s">
        <v>29</v>
      </c>
      <c r="K243" s="11" t="s">
        <v>1569</v>
      </c>
      <c r="L243" s="20"/>
      <c r="M243" s="11">
        <f t="shared" ref="M243:M246" si="120">R243+X243+AB243+AF243+N243+Z243</f>
        <v>0</v>
      </c>
      <c r="N243" s="11">
        <v>0</v>
      </c>
      <c r="O243" s="11"/>
      <c r="P243" s="11">
        <f t="shared" si="113"/>
        <v>0</v>
      </c>
      <c r="Q243" s="11" t="b">
        <f t="shared" si="114"/>
        <v>1</v>
      </c>
      <c r="R243" s="11">
        <v>0</v>
      </c>
      <c r="S243" s="14">
        <v>0</v>
      </c>
      <c r="T243" s="12">
        <f t="shared" si="115"/>
        <v>0</v>
      </c>
      <c r="U243" s="12">
        <f t="shared" si="116"/>
        <v>0</v>
      </c>
      <c r="V243" s="12">
        <f t="shared" si="117"/>
        <v>0</v>
      </c>
      <c r="W243" s="12" t="b">
        <f t="shared" si="118"/>
        <v>1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/>
      <c r="AD243" s="11">
        <v>0</v>
      </c>
      <c r="AE243" s="11">
        <v>0</v>
      </c>
      <c r="AF243" s="11">
        <v>0</v>
      </c>
      <c r="AG243" s="11" t="b">
        <f t="shared" si="119"/>
        <v>1</v>
      </c>
      <c r="AH243" s="11">
        <v>0</v>
      </c>
      <c r="AI243" s="11" t="s">
        <v>32</v>
      </c>
      <c r="AJ243" s="11"/>
    </row>
    <row r="244" spans="1:36" s="7" customFormat="1" ht="13.5" hidden="1" customHeight="1" x14ac:dyDescent="0.25">
      <c r="A244" s="11" t="str">
        <f t="shared" si="95"/>
        <v>select N'Горват Маріанна Юріївна', N'97',  N'Акушерський блок',  N'Молодша медична сестра',  N'1.00', 8, 120, 0, getDate(), null, getDate() union all</v>
      </c>
      <c r="B244" s="11" t="s">
        <v>688</v>
      </c>
      <c r="C244" s="11" t="s">
        <v>641</v>
      </c>
      <c r="D244" s="11" t="s">
        <v>642</v>
      </c>
      <c r="E244" s="11" t="s">
        <v>111</v>
      </c>
      <c r="F244" s="11" t="s">
        <v>25</v>
      </c>
      <c r="G244" s="11" t="s">
        <v>48</v>
      </c>
      <c r="H244" s="11" t="s">
        <v>112</v>
      </c>
      <c r="I244" s="11" t="s">
        <v>29</v>
      </c>
      <c r="J244" s="11" t="s">
        <v>29</v>
      </c>
      <c r="K244" s="11" t="s">
        <v>1569</v>
      </c>
      <c r="L244" s="20"/>
      <c r="M244" s="11">
        <f t="shared" si="120"/>
        <v>0</v>
      </c>
      <c r="N244" s="11">
        <v>0</v>
      </c>
      <c r="O244" s="11"/>
      <c r="P244" s="11"/>
      <c r="Q244" s="11"/>
      <c r="R244" s="11">
        <v>0</v>
      </c>
      <c r="S244" s="11">
        <v>0</v>
      </c>
      <c r="T244" s="11"/>
      <c r="U244" s="11"/>
      <c r="V244" s="11"/>
      <c r="W244" s="11"/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/>
      <c r="AD244" s="11">
        <v>0</v>
      </c>
      <c r="AE244" s="11">
        <v>0</v>
      </c>
      <c r="AF244" s="11">
        <v>0</v>
      </c>
      <c r="AG244" s="11"/>
      <c r="AH244" s="11">
        <v>0</v>
      </c>
      <c r="AI244" s="11" t="s">
        <v>32</v>
      </c>
      <c r="AJ244" s="11"/>
    </row>
    <row r="245" spans="1:36" s="7" customFormat="1" ht="13.5" hidden="1" customHeight="1" x14ac:dyDescent="0.25">
      <c r="A245" s="11" t="str">
        <f t="shared" si="95"/>
        <v>select N'Горват Марія Василівна', N'83',  N'Відділення патології вагітності та екстрагенітальної патології',  N'акушерка',  N'1.00', 8, 260, 0, getDate(), null, getDate() union all</v>
      </c>
      <c r="B245" s="11" t="s">
        <v>1232</v>
      </c>
      <c r="C245" s="11" t="s">
        <v>44</v>
      </c>
      <c r="D245" s="11" t="s">
        <v>45</v>
      </c>
      <c r="E245" s="11" t="s">
        <v>46</v>
      </c>
      <c r="F245" s="11" t="s">
        <v>1233</v>
      </c>
      <c r="G245" s="11" t="s">
        <v>48</v>
      </c>
      <c r="H245" s="11" t="s">
        <v>49</v>
      </c>
      <c r="I245" s="11" t="s">
        <v>29</v>
      </c>
      <c r="J245" s="11" t="s">
        <v>29</v>
      </c>
      <c r="K245" s="11" t="s">
        <v>1569</v>
      </c>
      <c r="L245" s="20"/>
      <c r="M245" s="11">
        <f t="shared" si="120"/>
        <v>0</v>
      </c>
      <c r="N245" s="11">
        <v>0</v>
      </c>
      <c r="O245" s="11"/>
      <c r="P245" s="11"/>
      <c r="Q245" s="11"/>
      <c r="R245" s="11">
        <v>0</v>
      </c>
      <c r="S245" s="11">
        <v>0</v>
      </c>
      <c r="T245" s="11"/>
      <c r="U245" s="11"/>
      <c r="V245" s="11"/>
      <c r="W245" s="11"/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/>
      <c r="AD245" s="11">
        <v>0</v>
      </c>
      <c r="AE245" s="11">
        <v>0</v>
      </c>
      <c r="AF245" s="11">
        <v>0</v>
      </c>
      <c r="AG245" s="11"/>
      <c r="AH245" s="11">
        <v>0</v>
      </c>
      <c r="AI245" s="11" t="s">
        <v>32</v>
      </c>
      <c r="AJ245" s="11"/>
    </row>
    <row r="246" spans="1:36" s="7" customFormat="1" ht="13.5" hidden="1" customHeight="1" x14ac:dyDescent="0.25">
      <c r="A246" s="11" t="str">
        <f t="shared" si="95"/>
        <v>select N'Горват Марія Іванівна', N'4',  N'Гінекологічне відділення',  N'Молодша медична сестра',  N'1.00', 8, 120, 0, getDate(), null, getDate() union all</v>
      </c>
      <c r="B246" s="11" t="s">
        <v>529</v>
      </c>
      <c r="C246" s="11" t="s">
        <v>34</v>
      </c>
      <c r="D246" s="11" t="s">
        <v>35</v>
      </c>
      <c r="E246" s="11" t="s">
        <v>111</v>
      </c>
      <c r="F246" s="11" t="s">
        <v>196</v>
      </c>
      <c r="G246" s="11" t="s">
        <v>48</v>
      </c>
      <c r="H246" s="11" t="s">
        <v>112</v>
      </c>
      <c r="I246" s="11" t="s">
        <v>29</v>
      </c>
      <c r="J246" s="11" t="s">
        <v>29</v>
      </c>
      <c r="K246" s="11" t="s">
        <v>1569</v>
      </c>
      <c r="L246" s="20"/>
      <c r="M246" s="11">
        <f t="shared" si="120"/>
        <v>0</v>
      </c>
      <c r="N246" s="11">
        <v>0</v>
      </c>
      <c r="O246" s="11"/>
      <c r="P246" s="11"/>
      <c r="Q246" s="11"/>
      <c r="R246" s="11">
        <v>0</v>
      </c>
      <c r="S246" s="11">
        <v>0</v>
      </c>
      <c r="T246" s="11"/>
      <c r="U246" s="11"/>
      <c r="V246" s="11"/>
      <c r="W246" s="11"/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/>
      <c r="AD246" s="11">
        <v>0</v>
      </c>
      <c r="AE246" s="11">
        <v>0</v>
      </c>
      <c r="AF246" s="11">
        <v>0</v>
      </c>
      <c r="AG246" s="11"/>
      <c r="AH246" s="11">
        <v>0</v>
      </c>
      <c r="AI246" s="11" t="s">
        <v>32</v>
      </c>
      <c r="AJ246" s="11"/>
    </row>
    <row r="247" spans="1:36" s="7" customFormat="1" ht="13.5" hidden="1" customHeight="1" x14ac:dyDescent="0.25">
      <c r="A247" s="11" t="str">
        <f t="shared" si="95"/>
        <v>select N'Горват Оксана Василівна', N'54',  N'Паталогоанатомічне відділення',  N'Старший лаборант',  N'1.00', 8, 280, 0, getDate(), null, getDate() union all</v>
      </c>
      <c r="B247" s="11" t="s">
        <v>720</v>
      </c>
      <c r="C247" s="11" t="s">
        <v>286</v>
      </c>
      <c r="D247" s="11" t="s">
        <v>287</v>
      </c>
      <c r="E247" s="11" t="s">
        <v>721</v>
      </c>
      <c r="F247" s="11" t="s">
        <v>25</v>
      </c>
      <c r="G247" s="11" t="s">
        <v>48</v>
      </c>
      <c r="H247" s="11" t="s">
        <v>118</v>
      </c>
      <c r="I247" s="11" t="s">
        <v>185</v>
      </c>
      <c r="J247" s="11" t="s">
        <v>186</v>
      </c>
      <c r="K247" s="11" t="s">
        <v>1569</v>
      </c>
      <c r="L247" s="21">
        <v>45474</v>
      </c>
      <c r="M247" s="11">
        <f t="shared" si="103"/>
        <v>0</v>
      </c>
      <c r="N247" s="11">
        <v>0</v>
      </c>
      <c r="O247" s="11"/>
      <c r="P247" s="11"/>
      <c r="Q247" s="11"/>
      <c r="R247" s="11">
        <v>0</v>
      </c>
      <c r="S247" s="11">
        <v>0</v>
      </c>
      <c r="T247" s="11"/>
      <c r="U247" s="11"/>
      <c r="V247" s="11"/>
      <c r="W247" s="11"/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/>
      <c r="AD247" s="11">
        <v>0</v>
      </c>
      <c r="AE247" s="11">
        <v>0</v>
      </c>
      <c r="AF247" s="11">
        <v>0</v>
      </c>
      <c r="AG247" s="11"/>
      <c r="AH247" s="11">
        <v>0</v>
      </c>
      <c r="AI247" s="11" t="s">
        <v>32</v>
      </c>
      <c r="AJ247" s="11"/>
    </row>
    <row r="248" spans="1:36" s="7" customFormat="1" ht="13.5" hidden="1" customHeight="1" x14ac:dyDescent="0.25">
      <c r="A248" s="11" t="str">
        <f t="shared" si="95"/>
        <v>select N'Горват Оксана Василівна', N'54',  N'Паталогоанатомічне відділення',  N'лаборант',  N'0.50', 8, 200, 0, getDate(), null, getDate() union all</v>
      </c>
      <c r="B248" s="11" t="s">
        <v>720</v>
      </c>
      <c r="C248" s="11" t="s">
        <v>286</v>
      </c>
      <c r="D248" s="11" t="s">
        <v>287</v>
      </c>
      <c r="E248" s="11" t="s">
        <v>270</v>
      </c>
      <c r="F248" s="11" t="s">
        <v>25</v>
      </c>
      <c r="G248" s="11" t="s">
        <v>48</v>
      </c>
      <c r="H248" s="11" t="s">
        <v>95</v>
      </c>
      <c r="I248" s="11" t="s">
        <v>185</v>
      </c>
      <c r="J248" s="11" t="s">
        <v>784</v>
      </c>
      <c r="K248" s="11" t="s">
        <v>1571</v>
      </c>
      <c r="L248" s="21">
        <v>45474</v>
      </c>
      <c r="M248" s="11">
        <f t="shared" si="103"/>
        <v>0</v>
      </c>
      <c r="N248" s="11">
        <v>0</v>
      </c>
      <c r="O248" s="11"/>
      <c r="P248" s="11"/>
      <c r="Q248" s="11"/>
      <c r="R248" s="11">
        <v>0</v>
      </c>
      <c r="S248" s="11">
        <v>0</v>
      </c>
      <c r="T248" s="11"/>
      <c r="U248" s="11"/>
      <c r="V248" s="11"/>
      <c r="W248" s="11"/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/>
      <c r="AD248" s="11">
        <v>0</v>
      </c>
      <c r="AE248" s="11">
        <v>0</v>
      </c>
      <c r="AF248" s="11">
        <v>0</v>
      </c>
      <c r="AG248" s="11"/>
      <c r="AH248" s="11">
        <v>0</v>
      </c>
      <c r="AI248" s="11" t="s">
        <v>32</v>
      </c>
      <c r="AJ248" s="11"/>
    </row>
    <row r="249" spans="1:36" s="7" customFormat="1" ht="13.5" hidden="1" customHeight="1" x14ac:dyDescent="0.25">
      <c r="A249" s="11" t="str">
        <f t="shared" si="95"/>
        <v>select N'Горват Олександр Васильович', N'36',  N'Зубопротезна лабораторія',  N'лікар-стоматолог-ортопед',  N'1.00', 0, 0, 0, getDate(), null, getDate() union all</v>
      </c>
      <c r="B249" s="11" t="s">
        <v>1287</v>
      </c>
      <c r="C249" s="11" t="s">
        <v>1288</v>
      </c>
      <c r="D249" s="11" t="s">
        <v>341</v>
      </c>
      <c r="E249" s="11" t="s">
        <v>1289</v>
      </c>
      <c r="F249" s="11">
        <v>0.52380950000000004</v>
      </c>
      <c r="G249" s="11" t="s">
        <v>26</v>
      </c>
      <c r="H249" s="11" t="s">
        <v>26</v>
      </c>
      <c r="I249" s="11" t="s">
        <v>185</v>
      </c>
      <c r="J249" s="11" t="s">
        <v>186</v>
      </c>
      <c r="K249" s="11" t="s">
        <v>1569</v>
      </c>
      <c r="L249" s="20"/>
      <c r="M249" s="11">
        <f t="shared" ref="M249:M250" si="121">R249+X249+AB249+AF249+N249+Z249</f>
        <v>0</v>
      </c>
      <c r="N249" s="11">
        <v>0</v>
      </c>
      <c r="O249" s="11"/>
      <c r="P249" s="11">
        <f t="shared" ref="P249:P250" si="122">S249*(200/3)*J249*F249</f>
        <v>0</v>
      </c>
      <c r="Q249" s="11" t="b">
        <f t="shared" ref="Q249:Q250" si="123">ROUND(R249,2)=ROUND(P249,2)</f>
        <v>1</v>
      </c>
      <c r="R249" s="11">
        <v>0</v>
      </c>
      <c r="S249" s="12">
        <v>0</v>
      </c>
      <c r="T249" s="12">
        <f t="shared" ref="T249:T250" si="124">(30000*F249*J249)</f>
        <v>10528.570950000001</v>
      </c>
      <c r="U249" s="12">
        <f t="shared" ref="U249:U250" si="125">20000*F249*J249</f>
        <v>7019.0473000000011</v>
      </c>
      <c r="V249" s="12">
        <f t="shared" ref="V249:V250" si="126">ROUND(IF((Y249-T249)&gt;U249,(Y249-T249-U249)*0.1+U249*0.3,(Y249-T249)*0.3),2)</f>
        <v>-3158.57</v>
      </c>
      <c r="W249" s="12" t="b">
        <f t="shared" ref="W249:W250" si="127">IF(V249&lt;0,0,V249)=ROUND(X249,2)</f>
        <v>1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/>
      <c r="AD249" s="11">
        <v>0</v>
      </c>
      <c r="AE249" s="11">
        <v>0</v>
      </c>
      <c r="AF249" s="11">
        <v>0</v>
      </c>
      <c r="AG249" s="11" t="b">
        <f t="shared" ref="AG249:AG250" si="128">ROUND(AF249,2)=ROUND((AH249*AE249),2)</f>
        <v>1</v>
      </c>
      <c r="AH249" s="11">
        <v>0</v>
      </c>
      <c r="AI249" s="11" t="s">
        <v>32</v>
      </c>
      <c r="AJ249" s="11"/>
    </row>
    <row r="250" spans="1:36" s="7" customFormat="1" ht="13.5" hidden="1" customHeight="1" x14ac:dyDescent="0.25">
      <c r="A250" s="11" t="str">
        <f t="shared" si="95"/>
        <v>select N'Горват Олександр Васильович', N'36',  N'Стоматологічне відділення',  N'лікар-стоматолог-ортодонт',  N'0.50', 0, 0, 0, getDate(), null, getDate() union all</v>
      </c>
      <c r="B250" s="11" t="s">
        <v>1287</v>
      </c>
      <c r="C250" s="11" t="s">
        <v>340</v>
      </c>
      <c r="D250" s="11" t="s">
        <v>341</v>
      </c>
      <c r="E250" s="11" t="s">
        <v>1205</v>
      </c>
      <c r="F250" s="11">
        <v>0.52380950000000004</v>
      </c>
      <c r="G250" s="11" t="s">
        <v>26</v>
      </c>
      <c r="H250" s="11" t="s">
        <v>26</v>
      </c>
      <c r="I250" s="11" t="s">
        <v>185</v>
      </c>
      <c r="J250" s="11" t="s">
        <v>784</v>
      </c>
      <c r="K250" s="11" t="s">
        <v>1571</v>
      </c>
      <c r="L250" s="20"/>
      <c r="M250" s="11">
        <f t="shared" si="121"/>
        <v>0</v>
      </c>
      <c r="N250" s="11">
        <v>0</v>
      </c>
      <c r="O250" s="11"/>
      <c r="P250" s="11">
        <f t="shared" si="122"/>
        <v>0</v>
      </c>
      <c r="Q250" s="11" t="b">
        <f t="shared" si="123"/>
        <v>1</v>
      </c>
      <c r="R250" s="11">
        <v>0</v>
      </c>
      <c r="S250" s="12">
        <v>0</v>
      </c>
      <c r="T250" s="12">
        <f t="shared" si="124"/>
        <v>5185.7140500000005</v>
      </c>
      <c r="U250" s="12">
        <f t="shared" si="125"/>
        <v>3457.1427000000003</v>
      </c>
      <c r="V250" s="12">
        <f t="shared" si="126"/>
        <v>-1555.71</v>
      </c>
      <c r="W250" s="12" t="b">
        <f t="shared" si="127"/>
        <v>1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/>
      <c r="AD250" s="11">
        <v>0</v>
      </c>
      <c r="AE250" s="11">
        <v>0</v>
      </c>
      <c r="AF250" s="11">
        <v>0</v>
      </c>
      <c r="AG250" s="11" t="b">
        <f t="shared" si="128"/>
        <v>1</v>
      </c>
      <c r="AH250" s="11">
        <v>0</v>
      </c>
      <c r="AI250" s="11" t="s">
        <v>32</v>
      </c>
      <c r="AJ250" s="11"/>
    </row>
    <row r="251" spans="1:36" s="7" customFormat="1" ht="13.5" hidden="1" customHeight="1" x14ac:dyDescent="0.25">
      <c r="A251" s="11" t="str">
        <f t="shared" si="95"/>
        <v>select N'Горват Олена Ладиславівна', N'94',  N'Господарський відділ',  N'двірник',  N'1.00', 0, 0, 0, getDate(), null, getDate() union all</v>
      </c>
      <c r="B251" s="11" t="s">
        <v>1516</v>
      </c>
      <c r="C251" s="11" t="s">
        <v>63</v>
      </c>
      <c r="D251" s="11" t="s">
        <v>64</v>
      </c>
      <c r="E251" s="11" t="s">
        <v>1190</v>
      </c>
      <c r="F251" s="11" t="s">
        <v>181</v>
      </c>
      <c r="G251" s="11" t="s">
        <v>26</v>
      </c>
      <c r="H251" s="11" t="s">
        <v>26</v>
      </c>
      <c r="I251" s="11" t="s">
        <v>29</v>
      </c>
      <c r="J251" s="11" t="s">
        <v>29</v>
      </c>
      <c r="K251" s="11" t="s">
        <v>1569</v>
      </c>
      <c r="L251" s="21">
        <v>45505</v>
      </c>
      <c r="M251" s="11">
        <f t="shared" si="103"/>
        <v>0</v>
      </c>
      <c r="N251" s="11">
        <v>0</v>
      </c>
      <c r="O251" s="11"/>
      <c r="P251" s="11"/>
      <c r="Q251" s="11"/>
      <c r="R251" s="11">
        <v>0</v>
      </c>
      <c r="S251" s="11">
        <v>0</v>
      </c>
      <c r="T251" s="11"/>
      <c r="U251" s="11"/>
      <c r="V251" s="11"/>
      <c r="W251" s="11"/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/>
      <c r="AD251" s="11">
        <v>0</v>
      </c>
      <c r="AE251" s="11">
        <v>0</v>
      </c>
      <c r="AF251" s="11">
        <v>0</v>
      </c>
      <c r="AG251" s="11"/>
      <c r="AH251" s="11">
        <v>0</v>
      </c>
      <c r="AI251" s="11" t="s">
        <v>32</v>
      </c>
      <c r="AJ251" s="11"/>
    </row>
    <row r="252" spans="1:36" s="7" customFormat="1" ht="13.5" hidden="1" customHeight="1" x14ac:dyDescent="0.25">
      <c r="A252" s="11" t="str">
        <f t="shared" si="95"/>
        <v>select N'Гордубей Маріанна Іванівна', N'31',  N'Відділ досліджень та розвитку',  N'лікар-статистик',  N'1.00', 5, 640, 0, getDate(), null, getDate() union all</v>
      </c>
      <c r="B252" s="11" t="s">
        <v>764</v>
      </c>
      <c r="C252" s="11" t="s">
        <v>58</v>
      </c>
      <c r="D252" s="11" t="s">
        <v>59</v>
      </c>
      <c r="E252" s="11" t="s">
        <v>765</v>
      </c>
      <c r="F252" s="11">
        <v>1</v>
      </c>
      <c r="G252" s="11" t="s">
        <v>23</v>
      </c>
      <c r="H252" s="11" t="s">
        <v>61</v>
      </c>
      <c r="I252" s="11" t="s">
        <v>29</v>
      </c>
      <c r="J252" s="11" t="s">
        <v>29</v>
      </c>
      <c r="K252" s="11" t="s">
        <v>1569</v>
      </c>
      <c r="L252" s="20"/>
      <c r="M252" s="11">
        <f t="shared" ref="M252:M315" si="129">R252+X252+AB252+AF252+N252+Z252</f>
        <v>0</v>
      </c>
      <c r="N252" s="11">
        <v>0</v>
      </c>
      <c r="O252" s="11"/>
      <c r="P252" s="11">
        <f>S252*(200/3)*J252*F252</f>
        <v>0</v>
      </c>
      <c r="Q252" s="11" t="b">
        <f>ROUND(R252,2)=ROUND(P252,2)</f>
        <v>1</v>
      </c>
      <c r="R252" s="11">
        <v>0</v>
      </c>
      <c r="S252" s="12">
        <v>0</v>
      </c>
      <c r="T252" s="12">
        <f>(30000*F252*J252)</f>
        <v>30000</v>
      </c>
      <c r="U252" s="12">
        <f>20000*F252*J252</f>
        <v>20000</v>
      </c>
      <c r="V252" s="12">
        <f>ROUND(IF((Y252-T252)&gt;U252,(Y252-T252-U252)*0.1+U252*0.3,(Y252-T252)*0.3),2)</f>
        <v>-9000</v>
      </c>
      <c r="W252" s="12" t="b">
        <f>IF(V252&lt;0,0,V252)=ROUND(X252,2)</f>
        <v>1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/>
      <c r="AD252" s="11">
        <v>0</v>
      </c>
      <c r="AE252" s="11">
        <v>0</v>
      </c>
      <c r="AF252" s="11">
        <v>0</v>
      </c>
      <c r="AG252" s="11" t="b">
        <f>ROUND(AF252,2)=ROUND((AH252*AE252),2)</f>
        <v>1</v>
      </c>
      <c r="AH252" s="11">
        <v>0</v>
      </c>
      <c r="AI252" s="11" t="s">
        <v>32</v>
      </c>
      <c r="AJ252" s="11"/>
    </row>
    <row r="253" spans="1:36" s="7" customFormat="1" ht="13.5" hidden="1" customHeight="1" x14ac:dyDescent="0.25">
      <c r="A253" s="11" t="str">
        <f t="shared" si="95"/>
        <v>select N'Горкавчук Тимофій Іванович', N'13',  N'Кардіологічне відділення',  N'завідувач',  N'1.00', 0, 0, 0, getDate(), null, getDate() union all</v>
      </c>
      <c r="B253" s="11" t="s">
        <v>1255</v>
      </c>
      <c r="C253" s="11" t="s">
        <v>383</v>
      </c>
      <c r="D253" s="11" t="s">
        <v>384</v>
      </c>
      <c r="E253" s="11" t="s">
        <v>69</v>
      </c>
      <c r="F253" s="11" t="s">
        <v>353</v>
      </c>
      <c r="G253" s="11" t="s">
        <v>26</v>
      </c>
      <c r="H253" s="11" t="s">
        <v>26</v>
      </c>
      <c r="I253" s="11" t="s">
        <v>185</v>
      </c>
      <c r="J253" s="11" t="s">
        <v>186</v>
      </c>
      <c r="K253" s="11" t="s">
        <v>1569</v>
      </c>
      <c r="L253" s="20"/>
      <c r="M253" s="11">
        <f t="shared" si="129"/>
        <v>0</v>
      </c>
      <c r="N253" s="11">
        <v>0</v>
      </c>
      <c r="O253" s="11"/>
      <c r="P253" s="11"/>
      <c r="Q253" s="11"/>
      <c r="R253" s="11">
        <v>0</v>
      </c>
      <c r="S253" s="14">
        <v>0</v>
      </c>
      <c r="T253" s="14"/>
      <c r="U253" s="14"/>
      <c r="V253" s="14"/>
      <c r="W253" s="14"/>
      <c r="X253" s="11">
        <v>0</v>
      </c>
      <c r="Y253" s="11">
        <v>0</v>
      </c>
      <c r="Z253" s="11">
        <v>0</v>
      </c>
      <c r="AA253" s="11">
        <v>0</v>
      </c>
      <c r="AB253" s="11">
        <v>0</v>
      </c>
      <c r="AC253" s="11"/>
      <c r="AD253" s="11">
        <v>0</v>
      </c>
      <c r="AE253" s="11">
        <v>0</v>
      </c>
      <c r="AF253" s="11">
        <v>0</v>
      </c>
      <c r="AG253" s="11"/>
      <c r="AH253" s="11">
        <v>0</v>
      </c>
      <c r="AI253" s="11" t="s">
        <v>32</v>
      </c>
      <c r="AJ253" s="11"/>
    </row>
    <row r="254" spans="1:36" s="7" customFormat="1" ht="13.5" hidden="1" customHeight="1" x14ac:dyDescent="0.25">
      <c r="A254" s="11" t="str">
        <f t="shared" si="95"/>
        <v>select N'Горкавчук Тимофій Іванович', N'13',  N'Кардіологічне відділення',  N'Лікар-кардіолог інтервенційний',  N'0.50', 0, 0, 52,2449004, getDate(), null, getDate() union all</v>
      </c>
      <c r="B254" s="11" t="s">
        <v>1255</v>
      </c>
      <c r="C254" s="11" t="s">
        <v>383</v>
      </c>
      <c r="D254" s="11" t="s">
        <v>384</v>
      </c>
      <c r="E254" s="11" t="s">
        <v>1063</v>
      </c>
      <c r="F254" s="11">
        <v>0.7915894</v>
      </c>
      <c r="G254" s="11" t="s">
        <v>26</v>
      </c>
      <c r="H254" s="11" t="s">
        <v>26</v>
      </c>
      <c r="I254" s="11" t="s">
        <v>185</v>
      </c>
      <c r="J254" s="11" t="s">
        <v>784</v>
      </c>
      <c r="K254" s="11" t="s">
        <v>1571</v>
      </c>
      <c r="L254" s="20"/>
      <c r="M254" s="11">
        <f t="shared" si="129"/>
        <v>52.244900399999999</v>
      </c>
      <c r="N254" s="11">
        <v>0</v>
      </c>
      <c r="O254" s="11"/>
      <c r="P254" s="11">
        <f>S254*(200/3)*J254*F254</f>
        <v>52.244900399999999</v>
      </c>
      <c r="Q254" s="11" t="b">
        <f>ROUND(R254,2)=ROUND(P254,2)</f>
        <v>1</v>
      </c>
      <c r="R254" s="11">
        <v>52.244900399999999</v>
      </c>
      <c r="S254" s="14">
        <v>3</v>
      </c>
      <c r="T254" s="12">
        <f>(30000*F254*J254)</f>
        <v>7836.7350600000009</v>
      </c>
      <c r="U254" s="12">
        <f>20000*F254*J254</f>
        <v>5224.4900400000006</v>
      </c>
      <c r="V254" s="12">
        <f>ROUND(IF((Y254-T254)&gt;U254,(Y254-T254-U254)*0.1+U254*0.3,(Y254-T254)*0.3),2)</f>
        <v>-2351.02</v>
      </c>
      <c r="W254" s="12" t="b">
        <f>IF(V254&lt;0,0,V254)=ROUND(X254,2)</f>
        <v>1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/>
      <c r="AD254" s="11">
        <v>0</v>
      </c>
      <c r="AE254" s="11">
        <v>0</v>
      </c>
      <c r="AF254" s="11">
        <v>0</v>
      </c>
      <c r="AG254" s="11" t="b">
        <f>ROUND(AF254,2)=ROUND((AH254*AE254),2)</f>
        <v>1</v>
      </c>
      <c r="AH254" s="11">
        <v>0</v>
      </c>
      <c r="AI254" s="11" t="s">
        <v>32</v>
      </c>
      <c r="AJ254" s="11"/>
    </row>
    <row r="255" spans="1:36" s="7" customFormat="1" ht="13.5" hidden="1" customHeight="1" x14ac:dyDescent="0.25">
      <c r="A255" s="11" t="str">
        <f t="shared" si="95"/>
        <v>select N'Горохович Олена Іванівна', N'22',  N'Відділення загальної терапії',  N'Молодша медична сестра',  N'1.00', 8, 120, 0, getDate(), null, getDate() union all</v>
      </c>
      <c r="B255" s="11" t="s">
        <v>519</v>
      </c>
      <c r="C255" s="11" t="s">
        <v>202</v>
      </c>
      <c r="D255" s="11" t="s">
        <v>203</v>
      </c>
      <c r="E255" s="11" t="s">
        <v>111</v>
      </c>
      <c r="F255" s="11" t="s">
        <v>103</v>
      </c>
      <c r="G255" s="11" t="s">
        <v>48</v>
      </c>
      <c r="H255" s="11" t="s">
        <v>112</v>
      </c>
      <c r="I255" s="11" t="s">
        <v>29</v>
      </c>
      <c r="J255" s="11" t="s">
        <v>29</v>
      </c>
      <c r="K255" s="11" t="s">
        <v>1569</v>
      </c>
      <c r="L255" s="20"/>
      <c r="M255" s="11">
        <f t="shared" si="129"/>
        <v>0</v>
      </c>
      <c r="N255" s="11">
        <v>0</v>
      </c>
      <c r="O255" s="11"/>
      <c r="P255" s="11"/>
      <c r="Q255" s="11"/>
      <c r="R255" s="11">
        <v>0</v>
      </c>
      <c r="S255" s="11">
        <v>0</v>
      </c>
      <c r="T255" s="11"/>
      <c r="U255" s="11"/>
      <c r="V255" s="11"/>
      <c r="W255" s="11"/>
      <c r="X255" s="11">
        <v>0</v>
      </c>
      <c r="Y255" s="11">
        <v>0</v>
      </c>
      <c r="Z255" s="11">
        <v>0</v>
      </c>
      <c r="AA255" s="11">
        <v>0</v>
      </c>
      <c r="AB255" s="11">
        <v>0</v>
      </c>
      <c r="AC255" s="11"/>
      <c r="AD255" s="11">
        <v>0</v>
      </c>
      <c r="AE255" s="11">
        <v>0</v>
      </c>
      <c r="AF255" s="11">
        <v>0</v>
      </c>
      <c r="AG255" s="11"/>
      <c r="AH255" s="11">
        <v>0</v>
      </c>
      <c r="AI255" s="11" t="s">
        <v>32</v>
      </c>
      <c r="AJ255" s="11"/>
    </row>
    <row r="256" spans="1:36" s="7" customFormat="1" ht="13.5" hidden="1" customHeight="1" x14ac:dyDescent="0.25">
      <c r="A256" s="11" t="str">
        <f t="shared" si="95"/>
        <v>select N'Готько Віта Іванівна', N'86',  N'Відділення постінтенсивного виходжування для новонароджених та постнатального догляду',  N'сестра медична старша',  N'1.00', 8, 280, 0, getDate(), null, getDate() union all</v>
      </c>
      <c r="B256" s="11" t="s">
        <v>680</v>
      </c>
      <c r="C256" s="11" t="s">
        <v>681</v>
      </c>
      <c r="D256" s="11" t="s">
        <v>682</v>
      </c>
      <c r="E256" s="11" t="s">
        <v>117</v>
      </c>
      <c r="F256" s="11" t="s">
        <v>683</v>
      </c>
      <c r="G256" s="11" t="s">
        <v>48</v>
      </c>
      <c r="H256" s="11" t="s">
        <v>118</v>
      </c>
      <c r="I256" s="11" t="s">
        <v>27</v>
      </c>
      <c r="J256" s="11" t="s">
        <v>28</v>
      </c>
      <c r="K256" s="11" t="s">
        <v>1569</v>
      </c>
      <c r="L256" s="20"/>
      <c r="M256" s="11">
        <f t="shared" si="129"/>
        <v>0</v>
      </c>
      <c r="N256" s="11">
        <v>0</v>
      </c>
      <c r="O256" s="11"/>
      <c r="P256" s="11"/>
      <c r="Q256" s="11"/>
      <c r="R256" s="11">
        <v>0</v>
      </c>
      <c r="S256" s="11">
        <v>0</v>
      </c>
      <c r="T256" s="11"/>
      <c r="U256" s="11"/>
      <c r="V256" s="11"/>
      <c r="W256" s="11"/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/>
      <c r="AD256" s="11">
        <v>0</v>
      </c>
      <c r="AE256" s="11">
        <v>0</v>
      </c>
      <c r="AF256" s="11">
        <v>0</v>
      </c>
      <c r="AG256" s="11"/>
      <c r="AH256" s="11">
        <v>0</v>
      </c>
      <c r="AI256" s="11" t="s">
        <v>32</v>
      </c>
      <c r="AJ256" s="11"/>
    </row>
    <row r="257" spans="1:36" s="7" customFormat="1" ht="13.5" hidden="1" customHeight="1" x14ac:dyDescent="0.25">
      <c r="A257" s="11" t="str">
        <f t="shared" si="95"/>
        <v>select N'Готько Віта Іванівна', N'98',  N'Відділ з інфекційного контролю',  N'сестра медична',  N'0.25', 8, 200, 0, getDate(), null, getDate() union all</v>
      </c>
      <c r="B257" s="11" t="s">
        <v>680</v>
      </c>
      <c r="C257" s="11" t="s">
        <v>1419</v>
      </c>
      <c r="D257" s="11" t="s">
        <v>1420</v>
      </c>
      <c r="E257" s="11" t="s">
        <v>93</v>
      </c>
      <c r="F257" s="11" t="s">
        <v>1273</v>
      </c>
      <c r="G257" s="11" t="s">
        <v>48</v>
      </c>
      <c r="H257" s="11" t="s">
        <v>95</v>
      </c>
      <c r="I257" s="11" t="s">
        <v>27</v>
      </c>
      <c r="J257" s="11" t="s">
        <v>374</v>
      </c>
      <c r="K257" s="11" t="s">
        <v>1570</v>
      </c>
      <c r="L257" s="20"/>
      <c r="M257" s="11">
        <f t="shared" si="129"/>
        <v>0</v>
      </c>
      <c r="N257" s="11">
        <v>0</v>
      </c>
      <c r="O257" s="11"/>
      <c r="P257" s="11"/>
      <c r="Q257" s="11"/>
      <c r="R257" s="11">
        <v>0</v>
      </c>
      <c r="S257" s="11">
        <v>0</v>
      </c>
      <c r="T257" s="11"/>
      <c r="U257" s="11"/>
      <c r="V257" s="11"/>
      <c r="W257" s="11"/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/>
      <c r="AD257" s="11">
        <v>0</v>
      </c>
      <c r="AE257" s="11">
        <v>0</v>
      </c>
      <c r="AF257" s="11">
        <v>0</v>
      </c>
      <c r="AG257" s="11"/>
      <c r="AH257" s="11">
        <v>0</v>
      </c>
      <c r="AI257" s="11" t="s">
        <v>32</v>
      </c>
      <c r="AJ257" s="11"/>
    </row>
    <row r="258" spans="1:36" s="7" customFormat="1" ht="13.5" hidden="1" customHeight="1" x14ac:dyDescent="0.25">
      <c r="A258" s="11" t="str">
        <f t="shared" si="95"/>
        <v>select N'Гоца Василь Юрійович', N'94',  N'Господарський відділ',  N'Підсобний робітник',  N'1.00', 0, 0, 0, getDate(), null, getDate() union all</v>
      </c>
      <c r="B258" s="11" t="s">
        <v>1243</v>
      </c>
      <c r="C258" s="11" t="s">
        <v>63</v>
      </c>
      <c r="D258" s="11" t="s">
        <v>64</v>
      </c>
      <c r="E258" s="11" t="s">
        <v>177</v>
      </c>
      <c r="F258" s="11" t="s">
        <v>106</v>
      </c>
      <c r="G258" s="11" t="s">
        <v>26</v>
      </c>
      <c r="H258" s="11" t="s">
        <v>26</v>
      </c>
      <c r="I258" s="11" t="s">
        <v>29</v>
      </c>
      <c r="J258" s="11" t="s">
        <v>29</v>
      </c>
      <c r="K258" s="11" t="s">
        <v>1569</v>
      </c>
      <c r="L258" s="20"/>
      <c r="M258" s="11">
        <f t="shared" si="129"/>
        <v>0</v>
      </c>
      <c r="N258" s="11">
        <v>0</v>
      </c>
      <c r="O258" s="11"/>
      <c r="P258" s="11"/>
      <c r="Q258" s="11"/>
      <c r="R258" s="11">
        <v>0</v>
      </c>
      <c r="S258" s="11">
        <v>0</v>
      </c>
      <c r="T258" s="11"/>
      <c r="U258" s="11"/>
      <c r="V258" s="11"/>
      <c r="W258" s="11"/>
      <c r="X258" s="11">
        <v>0</v>
      </c>
      <c r="Y258" s="11">
        <v>0</v>
      </c>
      <c r="Z258" s="11">
        <v>0</v>
      </c>
      <c r="AA258" s="11">
        <v>0</v>
      </c>
      <c r="AB258" s="11">
        <v>0</v>
      </c>
      <c r="AC258" s="11"/>
      <c r="AD258" s="11">
        <v>0</v>
      </c>
      <c r="AE258" s="11">
        <v>0</v>
      </c>
      <c r="AF258" s="11">
        <v>0</v>
      </c>
      <c r="AG258" s="11"/>
      <c r="AH258" s="11">
        <v>0</v>
      </c>
      <c r="AI258" s="11" t="s">
        <v>32</v>
      </c>
      <c r="AJ258" s="11"/>
    </row>
    <row r="259" spans="1:36" s="7" customFormat="1" ht="13.5" hidden="1" customHeight="1" x14ac:dyDescent="0.25">
      <c r="A259" s="11" t="str">
        <f t="shared" ref="A259:A322" si="130">CONCATENATE("select N'",B259,"', N'",D259,"', "," N'",C259,"',  N'",E259,"',  N'",K259,"', ",G259,", ",H259,", ",M259,", getDate(), null, getDate() union all")</f>
        <v>select N'Гоца Ірина Анатоліївна', N'93',  N'Бухгалтерія',  N'головний бухгалтер',  N'1.00', 0, 0, 0, getDate(), null, getDate() union all</v>
      </c>
      <c r="B259" s="11" t="s">
        <v>923</v>
      </c>
      <c r="C259" s="11" t="s">
        <v>330</v>
      </c>
      <c r="D259" s="11" t="s">
        <v>331</v>
      </c>
      <c r="E259" s="11" t="s">
        <v>924</v>
      </c>
      <c r="F259" s="11" t="s">
        <v>25</v>
      </c>
      <c r="G259" s="11" t="s">
        <v>26</v>
      </c>
      <c r="H259" s="11" t="s">
        <v>26</v>
      </c>
      <c r="I259" s="11" t="s">
        <v>29</v>
      </c>
      <c r="J259" s="11" t="s">
        <v>29</v>
      </c>
      <c r="K259" s="11" t="s">
        <v>1569</v>
      </c>
      <c r="L259" s="20"/>
      <c r="M259" s="11">
        <f t="shared" si="129"/>
        <v>0</v>
      </c>
      <c r="N259" s="11">
        <v>0</v>
      </c>
      <c r="O259" s="11"/>
      <c r="P259" s="11"/>
      <c r="Q259" s="11"/>
      <c r="R259" s="11">
        <v>0</v>
      </c>
      <c r="S259" s="11">
        <v>0</v>
      </c>
      <c r="T259" s="11"/>
      <c r="U259" s="11"/>
      <c r="V259" s="11"/>
      <c r="W259" s="11"/>
      <c r="X259" s="11">
        <v>0</v>
      </c>
      <c r="Y259" s="11">
        <v>0</v>
      </c>
      <c r="Z259" s="11">
        <v>0</v>
      </c>
      <c r="AA259" s="11">
        <v>0</v>
      </c>
      <c r="AB259" s="11">
        <v>0</v>
      </c>
      <c r="AC259" s="11"/>
      <c r="AD259" s="11">
        <v>0</v>
      </c>
      <c r="AE259" s="11">
        <v>0</v>
      </c>
      <c r="AF259" s="11">
        <v>0</v>
      </c>
      <c r="AG259" s="11"/>
      <c r="AH259" s="11">
        <v>0</v>
      </c>
      <c r="AI259" s="11" t="s">
        <v>32</v>
      </c>
      <c r="AJ259" s="11"/>
    </row>
    <row r="260" spans="1:36" s="7" customFormat="1" ht="13.5" hidden="1" customHeight="1" x14ac:dyDescent="0.25">
      <c r="A260" s="11" t="str">
        <f t="shared" si="130"/>
        <v>select N'Гоца Оксана Михайлівна', N'84',  N'Інсультне відділення',  N'сестра-господиня',  N'1.00', 8, 140, 0, getDate(), null, getDate() union all</v>
      </c>
      <c r="B260" s="11" t="s">
        <v>281</v>
      </c>
      <c r="C260" s="11" t="s">
        <v>282</v>
      </c>
      <c r="D260" s="11" t="s">
        <v>89</v>
      </c>
      <c r="E260" s="11" t="s">
        <v>183</v>
      </c>
      <c r="F260" s="11" t="s">
        <v>122</v>
      </c>
      <c r="G260" s="11" t="s">
        <v>48</v>
      </c>
      <c r="H260" s="11" t="s">
        <v>184</v>
      </c>
      <c r="I260" s="11" t="s">
        <v>29</v>
      </c>
      <c r="J260" s="11" t="s">
        <v>29</v>
      </c>
      <c r="K260" s="11" t="s">
        <v>1569</v>
      </c>
      <c r="L260" s="20"/>
      <c r="M260" s="11">
        <f t="shared" si="129"/>
        <v>0</v>
      </c>
      <c r="N260" s="11">
        <v>0</v>
      </c>
      <c r="O260" s="11"/>
      <c r="P260" s="11"/>
      <c r="Q260" s="11"/>
      <c r="R260" s="11">
        <v>0</v>
      </c>
      <c r="S260" s="11">
        <v>0</v>
      </c>
      <c r="T260" s="11"/>
      <c r="U260" s="11"/>
      <c r="V260" s="11"/>
      <c r="W260" s="11"/>
      <c r="X260" s="11">
        <v>0</v>
      </c>
      <c r="Y260" s="11">
        <v>0</v>
      </c>
      <c r="Z260" s="11">
        <v>0</v>
      </c>
      <c r="AA260" s="11">
        <v>0</v>
      </c>
      <c r="AB260" s="11">
        <v>0</v>
      </c>
      <c r="AC260" s="11"/>
      <c r="AD260" s="11">
        <v>0</v>
      </c>
      <c r="AE260" s="11">
        <v>0</v>
      </c>
      <c r="AF260" s="11">
        <v>0</v>
      </c>
      <c r="AG260" s="11"/>
      <c r="AH260" s="11">
        <v>0</v>
      </c>
      <c r="AI260" s="11" t="s">
        <v>32</v>
      </c>
      <c r="AJ260" s="11"/>
    </row>
    <row r="261" spans="1:36" s="7" customFormat="1" ht="13.5" hidden="1" customHeight="1" x14ac:dyDescent="0.25">
      <c r="A261" s="11" t="str">
        <f t="shared" si="130"/>
        <v>select N'Гоштанар Наталія Іванівна', N'2',  N'Відділення екстреної (невідкладної) медичної допомоги',  N'Молодша медична сестра',  N'1.00', 8, 120, 0, getDate(), null, getDate() union all</v>
      </c>
      <c r="B261" s="11" t="s">
        <v>670</v>
      </c>
      <c r="C261" s="11" t="s">
        <v>173</v>
      </c>
      <c r="D261" s="11" t="s">
        <v>30</v>
      </c>
      <c r="E261" s="11" t="s">
        <v>111</v>
      </c>
      <c r="F261" s="11" t="s">
        <v>31</v>
      </c>
      <c r="G261" s="11" t="s">
        <v>48</v>
      </c>
      <c r="H261" s="11" t="s">
        <v>112</v>
      </c>
      <c r="I261" s="11" t="s">
        <v>27</v>
      </c>
      <c r="J261" s="11" t="s">
        <v>28</v>
      </c>
      <c r="K261" s="11" t="s">
        <v>1569</v>
      </c>
      <c r="L261" s="20"/>
      <c r="M261" s="11">
        <f t="shared" si="129"/>
        <v>0</v>
      </c>
      <c r="N261" s="11">
        <v>0</v>
      </c>
      <c r="O261" s="11"/>
      <c r="P261" s="11"/>
      <c r="Q261" s="11"/>
      <c r="R261" s="11">
        <v>0</v>
      </c>
      <c r="S261" s="11">
        <v>0</v>
      </c>
      <c r="T261" s="11"/>
      <c r="U261" s="11"/>
      <c r="V261" s="11"/>
      <c r="W261" s="11"/>
      <c r="X261" s="11">
        <v>0</v>
      </c>
      <c r="Y261" s="11">
        <v>0</v>
      </c>
      <c r="Z261" s="11">
        <v>0</v>
      </c>
      <c r="AA261" s="11">
        <v>0</v>
      </c>
      <c r="AB261" s="11">
        <v>0</v>
      </c>
      <c r="AC261" s="11"/>
      <c r="AD261" s="11">
        <v>0</v>
      </c>
      <c r="AE261" s="11">
        <v>0</v>
      </c>
      <c r="AF261" s="11">
        <v>0</v>
      </c>
      <c r="AG261" s="11"/>
      <c r="AH261" s="11">
        <v>0</v>
      </c>
      <c r="AI261" s="11" t="s">
        <v>32</v>
      </c>
      <c r="AJ261" s="11"/>
    </row>
    <row r="262" spans="1:36" s="7" customFormat="1" ht="13.5" hidden="1" customHeight="1" x14ac:dyDescent="0.25">
      <c r="A262" s="11" t="str">
        <f t="shared" si="130"/>
        <v>select N'Гоштанар Наталія Іванівна', N'2',  N'Відділення екстреної (невідкладної) медичної допомоги',  N'Молодша медична сестра',  N'0.25', 8, 120, 0, getDate(), null, getDate() union all</v>
      </c>
      <c r="B262" s="11" t="s">
        <v>670</v>
      </c>
      <c r="C262" s="11" t="s">
        <v>173</v>
      </c>
      <c r="D262" s="11" t="s">
        <v>30</v>
      </c>
      <c r="E262" s="11" t="s">
        <v>111</v>
      </c>
      <c r="F262" s="11" t="s">
        <v>31</v>
      </c>
      <c r="G262" s="11" t="s">
        <v>48</v>
      </c>
      <c r="H262" s="11" t="s">
        <v>112</v>
      </c>
      <c r="I262" s="11" t="s">
        <v>27</v>
      </c>
      <c r="J262" s="11" t="s">
        <v>374</v>
      </c>
      <c r="K262" s="11" t="s">
        <v>1570</v>
      </c>
      <c r="L262" s="20"/>
      <c r="M262" s="11">
        <f t="shared" si="129"/>
        <v>0</v>
      </c>
      <c r="N262" s="11">
        <v>0</v>
      </c>
      <c r="O262" s="11"/>
      <c r="P262" s="11"/>
      <c r="Q262" s="11"/>
      <c r="R262" s="11">
        <v>0</v>
      </c>
      <c r="S262" s="11">
        <v>0</v>
      </c>
      <c r="T262" s="11"/>
      <c r="U262" s="11"/>
      <c r="V262" s="11"/>
      <c r="W262" s="11"/>
      <c r="X262" s="11">
        <v>0</v>
      </c>
      <c r="Y262" s="11">
        <v>0</v>
      </c>
      <c r="Z262" s="11">
        <v>0</v>
      </c>
      <c r="AA262" s="11">
        <v>0</v>
      </c>
      <c r="AB262" s="11">
        <v>0</v>
      </c>
      <c r="AC262" s="11"/>
      <c r="AD262" s="11">
        <v>0</v>
      </c>
      <c r="AE262" s="11">
        <v>0</v>
      </c>
      <c r="AF262" s="11">
        <v>0</v>
      </c>
      <c r="AG262" s="11"/>
      <c r="AH262" s="11">
        <v>0</v>
      </c>
      <c r="AI262" s="11" t="s">
        <v>32</v>
      </c>
      <c r="AJ262" s="11"/>
    </row>
    <row r="263" spans="1:36" s="7" customFormat="1" ht="13.5" hidden="1" customHeight="1" x14ac:dyDescent="0.25">
      <c r="A263" s="11" t="str">
        <f t="shared" si="130"/>
        <v>select N'Граб Дмитро Михайлович', N'75',  N'Відділення діалізу',  N'технік',  N'0.25', 0, 0, 0, getDate(), null, getDate() union all</v>
      </c>
      <c r="B263" s="11" t="s">
        <v>1151</v>
      </c>
      <c r="C263" s="11" t="s">
        <v>538</v>
      </c>
      <c r="D263" s="11" t="s">
        <v>539</v>
      </c>
      <c r="E263" s="11" t="s">
        <v>1152</v>
      </c>
      <c r="F263" s="11" t="s">
        <v>1153</v>
      </c>
      <c r="G263" s="11" t="s">
        <v>26</v>
      </c>
      <c r="H263" s="11" t="s">
        <v>26</v>
      </c>
      <c r="I263" s="11" t="s">
        <v>38</v>
      </c>
      <c r="J263" s="11" t="s">
        <v>29</v>
      </c>
      <c r="K263" s="11" t="s">
        <v>1570</v>
      </c>
      <c r="L263" s="20"/>
      <c r="M263" s="11">
        <f t="shared" si="129"/>
        <v>0</v>
      </c>
      <c r="N263" s="11">
        <v>0</v>
      </c>
      <c r="O263" s="11"/>
      <c r="P263" s="11"/>
      <c r="Q263" s="11"/>
      <c r="R263" s="11">
        <v>0</v>
      </c>
      <c r="S263" s="11">
        <v>0</v>
      </c>
      <c r="T263" s="11"/>
      <c r="U263" s="11"/>
      <c r="V263" s="11"/>
      <c r="W263" s="11"/>
      <c r="X263" s="11">
        <v>0</v>
      </c>
      <c r="Y263" s="11">
        <v>0</v>
      </c>
      <c r="Z263" s="11">
        <v>0</v>
      </c>
      <c r="AA263" s="11">
        <v>0</v>
      </c>
      <c r="AB263" s="11">
        <v>0</v>
      </c>
      <c r="AC263" s="11"/>
      <c r="AD263" s="11">
        <v>0</v>
      </c>
      <c r="AE263" s="11">
        <v>0</v>
      </c>
      <c r="AF263" s="11">
        <v>0</v>
      </c>
      <c r="AG263" s="11"/>
      <c r="AH263" s="11">
        <v>0</v>
      </c>
      <c r="AI263" s="11" t="s">
        <v>32</v>
      </c>
      <c r="AJ263" s="11"/>
    </row>
    <row r="264" spans="1:36" s="7" customFormat="1" ht="13.5" hidden="1" customHeight="1" x14ac:dyDescent="0.25">
      <c r="A264" s="11" t="str">
        <f t="shared" si="130"/>
        <v>select N'Граб Оксана Михайлівна', N'2',  N'Відділення екстреної (невідкладної) медичної допомоги',  N'Молодша медична сестра',  N'1.00', 8, 120, 0, getDate(), null, getDate() union all</v>
      </c>
      <c r="B264" s="11" t="s">
        <v>1100</v>
      </c>
      <c r="C264" s="11" t="s">
        <v>173</v>
      </c>
      <c r="D264" s="11" t="s">
        <v>30</v>
      </c>
      <c r="E264" s="11" t="s">
        <v>111</v>
      </c>
      <c r="F264" s="11" t="s">
        <v>25</v>
      </c>
      <c r="G264" s="11" t="s">
        <v>48</v>
      </c>
      <c r="H264" s="11" t="s">
        <v>112</v>
      </c>
      <c r="I264" s="11" t="s">
        <v>29</v>
      </c>
      <c r="J264" s="11" t="s">
        <v>29</v>
      </c>
      <c r="K264" s="11" t="s">
        <v>1569</v>
      </c>
      <c r="L264" s="20"/>
      <c r="M264" s="11">
        <f t="shared" si="129"/>
        <v>0</v>
      </c>
      <c r="N264" s="11">
        <v>0</v>
      </c>
      <c r="O264" s="11"/>
      <c r="P264" s="11"/>
      <c r="Q264" s="11"/>
      <c r="R264" s="11">
        <v>0</v>
      </c>
      <c r="S264" s="11">
        <v>0</v>
      </c>
      <c r="T264" s="11"/>
      <c r="U264" s="11"/>
      <c r="V264" s="11"/>
      <c r="W264" s="11"/>
      <c r="X264" s="11">
        <v>0</v>
      </c>
      <c r="Y264" s="11">
        <v>0</v>
      </c>
      <c r="Z264" s="11">
        <v>0</v>
      </c>
      <c r="AA264" s="11">
        <v>0</v>
      </c>
      <c r="AB264" s="11">
        <v>0</v>
      </c>
      <c r="AC264" s="11"/>
      <c r="AD264" s="11">
        <v>0</v>
      </c>
      <c r="AE264" s="11">
        <v>0</v>
      </c>
      <c r="AF264" s="11">
        <v>0</v>
      </c>
      <c r="AG264" s="11"/>
      <c r="AH264" s="11">
        <v>0</v>
      </c>
      <c r="AI264" s="11" t="s">
        <v>32</v>
      </c>
      <c r="AJ264" s="11"/>
    </row>
    <row r="265" spans="1:36" s="7" customFormat="1" ht="13.5" hidden="1" customHeight="1" x14ac:dyDescent="0.25">
      <c r="A265" s="11" t="str">
        <f t="shared" si="130"/>
        <v>select N'Грабар Христина Іванівна', N'18',  N'Хірургічне відділення №1',  N'сестра медична',  N'1.00', 8, 200, 0, getDate(), null, getDate() union all</v>
      </c>
      <c r="B265" s="11" t="s">
        <v>1278</v>
      </c>
      <c r="C265" s="11" t="s">
        <v>151</v>
      </c>
      <c r="D265" s="11" t="s">
        <v>152</v>
      </c>
      <c r="E265" s="11" t="s">
        <v>93</v>
      </c>
      <c r="F265" s="11" t="s">
        <v>181</v>
      </c>
      <c r="G265" s="11" t="s">
        <v>48</v>
      </c>
      <c r="H265" s="11" t="s">
        <v>95</v>
      </c>
      <c r="I265" s="11" t="s">
        <v>29</v>
      </c>
      <c r="J265" s="11" t="s">
        <v>29</v>
      </c>
      <c r="K265" s="11" t="s">
        <v>1569</v>
      </c>
      <c r="L265" s="20"/>
      <c r="M265" s="11">
        <f t="shared" si="129"/>
        <v>0</v>
      </c>
      <c r="N265" s="11">
        <v>0</v>
      </c>
      <c r="O265" s="11"/>
      <c r="P265" s="11"/>
      <c r="Q265" s="11"/>
      <c r="R265" s="11">
        <v>0</v>
      </c>
      <c r="S265" s="11">
        <v>0</v>
      </c>
      <c r="T265" s="11"/>
      <c r="U265" s="11"/>
      <c r="V265" s="11"/>
      <c r="W265" s="11"/>
      <c r="X265" s="11">
        <v>0</v>
      </c>
      <c r="Y265" s="11">
        <v>0</v>
      </c>
      <c r="Z265" s="11">
        <v>0</v>
      </c>
      <c r="AA265" s="11">
        <v>0</v>
      </c>
      <c r="AB265" s="11">
        <v>0</v>
      </c>
      <c r="AC265" s="11"/>
      <c r="AD265" s="11">
        <v>0</v>
      </c>
      <c r="AE265" s="11">
        <v>0</v>
      </c>
      <c r="AF265" s="11">
        <v>0</v>
      </c>
      <c r="AG265" s="11"/>
      <c r="AH265" s="11">
        <v>0</v>
      </c>
      <c r="AI265" s="11" t="s">
        <v>32</v>
      </c>
      <c r="AJ265" s="11"/>
    </row>
    <row r="266" spans="1:36" s="7" customFormat="1" ht="13.5" hidden="1" customHeight="1" x14ac:dyDescent="0.25">
      <c r="A266" s="11" t="str">
        <f t="shared" si="130"/>
        <v>select N'Греба Ірина Ернестівна', N'79',  N'Відділення Судинної Хірургії',  N'Молодша медична сестра',  N'1.00', 8, 120, 0, getDate(), null, getDate() union all</v>
      </c>
      <c r="B266" s="11" t="s">
        <v>265</v>
      </c>
      <c r="C266" s="11" t="s">
        <v>67</v>
      </c>
      <c r="D266" s="11" t="s">
        <v>68</v>
      </c>
      <c r="E266" s="11" t="s">
        <v>111</v>
      </c>
      <c r="F266" s="11" t="s">
        <v>193</v>
      </c>
      <c r="G266" s="11" t="s">
        <v>48</v>
      </c>
      <c r="H266" s="11" t="s">
        <v>112</v>
      </c>
      <c r="I266" s="11" t="s">
        <v>29</v>
      </c>
      <c r="J266" s="11" t="s">
        <v>29</v>
      </c>
      <c r="K266" s="11" t="s">
        <v>1569</v>
      </c>
      <c r="L266" s="20"/>
      <c r="M266" s="11">
        <f t="shared" si="129"/>
        <v>0</v>
      </c>
      <c r="N266" s="11">
        <v>0</v>
      </c>
      <c r="O266" s="11"/>
      <c r="P266" s="11"/>
      <c r="Q266" s="11"/>
      <c r="R266" s="11">
        <v>0</v>
      </c>
      <c r="S266" s="11">
        <v>0</v>
      </c>
      <c r="T266" s="11"/>
      <c r="U266" s="11"/>
      <c r="V266" s="11"/>
      <c r="W266" s="11"/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/>
      <c r="AD266" s="11">
        <v>0</v>
      </c>
      <c r="AE266" s="11">
        <v>0</v>
      </c>
      <c r="AF266" s="11">
        <v>0</v>
      </c>
      <c r="AG266" s="11"/>
      <c r="AH266" s="11">
        <v>0</v>
      </c>
      <c r="AI266" s="11" t="s">
        <v>32</v>
      </c>
      <c r="AJ266" s="11"/>
    </row>
    <row r="267" spans="1:36" s="7" customFormat="1" ht="13.5" hidden="1" customHeight="1" x14ac:dyDescent="0.25">
      <c r="A267" s="11" t="str">
        <f t="shared" si="130"/>
        <v>select N'Греба Світлана Федорівна', N'5',  N'Відділення ортопедії, травматології та нейрохірургії',  N'сестра медична',  N'1.00', 8, 200, 0, getDate(), null, getDate() union all</v>
      </c>
      <c r="B267" s="11" t="s">
        <v>613</v>
      </c>
      <c r="C267" s="11" t="s">
        <v>22</v>
      </c>
      <c r="D267" s="11" t="s">
        <v>23</v>
      </c>
      <c r="E267" s="11" t="s">
        <v>93</v>
      </c>
      <c r="F267" s="11" t="s">
        <v>441</v>
      </c>
      <c r="G267" s="11" t="s">
        <v>48</v>
      </c>
      <c r="H267" s="11" t="s">
        <v>95</v>
      </c>
      <c r="I267" s="11" t="s">
        <v>29</v>
      </c>
      <c r="J267" s="11" t="s">
        <v>29</v>
      </c>
      <c r="K267" s="11" t="s">
        <v>1569</v>
      </c>
      <c r="L267" s="20"/>
      <c r="M267" s="11">
        <f t="shared" si="129"/>
        <v>0</v>
      </c>
      <c r="N267" s="11">
        <v>0</v>
      </c>
      <c r="O267" s="11"/>
      <c r="P267" s="11"/>
      <c r="Q267" s="11"/>
      <c r="R267" s="11">
        <v>0</v>
      </c>
      <c r="S267" s="11">
        <v>0</v>
      </c>
      <c r="T267" s="11"/>
      <c r="U267" s="11"/>
      <c r="V267" s="11"/>
      <c r="W267" s="11"/>
      <c r="X267" s="11">
        <v>0</v>
      </c>
      <c r="Y267" s="11">
        <v>0</v>
      </c>
      <c r="Z267" s="11">
        <v>0</v>
      </c>
      <c r="AA267" s="11">
        <v>0</v>
      </c>
      <c r="AB267" s="11">
        <v>0</v>
      </c>
      <c r="AC267" s="11"/>
      <c r="AD267" s="11">
        <v>0</v>
      </c>
      <c r="AE267" s="11">
        <v>0</v>
      </c>
      <c r="AF267" s="11">
        <v>0</v>
      </c>
      <c r="AG267" s="11"/>
      <c r="AH267" s="11">
        <v>0</v>
      </c>
      <c r="AI267" s="11" t="s">
        <v>32</v>
      </c>
      <c r="AJ267" s="11"/>
    </row>
    <row r="268" spans="1:36" s="7" customFormat="1" ht="13.5" hidden="1" customHeight="1" x14ac:dyDescent="0.25">
      <c r="A268" s="11" t="str">
        <f t="shared" si="130"/>
        <v>select N'Греньо Марія Юріївна', N'60',  N'Реабілітаційне відділення',  N'Ерготерапевт',  N'1.00', 8, 360, 0, getDate(), null, getDate() union all</v>
      </c>
      <c r="B268" s="11" t="s">
        <v>1262</v>
      </c>
      <c r="C268" s="11" t="s">
        <v>100</v>
      </c>
      <c r="D268" s="11" t="s">
        <v>101</v>
      </c>
      <c r="E268" s="11" t="s">
        <v>105</v>
      </c>
      <c r="F268" s="11" t="s">
        <v>25</v>
      </c>
      <c r="G268" s="11">
        <v>8</v>
      </c>
      <c r="H268" s="11">
        <v>360</v>
      </c>
      <c r="I268" s="11" t="s">
        <v>29</v>
      </c>
      <c r="J268" s="11" t="s">
        <v>29</v>
      </c>
      <c r="K268" s="11" t="s">
        <v>1569</v>
      </c>
      <c r="L268" s="20"/>
      <c r="M268" s="11">
        <f t="shared" si="129"/>
        <v>0</v>
      </c>
      <c r="N268" s="11">
        <v>0</v>
      </c>
      <c r="O268" s="11"/>
      <c r="P268" s="11"/>
      <c r="Q268" s="11"/>
      <c r="R268" s="11">
        <v>0</v>
      </c>
      <c r="S268" s="11">
        <v>0</v>
      </c>
      <c r="T268" s="11"/>
      <c r="U268" s="11"/>
      <c r="V268" s="11"/>
      <c r="W268" s="11"/>
      <c r="X268" s="11">
        <v>0</v>
      </c>
      <c r="Y268" s="11">
        <v>0</v>
      </c>
      <c r="Z268" s="11">
        <v>0</v>
      </c>
      <c r="AA268" s="11">
        <v>0</v>
      </c>
      <c r="AB268" s="11">
        <v>0</v>
      </c>
      <c r="AC268" s="11"/>
      <c r="AD268" s="11">
        <v>0</v>
      </c>
      <c r="AE268" s="11">
        <v>0</v>
      </c>
      <c r="AF268" s="11">
        <v>0</v>
      </c>
      <c r="AG268" s="11"/>
      <c r="AH268" s="11">
        <v>0</v>
      </c>
      <c r="AI268" s="11" t="s">
        <v>32</v>
      </c>
      <c r="AJ268" s="11"/>
    </row>
    <row r="269" spans="1:36" s="7" customFormat="1" ht="13.5" hidden="1" customHeight="1" x14ac:dyDescent="0.25">
      <c r="A269" s="11" t="str">
        <f t="shared" si="130"/>
        <v>select N'Греца Крістіна Михайлівна', N'7',  N'Відділення анестезіології та інтенсивної терапії',  N'сестра медична-анестезист',  N'1.00', 8, 260, 0, getDate(), null, getDate() union all</v>
      </c>
      <c r="B269" s="11" t="s">
        <v>1326</v>
      </c>
      <c r="C269" s="11" t="s">
        <v>206</v>
      </c>
      <c r="D269" s="11" t="s">
        <v>140</v>
      </c>
      <c r="E269" s="11" t="s">
        <v>362</v>
      </c>
      <c r="F269" s="11" t="s">
        <v>25</v>
      </c>
      <c r="G269" s="11" t="s">
        <v>48</v>
      </c>
      <c r="H269" s="11" t="s">
        <v>49</v>
      </c>
      <c r="I269" s="11" t="s">
        <v>29</v>
      </c>
      <c r="J269" s="11" t="s">
        <v>29</v>
      </c>
      <c r="K269" s="11" t="s">
        <v>1569</v>
      </c>
      <c r="L269" s="20"/>
      <c r="M269" s="11">
        <f t="shared" si="129"/>
        <v>0</v>
      </c>
      <c r="N269" s="11">
        <v>0</v>
      </c>
      <c r="O269" s="11"/>
      <c r="P269" s="11"/>
      <c r="Q269" s="11"/>
      <c r="R269" s="11">
        <v>0</v>
      </c>
      <c r="S269" s="11">
        <v>0</v>
      </c>
      <c r="T269" s="11"/>
      <c r="U269" s="11"/>
      <c r="V269" s="11"/>
      <c r="W269" s="11"/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/>
      <c r="AD269" s="11">
        <v>0</v>
      </c>
      <c r="AE269" s="11">
        <v>0</v>
      </c>
      <c r="AF269" s="11">
        <v>0</v>
      </c>
      <c r="AG269" s="11"/>
      <c r="AH269" s="11">
        <v>0</v>
      </c>
      <c r="AI269" s="11" t="s">
        <v>32</v>
      </c>
      <c r="AJ269" s="11"/>
    </row>
    <row r="270" spans="1:36" s="7" customFormat="1" ht="13.5" hidden="1" customHeight="1" x14ac:dyDescent="0.25">
      <c r="A270" s="11" t="str">
        <f t="shared" si="130"/>
        <v>select N'Гречан Надія Василівна', N'21',  N'Онкологічне відділення',  N'Молодша медична сестра',  N'1.00', 8, 120, 0, getDate(), null, getDate() union all</v>
      </c>
      <c r="B270" s="11" t="s">
        <v>160</v>
      </c>
      <c r="C270" s="11" t="s">
        <v>40</v>
      </c>
      <c r="D270" s="11" t="s">
        <v>41</v>
      </c>
      <c r="E270" s="11" t="s">
        <v>111</v>
      </c>
      <c r="F270" s="11" t="s">
        <v>25</v>
      </c>
      <c r="G270" s="11" t="s">
        <v>48</v>
      </c>
      <c r="H270" s="11" t="s">
        <v>112</v>
      </c>
      <c r="I270" s="11" t="s">
        <v>29</v>
      </c>
      <c r="J270" s="11" t="s">
        <v>29</v>
      </c>
      <c r="K270" s="11" t="s">
        <v>1569</v>
      </c>
      <c r="L270" s="20"/>
      <c r="M270" s="11">
        <f t="shared" si="129"/>
        <v>0</v>
      </c>
      <c r="N270" s="11">
        <v>0</v>
      </c>
      <c r="O270" s="11"/>
      <c r="P270" s="11"/>
      <c r="Q270" s="11"/>
      <c r="R270" s="11">
        <v>0</v>
      </c>
      <c r="S270" s="11">
        <v>0</v>
      </c>
      <c r="T270" s="11"/>
      <c r="U270" s="11"/>
      <c r="V270" s="11"/>
      <c r="W270" s="11"/>
      <c r="X270" s="11">
        <v>0</v>
      </c>
      <c r="Y270" s="11">
        <v>0</v>
      </c>
      <c r="Z270" s="11">
        <v>0</v>
      </c>
      <c r="AA270" s="11">
        <v>0</v>
      </c>
      <c r="AB270" s="11">
        <v>0</v>
      </c>
      <c r="AC270" s="11"/>
      <c r="AD270" s="11">
        <v>0</v>
      </c>
      <c r="AE270" s="11">
        <v>0</v>
      </c>
      <c r="AF270" s="11">
        <v>0</v>
      </c>
      <c r="AG270" s="11"/>
      <c r="AH270" s="11">
        <v>0</v>
      </c>
      <c r="AI270" s="11" t="s">
        <v>32</v>
      </c>
      <c r="AJ270" s="11"/>
    </row>
    <row r="271" spans="1:36" s="7" customFormat="1" ht="13.5" hidden="1" customHeight="1" x14ac:dyDescent="0.25">
      <c r="A271" s="11" t="str">
        <f t="shared" si="130"/>
        <v>select N'Грига Віта Василівна', N'21',  N'Онкологічне відділення',  N'сестра медична',  N'1.00', 8, 200, 0, getDate(), null, getDate() union all</v>
      </c>
      <c r="B271" s="11" t="s">
        <v>1095</v>
      </c>
      <c r="C271" s="11" t="s">
        <v>40</v>
      </c>
      <c r="D271" s="11" t="s">
        <v>41</v>
      </c>
      <c r="E271" s="11" t="s">
        <v>93</v>
      </c>
      <c r="F271" s="11" t="s">
        <v>1096</v>
      </c>
      <c r="G271" s="11" t="s">
        <v>48</v>
      </c>
      <c r="H271" s="11" t="s">
        <v>95</v>
      </c>
      <c r="I271" s="11" t="s">
        <v>29</v>
      </c>
      <c r="J271" s="11" t="s">
        <v>29</v>
      </c>
      <c r="K271" s="11" t="s">
        <v>1569</v>
      </c>
      <c r="L271" s="20"/>
      <c r="M271" s="11">
        <f t="shared" si="129"/>
        <v>0</v>
      </c>
      <c r="N271" s="11">
        <v>0</v>
      </c>
      <c r="O271" s="11"/>
      <c r="P271" s="11"/>
      <c r="Q271" s="11"/>
      <c r="R271" s="11">
        <v>0</v>
      </c>
      <c r="S271" s="11">
        <v>0</v>
      </c>
      <c r="T271" s="11"/>
      <c r="U271" s="11"/>
      <c r="V271" s="11"/>
      <c r="W271" s="11"/>
      <c r="X271" s="11">
        <v>0</v>
      </c>
      <c r="Y271" s="11">
        <v>0</v>
      </c>
      <c r="Z271" s="11">
        <v>0</v>
      </c>
      <c r="AA271" s="11">
        <v>0</v>
      </c>
      <c r="AB271" s="11">
        <v>0</v>
      </c>
      <c r="AC271" s="11"/>
      <c r="AD271" s="11">
        <v>0</v>
      </c>
      <c r="AE271" s="11">
        <v>0</v>
      </c>
      <c r="AF271" s="11">
        <v>0</v>
      </c>
      <c r="AG271" s="11"/>
      <c r="AH271" s="11">
        <v>0</v>
      </c>
      <c r="AI271" s="11" t="s">
        <v>32</v>
      </c>
      <c r="AJ271" s="11"/>
    </row>
    <row r="272" spans="1:36" s="7" customFormat="1" ht="13.5" hidden="1" customHeight="1" x14ac:dyDescent="0.25">
      <c r="A272" s="11" t="str">
        <f t="shared" si="130"/>
        <v>select N'Гринь Людмила Михайлівна', N'81',  N'Операційна №1',  N'сестра медична операційна',  N'1.00', 8, 260, 0, getDate(), null, getDate() union all</v>
      </c>
      <c r="B272" s="11" t="s">
        <v>1003</v>
      </c>
      <c r="C272" s="11" t="s">
        <v>231</v>
      </c>
      <c r="D272" s="11" t="s">
        <v>227</v>
      </c>
      <c r="E272" s="11" t="s">
        <v>228</v>
      </c>
      <c r="F272" s="11" t="s">
        <v>1004</v>
      </c>
      <c r="G272" s="11" t="s">
        <v>48</v>
      </c>
      <c r="H272" s="11" t="s">
        <v>49</v>
      </c>
      <c r="I272" s="11" t="s">
        <v>29</v>
      </c>
      <c r="J272" s="11" t="s">
        <v>29</v>
      </c>
      <c r="K272" s="11" t="s">
        <v>1569</v>
      </c>
      <c r="L272" s="20"/>
      <c r="M272" s="11">
        <f t="shared" si="129"/>
        <v>0</v>
      </c>
      <c r="N272" s="11">
        <v>0</v>
      </c>
      <c r="O272" s="11"/>
      <c r="P272" s="11"/>
      <c r="Q272" s="11"/>
      <c r="R272" s="11">
        <v>0</v>
      </c>
      <c r="S272" s="11">
        <v>0</v>
      </c>
      <c r="T272" s="11"/>
      <c r="U272" s="11"/>
      <c r="V272" s="11"/>
      <c r="W272" s="11"/>
      <c r="X272" s="11">
        <v>0</v>
      </c>
      <c r="Y272" s="11">
        <v>0</v>
      </c>
      <c r="Z272" s="11">
        <v>0</v>
      </c>
      <c r="AA272" s="11">
        <v>0</v>
      </c>
      <c r="AB272" s="11">
        <v>0</v>
      </c>
      <c r="AC272" s="11"/>
      <c r="AD272" s="11">
        <v>0</v>
      </c>
      <c r="AE272" s="11">
        <v>0</v>
      </c>
      <c r="AF272" s="11">
        <v>0</v>
      </c>
      <c r="AG272" s="11"/>
      <c r="AH272" s="11">
        <v>0</v>
      </c>
      <c r="AI272" s="11" t="s">
        <v>32</v>
      </c>
      <c r="AJ272" s="11"/>
    </row>
    <row r="273" spans="1:36" s="7" customFormat="1" ht="13.5" hidden="1" customHeight="1" x14ac:dyDescent="0.25">
      <c r="A273" s="11" t="str">
        <f t="shared" si="130"/>
        <v>select N'Грицюк Олександр Володимирович', N'18',  N'Хірургічне відділення №1',  N'лікар-хірург',  N'1.00', 0, 0, 51,906822, getDate(), null, getDate() union all</v>
      </c>
      <c r="B273" s="11" t="s">
        <v>943</v>
      </c>
      <c r="C273" s="11" t="s">
        <v>151</v>
      </c>
      <c r="D273" s="11" t="s">
        <v>152</v>
      </c>
      <c r="E273" s="11" t="s">
        <v>435</v>
      </c>
      <c r="F273" s="11">
        <v>0.77860236000000005</v>
      </c>
      <c r="G273" s="11" t="s">
        <v>26</v>
      </c>
      <c r="H273" s="11" t="s">
        <v>26</v>
      </c>
      <c r="I273" s="11" t="s">
        <v>29</v>
      </c>
      <c r="J273" s="11" t="s">
        <v>29</v>
      </c>
      <c r="K273" s="11" t="s">
        <v>1569</v>
      </c>
      <c r="L273" s="20"/>
      <c r="M273" s="11">
        <f t="shared" si="129"/>
        <v>51.906821999999998</v>
      </c>
      <c r="N273" s="11">
        <v>0</v>
      </c>
      <c r="O273" s="11"/>
      <c r="P273" s="11">
        <f>S273*(200/3)*J273*F273</f>
        <v>51.906824000000007</v>
      </c>
      <c r="Q273" s="11" t="b">
        <f>ROUND(R273,2)=ROUND(P273,2)</f>
        <v>1</v>
      </c>
      <c r="R273" s="11">
        <v>51.906821999999998</v>
      </c>
      <c r="S273" s="14">
        <v>1</v>
      </c>
      <c r="T273" s="12">
        <f>(30000*F273*J273)</f>
        <v>23358.070800000001</v>
      </c>
      <c r="U273" s="12">
        <f>20000*F273*J273</f>
        <v>15572.047200000001</v>
      </c>
      <c r="V273" s="12">
        <f>ROUND(IF((Y273-T273)&gt;U273,(Y273-T273-U273)*0.1+U273*0.3,(Y273-T273)*0.3),2)</f>
        <v>-7007.42</v>
      </c>
      <c r="W273" s="12" t="b">
        <f>IF(V273&lt;0,0,V273)=ROUND(X273,2)</f>
        <v>1</v>
      </c>
      <c r="X273" s="11">
        <v>0</v>
      </c>
      <c r="Y273" s="11">
        <v>0</v>
      </c>
      <c r="Z273" s="11">
        <v>0</v>
      </c>
      <c r="AA273" s="11">
        <v>0</v>
      </c>
      <c r="AB273" s="11">
        <v>0</v>
      </c>
      <c r="AC273" s="11"/>
      <c r="AD273" s="11" t="s">
        <v>26</v>
      </c>
      <c r="AE273" s="11">
        <v>0</v>
      </c>
      <c r="AF273" s="11">
        <v>0</v>
      </c>
      <c r="AG273" s="11" t="b">
        <f>ROUND(AF273,2)=ROUND((AH273*AE273),2)</f>
        <v>1</v>
      </c>
      <c r="AH273" s="11">
        <v>0</v>
      </c>
      <c r="AI273" s="11" t="s">
        <v>32</v>
      </c>
      <c r="AJ273" s="11"/>
    </row>
    <row r="274" spans="1:36" s="7" customFormat="1" ht="13.5" hidden="1" customHeight="1" x14ac:dyDescent="0.25">
      <c r="A274" s="11" t="str">
        <f t="shared" si="130"/>
        <v>select N'Гузинець Михайло Михайлович', N'94',  N'Господарський відділ',  N'водій автотранспортних засобів',  N'1.00', 0, 0, 0, getDate(), null, getDate() union all</v>
      </c>
      <c r="B274" s="11" t="s">
        <v>821</v>
      </c>
      <c r="C274" s="11" t="s">
        <v>63</v>
      </c>
      <c r="D274" s="11" t="s">
        <v>64</v>
      </c>
      <c r="E274" s="11" t="s">
        <v>781</v>
      </c>
      <c r="F274" s="11" t="s">
        <v>25</v>
      </c>
      <c r="G274" s="11" t="s">
        <v>26</v>
      </c>
      <c r="H274" s="11" t="s">
        <v>26</v>
      </c>
      <c r="I274" s="11" t="s">
        <v>29</v>
      </c>
      <c r="J274" s="11" t="s">
        <v>29</v>
      </c>
      <c r="K274" s="11" t="s">
        <v>1569</v>
      </c>
      <c r="L274" s="20"/>
      <c r="M274" s="11">
        <f t="shared" si="129"/>
        <v>0</v>
      </c>
      <c r="N274" s="11">
        <v>0</v>
      </c>
      <c r="O274" s="11"/>
      <c r="P274" s="11"/>
      <c r="Q274" s="11"/>
      <c r="R274" s="11">
        <v>0</v>
      </c>
      <c r="S274" s="11">
        <v>0</v>
      </c>
      <c r="T274" s="11"/>
      <c r="U274" s="11"/>
      <c r="V274" s="11"/>
      <c r="W274" s="11"/>
      <c r="X274" s="11">
        <v>0</v>
      </c>
      <c r="Y274" s="11">
        <v>0</v>
      </c>
      <c r="Z274" s="11">
        <v>0</v>
      </c>
      <c r="AA274" s="11">
        <v>0</v>
      </c>
      <c r="AB274" s="11">
        <v>0</v>
      </c>
      <c r="AC274" s="11"/>
      <c r="AD274" s="11">
        <v>0</v>
      </c>
      <c r="AE274" s="11">
        <v>0</v>
      </c>
      <c r="AF274" s="11">
        <v>0</v>
      </c>
      <c r="AG274" s="11"/>
      <c r="AH274" s="11">
        <v>0</v>
      </c>
      <c r="AI274" s="11" t="s">
        <v>32</v>
      </c>
      <c r="AJ274" s="11"/>
    </row>
    <row r="275" spans="1:36" s="7" customFormat="1" ht="13.5" hidden="1" customHeight="1" x14ac:dyDescent="0.25">
      <c r="A275" s="11" t="str">
        <f t="shared" si="130"/>
        <v>select N'Гузинець Оксана Михайлівна', N'32',  N'Кол-центр',  N'черговий інформаційно-довідкової служби',  N'1.00', 5, 400, 0, getDate(), null, getDate() union all</v>
      </c>
      <c r="B275" s="11" t="s">
        <v>994</v>
      </c>
      <c r="C275" s="11" t="s">
        <v>199</v>
      </c>
      <c r="D275" s="11" t="s">
        <v>84</v>
      </c>
      <c r="E275" s="11" t="s">
        <v>200</v>
      </c>
      <c r="F275" s="11" t="s">
        <v>25</v>
      </c>
      <c r="G275" s="11">
        <v>5</v>
      </c>
      <c r="H275" s="11">
        <v>400</v>
      </c>
      <c r="I275" s="11" t="s">
        <v>29</v>
      </c>
      <c r="J275" s="11" t="s">
        <v>29</v>
      </c>
      <c r="K275" s="11" t="s">
        <v>1569</v>
      </c>
      <c r="L275" s="20"/>
      <c r="M275" s="11">
        <f t="shared" si="129"/>
        <v>0</v>
      </c>
      <c r="N275" s="11">
        <v>0</v>
      </c>
      <c r="O275" s="11"/>
      <c r="P275" s="11"/>
      <c r="Q275" s="11"/>
      <c r="R275" s="11">
        <v>0</v>
      </c>
      <c r="S275" s="11">
        <v>0</v>
      </c>
      <c r="T275" s="11"/>
      <c r="U275" s="11"/>
      <c r="V275" s="11"/>
      <c r="W275" s="11"/>
      <c r="X275" s="11">
        <v>0</v>
      </c>
      <c r="Y275" s="11">
        <v>0</v>
      </c>
      <c r="Z275" s="11">
        <v>0</v>
      </c>
      <c r="AA275" s="11">
        <v>0</v>
      </c>
      <c r="AB275" s="11">
        <v>0</v>
      </c>
      <c r="AC275" s="11"/>
      <c r="AD275" s="11">
        <v>0</v>
      </c>
      <c r="AE275" s="11">
        <v>0</v>
      </c>
      <c r="AF275" s="11">
        <v>0</v>
      </c>
      <c r="AG275" s="11"/>
      <c r="AH275" s="11">
        <v>0</v>
      </c>
      <c r="AI275" s="11" t="s">
        <v>32</v>
      </c>
      <c r="AJ275" s="11"/>
    </row>
    <row r="276" spans="1:36" s="7" customFormat="1" ht="13.5" hidden="1" customHeight="1" x14ac:dyDescent="0.25">
      <c r="A276" s="11" t="str">
        <f t="shared" si="130"/>
        <v>select N'Гузинець Оксана Степанівна', N'79',  N'Відділення Судинної Хірургії',  N'Молодша медична сестра',  N'1.00', 8, 120, 0, getDate(), null, getDate() union all</v>
      </c>
      <c r="B276" s="11" t="s">
        <v>1429</v>
      </c>
      <c r="C276" s="11" t="s">
        <v>67</v>
      </c>
      <c r="D276" s="11" t="s">
        <v>68</v>
      </c>
      <c r="E276" s="11" t="s">
        <v>111</v>
      </c>
      <c r="F276" s="11" t="s">
        <v>25</v>
      </c>
      <c r="G276" s="11" t="s">
        <v>48</v>
      </c>
      <c r="H276" s="11" t="s">
        <v>112</v>
      </c>
      <c r="I276" s="11" t="s">
        <v>29</v>
      </c>
      <c r="J276" s="11" t="s">
        <v>29</v>
      </c>
      <c r="K276" s="11" t="s">
        <v>1569</v>
      </c>
      <c r="L276" s="20"/>
      <c r="M276" s="11">
        <f t="shared" si="129"/>
        <v>0</v>
      </c>
      <c r="N276" s="11">
        <v>0</v>
      </c>
      <c r="O276" s="11"/>
      <c r="P276" s="11"/>
      <c r="Q276" s="11"/>
      <c r="R276" s="11">
        <v>0</v>
      </c>
      <c r="S276" s="11">
        <v>0</v>
      </c>
      <c r="T276" s="11"/>
      <c r="U276" s="11"/>
      <c r="V276" s="11"/>
      <c r="W276" s="11"/>
      <c r="X276" s="11">
        <v>0</v>
      </c>
      <c r="Y276" s="11">
        <v>0</v>
      </c>
      <c r="Z276" s="11">
        <v>0</v>
      </c>
      <c r="AA276" s="11">
        <v>0</v>
      </c>
      <c r="AB276" s="11">
        <v>0</v>
      </c>
      <c r="AC276" s="11"/>
      <c r="AD276" s="11">
        <v>0</v>
      </c>
      <c r="AE276" s="11">
        <v>0</v>
      </c>
      <c r="AF276" s="11">
        <v>0</v>
      </c>
      <c r="AG276" s="11"/>
      <c r="AH276" s="11">
        <v>0</v>
      </c>
      <c r="AI276" s="11" t="s">
        <v>32</v>
      </c>
      <c r="AJ276" s="11"/>
    </row>
    <row r="277" spans="1:36" s="7" customFormat="1" ht="13.5" hidden="1" customHeight="1" x14ac:dyDescent="0.25">
      <c r="A277" s="11" t="str">
        <f t="shared" si="130"/>
        <v>select N'Гузинець Світлана Василівна', N'32',  N'Отоларингологічний кабінет',  N'сестра медична',  N'1.00', 8, 200, 0, getDate(), null, getDate() union all</v>
      </c>
      <c r="B277" s="11" t="s">
        <v>1049</v>
      </c>
      <c r="C277" s="11" t="s">
        <v>428</v>
      </c>
      <c r="D277" s="11" t="s">
        <v>84</v>
      </c>
      <c r="E277" s="11" t="s">
        <v>93</v>
      </c>
      <c r="F277" s="11" t="s">
        <v>353</v>
      </c>
      <c r="G277" s="11" t="s">
        <v>48</v>
      </c>
      <c r="H277" s="11" t="s">
        <v>95</v>
      </c>
      <c r="I277" s="11" t="s">
        <v>29</v>
      </c>
      <c r="J277" s="11" t="s">
        <v>29</v>
      </c>
      <c r="K277" s="11" t="s">
        <v>1569</v>
      </c>
      <c r="L277" s="20"/>
      <c r="M277" s="11">
        <f t="shared" si="129"/>
        <v>0</v>
      </c>
      <c r="N277" s="11">
        <v>0</v>
      </c>
      <c r="O277" s="11"/>
      <c r="P277" s="11"/>
      <c r="Q277" s="11"/>
      <c r="R277" s="11">
        <v>0</v>
      </c>
      <c r="S277" s="11">
        <v>0</v>
      </c>
      <c r="T277" s="11"/>
      <c r="U277" s="11"/>
      <c r="V277" s="11"/>
      <c r="W277" s="11"/>
      <c r="X277" s="11">
        <v>0</v>
      </c>
      <c r="Y277" s="11">
        <v>0</v>
      </c>
      <c r="Z277" s="11">
        <v>0</v>
      </c>
      <c r="AA277" s="11">
        <v>0</v>
      </c>
      <c r="AB277" s="11">
        <v>0</v>
      </c>
      <c r="AC277" s="11"/>
      <c r="AD277" s="11">
        <v>0</v>
      </c>
      <c r="AE277" s="11">
        <v>0</v>
      </c>
      <c r="AF277" s="11">
        <v>0</v>
      </c>
      <c r="AG277" s="11"/>
      <c r="AH277" s="11">
        <v>0</v>
      </c>
      <c r="AI277" s="11" t="s">
        <v>32</v>
      </c>
      <c r="AJ277" s="11"/>
    </row>
    <row r="278" spans="1:36" s="7" customFormat="1" ht="13.5" hidden="1" customHeight="1" x14ac:dyDescent="0.25">
      <c r="A278" s="11" t="str">
        <f t="shared" si="130"/>
        <v>select N'Гузій Олег Васильович', N'79',  N'Відділення Судинної Хірургії',  N'лікар-трансплантолог',  N'0.25', 0, 0, 0, getDate(), null, getDate() union all</v>
      </c>
      <c r="B278" s="11" t="s">
        <v>1454</v>
      </c>
      <c r="C278" s="11" t="s">
        <v>67</v>
      </c>
      <c r="D278" s="11" t="s">
        <v>68</v>
      </c>
      <c r="E278" s="11" t="s">
        <v>73</v>
      </c>
      <c r="F278" s="11">
        <v>0.79149144999999999</v>
      </c>
      <c r="G278" s="11" t="s">
        <v>26</v>
      </c>
      <c r="H278" s="11" t="s">
        <v>26</v>
      </c>
      <c r="I278" s="11" t="s">
        <v>38</v>
      </c>
      <c r="J278" s="11" t="s">
        <v>29</v>
      </c>
      <c r="K278" s="11" t="s">
        <v>1570</v>
      </c>
      <c r="L278" s="20"/>
      <c r="M278" s="11">
        <f t="shared" si="129"/>
        <v>0</v>
      </c>
      <c r="N278" s="11">
        <v>0</v>
      </c>
      <c r="O278" s="11"/>
      <c r="P278" s="11">
        <f t="shared" ref="P278:P279" si="131">S278*(200/3)*J278*F278</f>
        <v>0</v>
      </c>
      <c r="Q278" s="11" t="b">
        <f t="shared" ref="Q278:Q279" si="132">ROUND(R278,2)=ROUND(P278,2)</f>
        <v>1</v>
      </c>
      <c r="R278" s="11">
        <v>0</v>
      </c>
      <c r="S278" s="14">
        <v>0</v>
      </c>
      <c r="T278" s="12">
        <f t="shared" ref="T278:T279" si="133">(30000*F278*J278)</f>
        <v>23744.7435</v>
      </c>
      <c r="U278" s="12">
        <f t="shared" ref="U278:U279" si="134">20000*F278*J278</f>
        <v>15829.829</v>
      </c>
      <c r="V278" s="12">
        <f t="shared" ref="V278:V279" si="135">ROUND(IF((Y278-T278)&gt;U278,(Y278-T278-U278)*0.1+U278*0.3,(Y278-T278)*0.3),2)</f>
        <v>-7123.42</v>
      </c>
      <c r="W278" s="12" t="b">
        <f t="shared" ref="W278:W279" si="136">IF(V278&lt;0,0,V278)=ROUND(X278,2)</f>
        <v>1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/>
      <c r="AD278" s="11">
        <v>0</v>
      </c>
      <c r="AE278" s="11">
        <v>0</v>
      </c>
      <c r="AF278" s="11">
        <v>0</v>
      </c>
      <c r="AG278" s="11" t="b">
        <f t="shared" ref="AG278:AG279" si="137">ROUND(AF278,2)=ROUND((AH278*AE278),2)</f>
        <v>1</v>
      </c>
      <c r="AH278" s="11">
        <v>0</v>
      </c>
      <c r="AI278" s="11" t="s">
        <v>32</v>
      </c>
      <c r="AJ278" s="11"/>
    </row>
    <row r="279" spans="1:36" s="7" customFormat="1" ht="13.5" hidden="1" customHeight="1" x14ac:dyDescent="0.25">
      <c r="A279" s="11" t="str">
        <f t="shared" si="130"/>
        <v>select N'Гулавська Наталія Анатоліївна', N'4',  N'Гінекологічне відділення',  N'лікар-акушер-гінеколог',  N'1.00', 0, 0, 3874,104268, getDate(), null, getDate() union all</v>
      </c>
      <c r="B279" s="11" t="s">
        <v>1277</v>
      </c>
      <c r="C279" s="11" t="s">
        <v>34</v>
      </c>
      <c r="D279" s="11" t="s">
        <v>35</v>
      </c>
      <c r="E279" s="11" t="s">
        <v>36</v>
      </c>
      <c r="F279" s="11">
        <v>1.0340136</v>
      </c>
      <c r="G279" s="11" t="s">
        <v>26</v>
      </c>
      <c r="H279" s="11" t="s">
        <v>26</v>
      </c>
      <c r="I279" s="11" t="s">
        <v>29</v>
      </c>
      <c r="J279" s="11" t="s">
        <v>29</v>
      </c>
      <c r="K279" s="11" t="s">
        <v>1569</v>
      </c>
      <c r="L279" s="20"/>
      <c r="M279" s="11">
        <f t="shared" si="129"/>
        <v>3874.104268</v>
      </c>
      <c r="N279" s="11">
        <f>F279*J279*O279</f>
        <v>2977.9591679999999</v>
      </c>
      <c r="O279" s="11">
        <v>2880</v>
      </c>
      <c r="P279" s="11">
        <f t="shared" si="131"/>
        <v>896.14512000000002</v>
      </c>
      <c r="Q279" s="11" t="b">
        <f t="shared" si="132"/>
        <v>1</v>
      </c>
      <c r="R279" s="11">
        <v>896.14509999999996</v>
      </c>
      <c r="S279" s="14">
        <v>13</v>
      </c>
      <c r="T279" s="12">
        <f t="shared" si="133"/>
        <v>31020.407999999999</v>
      </c>
      <c r="U279" s="12">
        <f t="shared" si="134"/>
        <v>20680.272000000001</v>
      </c>
      <c r="V279" s="12">
        <f t="shared" si="135"/>
        <v>-9306.1200000000008</v>
      </c>
      <c r="W279" s="12" t="b">
        <f t="shared" si="136"/>
        <v>1</v>
      </c>
      <c r="X279" s="11">
        <v>0</v>
      </c>
      <c r="Y279" s="11">
        <v>0</v>
      </c>
      <c r="Z279" s="11">
        <v>0</v>
      </c>
      <c r="AA279" s="11">
        <v>0</v>
      </c>
      <c r="AB279" s="11">
        <v>0</v>
      </c>
      <c r="AC279" s="11"/>
      <c r="AD279" s="11" t="s">
        <v>26</v>
      </c>
      <c r="AE279" s="11">
        <v>0</v>
      </c>
      <c r="AF279" s="11">
        <v>0</v>
      </c>
      <c r="AG279" s="11" t="b">
        <f t="shared" si="137"/>
        <v>1</v>
      </c>
      <c r="AH279" s="11">
        <v>0</v>
      </c>
      <c r="AI279" s="11" t="s">
        <v>32</v>
      </c>
      <c r="AJ279" s="11"/>
    </row>
    <row r="280" spans="1:36" s="7" customFormat="1" ht="13.5" hidden="1" customHeight="1" x14ac:dyDescent="0.25">
      <c r="A280" s="11" t="str">
        <f t="shared" si="130"/>
        <v>select N'Гуранич Владислава Владиславівна', N'2',  N'Відділення екстреної (невідкладної) медичної допомоги',  N'сестра медична старша',  N'1.00', 8, 280, 0, getDate(), null, getDate() union all</v>
      </c>
      <c r="B280" s="11" t="s">
        <v>1258</v>
      </c>
      <c r="C280" s="11" t="s">
        <v>173</v>
      </c>
      <c r="D280" s="11" t="s">
        <v>30</v>
      </c>
      <c r="E280" s="11" t="s">
        <v>117</v>
      </c>
      <c r="F280" s="11" t="s">
        <v>31</v>
      </c>
      <c r="G280" s="11" t="s">
        <v>48</v>
      </c>
      <c r="H280" s="11" t="s">
        <v>118</v>
      </c>
      <c r="I280" s="11" t="s">
        <v>27</v>
      </c>
      <c r="J280" s="11" t="s">
        <v>28</v>
      </c>
      <c r="K280" s="11" t="s">
        <v>1569</v>
      </c>
      <c r="L280" s="20"/>
      <c r="M280" s="11">
        <f t="shared" si="129"/>
        <v>0</v>
      </c>
      <c r="N280" s="11">
        <v>0</v>
      </c>
      <c r="O280" s="11"/>
      <c r="P280" s="11"/>
      <c r="Q280" s="11"/>
      <c r="R280" s="11">
        <v>0</v>
      </c>
      <c r="S280" s="11">
        <v>0</v>
      </c>
      <c r="T280" s="11"/>
      <c r="U280" s="11"/>
      <c r="V280" s="11"/>
      <c r="W280" s="11"/>
      <c r="X280" s="11">
        <v>0</v>
      </c>
      <c r="Y280" s="11">
        <v>0</v>
      </c>
      <c r="Z280" s="11">
        <v>0</v>
      </c>
      <c r="AA280" s="11">
        <v>0</v>
      </c>
      <c r="AB280" s="11">
        <v>0</v>
      </c>
      <c r="AC280" s="11"/>
      <c r="AD280" s="11">
        <v>0</v>
      </c>
      <c r="AE280" s="11">
        <v>0</v>
      </c>
      <c r="AF280" s="11">
        <v>0</v>
      </c>
      <c r="AG280" s="11"/>
      <c r="AH280" s="11">
        <v>0</v>
      </c>
      <c r="AI280" s="11" t="s">
        <v>32</v>
      </c>
      <c r="AJ280" s="11"/>
    </row>
    <row r="281" spans="1:36" s="7" customFormat="1" ht="13.5" hidden="1" customHeight="1" x14ac:dyDescent="0.25">
      <c r="A281" s="11" t="str">
        <f t="shared" si="130"/>
        <v>select N'Гуранич Владислава Владиславівна', N'2',  N'Відділення екстреної (невідкладної) медичної допомоги',  N'реєстратор медичний',  N'0.25', 8, 360, 0, getDate(), null, getDate() union all</v>
      </c>
      <c r="B281" s="11" t="s">
        <v>1258</v>
      </c>
      <c r="C281" s="11" t="s">
        <v>173</v>
      </c>
      <c r="D281" s="11" t="s">
        <v>30</v>
      </c>
      <c r="E281" s="11" t="s">
        <v>313</v>
      </c>
      <c r="F281" s="11" t="s">
        <v>31</v>
      </c>
      <c r="G281" s="11" t="s">
        <v>48</v>
      </c>
      <c r="H281" s="11" t="s">
        <v>314</v>
      </c>
      <c r="I281" s="11" t="s">
        <v>27</v>
      </c>
      <c r="J281" s="11" t="s">
        <v>374</v>
      </c>
      <c r="K281" s="11" t="s">
        <v>1570</v>
      </c>
      <c r="L281" s="20"/>
      <c r="M281" s="11">
        <f t="shared" si="129"/>
        <v>0</v>
      </c>
      <c r="N281" s="11">
        <v>0</v>
      </c>
      <c r="O281" s="11"/>
      <c r="P281" s="11"/>
      <c r="Q281" s="11"/>
      <c r="R281" s="11">
        <v>0</v>
      </c>
      <c r="S281" s="11">
        <v>0</v>
      </c>
      <c r="T281" s="11"/>
      <c r="U281" s="11"/>
      <c r="V281" s="11"/>
      <c r="W281" s="11"/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/>
      <c r="AD281" s="11">
        <v>0</v>
      </c>
      <c r="AE281" s="11">
        <v>0</v>
      </c>
      <c r="AF281" s="11">
        <v>0</v>
      </c>
      <c r="AG281" s="11"/>
      <c r="AH281" s="11">
        <v>0</v>
      </c>
      <c r="AI281" s="11" t="s">
        <v>32</v>
      </c>
      <c r="AJ281" s="11"/>
    </row>
    <row r="282" spans="1:36" s="7" customFormat="1" ht="13.5" hidden="1" customHeight="1" x14ac:dyDescent="0.25">
      <c r="A282" s="11" t="str">
        <f t="shared" si="130"/>
        <v>select N'Гурський Віталій Сергійович', N'65',  N'Відділення інтенсивної терапії новонароджених',  N'лікар-анестезіолог дитячий',  N'1.00', 0, 0, 1909,31353632, getDate(), null, getDate() union all</v>
      </c>
      <c r="B282" s="11" t="s">
        <v>1292</v>
      </c>
      <c r="C282" s="11" t="s">
        <v>79</v>
      </c>
      <c r="D282" s="11" t="s">
        <v>80</v>
      </c>
      <c r="E282" s="11" t="s">
        <v>81</v>
      </c>
      <c r="F282" s="11">
        <v>0.98948670000000005</v>
      </c>
      <c r="G282" s="11" t="s">
        <v>26</v>
      </c>
      <c r="H282" s="11" t="s">
        <v>26</v>
      </c>
      <c r="I282" s="11" t="s">
        <v>185</v>
      </c>
      <c r="J282" s="11" t="s">
        <v>186</v>
      </c>
      <c r="K282" s="11" t="s">
        <v>1569</v>
      </c>
      <c r="L282" s="20"/>
      <c r="M282" s="11">
        <f t="shared" si="129"/>
        <v>1909.3135363200001</v>
      </c>
      <c r="N282" s="11">
        <f>F282*J282*O282</f>
        <v>1909.3135363200001</v>
      </c>
      <c r="O282" s="11">
        <v>2880</v>
      </c>
      <c r="P282" s="11">
        <f t="shared" ref="P282:P283" si="138">S282*(200/3)*J282*F282</f>
        <v>0</v>
      </c>
      <c r="Q282" s="11" t="b">
        <f t="shared" ref="Q282:Q283" si="139">ROUND(R282,2)=ROUND(P282,2)</f>
        <v>1</v>
      </c>
      <c r="R282" s="11">
        <v>0</v>
      </c>
      <c r="S282" s="12">
        <v>0</v>
      </c>
      <c r="T282" s="12">
        <f t="shared" ref="T282:T283" si="140">(30000*F282*J282)</f>
        <v>19888.682670000002</v>
      </c>
      <c r="U282" s="12">
        <f t="shared" ref="U282:U283" si="141">20000*F282*J282</f>
        <v>13259.121780000001</v>
      </c>
      <c r="V282" s="12">
        <f t="shared" ref="V282:V283" si="142">ROUND(IF((Y282-T282)&gt;U282,(Y282-T282-U282)*0.1+U282*0.3,(Y282-T282)*0.3),2)</f>
        <v>-5966.6</v>
      </c>
      <c r="W282" s="12" t="b">
        <f t="shared" ref="W282:W283" si="143">IF(V282&lt;0,0,V282)=ROUND(X282,2)</f>
        <v>1</v>
      </c>
      <c r="X282" s="11">
        <v>0</v>
      </c>
      <c r="Y282" s="11">
        <v>0</v>
      </c>
      <c r="Z282" s="11">
        <v>0</v>
      </c>
      <c r="AA282" s="11">
        <v>0</v>
      </c>
      <c r="AB282" s="11">
        <v>0</v>
      </c>
      <c r="AC282" s="11"/>
      <c r="AD282" s="11">
        <v>0</v>
      </c>
      <c r="AE282" s="11">
        <v>0</v>
      </c>
      <c r="AF282" s="11">
        <v>0</v>
      </c>
      <c r="AG282" s="11" t="b">
        <f t="shared" ref="AG282:AG283" si="144">ROUND(AF282,2)=ROUND((AH282*AE282),2)</f>
        <v>1</v>
      </c>
      <c r="AH282" s="11">
        <v>0</v>
      </c>
      <c r="AI282" s="11" t="s">
        <v>32</v>
      </c>
      <c r="AJ282" s="11"/>
    </row>
    <row r="283" spans="1:36" s="7" customFormat="1" ht="13.5" hidden="1" customHeight="1" x14ac:dyDescent="0.25">
      <c r="A283" s="11" t="str">
        <f t="shared" si="130"/>
        <v>select N'Гурський Віталій Сергійович', N'65',  N'Відділення інтенсивної терапії новонароджених',  N'лікар-анестезіолог дитячий',  N'0.50', 0, 0, 0, getDate(), null, getDate() union all</v>
      </c>
      <c r="B283" s="11" t="s">
        <v>1292</v>
      </c>
      <c r="C283" s="11" t="s">
        <v>79</v>
      </c>
      <c r="D283" s="11" t="s">
        <v>80</v>
      </c>
      <c r="E283" s="11" t="s">
        <v>81</v>
      </c>
      <c r="F283" s="11">
        <v>0.99579470000000003</v>
      </c>
      <c r="G283" s="11" t="s">
        <v>26</v>
      </c>
      <c r="H283" s="11" t="s">
        <v>26</v>
      </c>
      <c r="I283" s="11" t="s">
        <v>185</v>
      </c>
      <c r="J283" s="11" t="s">
        <v>784</v>
      </c>
      <c r="K283" s="11" t="s">
        <v>1571</v>
      </c>
      <c r="L283" s="20"/>
      <c r="M283" s="11">
        <f t="shared" si="129"/>
        <v>0</v>
      </c>
      <c r="N283" s="11">
        <v>0</v>
      </c>
      <c r="O283" s="11"/>
      <c r="P283" s="11">
        <f t="shared" si="138"/>
        <v>0</v>
      </c>
      <c r="Q283" s="11" t="b">
        <f t="shared" si="139"/>
        <v>1</v>
      </c>
      <c r="R283" s="11">
        <v>0</v>
      </c>
      <c r="S283" s="12">
        <v>0</v>
      </c>
      <c r="T283" s="12">
        <f t="shared" si="140"/>
        <v>9858.3675300000014</v>
      </c>
      <c r="U283" s="12">
        <f t="shared" si="141"/>
        <v>6572.2450200000003</v>
      </c>
      <c r="V283" s="12">
        <f t="shared" si="142"/>
        <v>-2957.51</v>
      </c>
      <c r="W283" s="12" t="b">
        <f t="shared" si="143"/>
        <v>1</v>
      </c>
      <c r="X283" s="11">
        <v>0</v>
      </c>
      <c r="Y283" s="11">
        <v>0</v>
      </c>
      <c r="Z283" s="11">
        <v>0</v>
      </c>
      <c r="AA283" s="11">
        <v>0</v>
      </c>
      <c r="AB283" s="11">
        <v>0</v>
      </c>
      <c r="AC283" s="11"/>
      <c r="AD283" s="11">
        <v>0</v>
      </c>
      <c r="AE283" s="11">
        <v>0</v>
      </c>
      <c r="AF283" s="11">
        <v>0</v>
      </c>
      <c r="AG283" s="11" t="b">
        <f t="shared" si="144"/>
        <v>1</v>
      </c>
      <c r="AH283" s="11">
        <v>0</v>
      </c>
      <c r="AI283" s="11" t="s">
        <v>32</v>
      </c>
      <c r="AJ283" s="11"/>
    </row>
    <row r="284" spans="1:36" s="7" customFormat="1" ht="13.5" hidden="1" customHeight="1" x14ac:dyDescent="0.25">
      <c r="A284" s="11" t="str">
        <f t="shared" si="130"/>
        <v>select N'Густі Мар'яна Іванівна', N'25',  N'Клініко-діагностична лабораторія',  N'біолог',  N'1.00', 8, 360, 0, getDate(), null, getDate() union all</v>
      </c>
      <c r="B284" s="11" t="s">
        <v>810</v>
      </c>
      <c r="C284" s="11" t="s">
        <v>268</v>
      </c>
      <c r="D284" s="11" t="s">
        <v>269</v>
      </c>
      <c r="E284" s="11" t="s">
        <v>808</v>
      </c>
      <c r="F284" s="11" t="s">
        <v>25</v>
      </c>
      <c r="G284" s="11" t="s">
        <v>48</v>
      </c>
      <c r="H284" s="11" t="s">
        <v>314</v>
      </c>
      <c r="I284" s="11" t="s">
        <v>29</v>
      </c>
      <c r="J284" s="11" t="s">
        <v>29</v>
      </c>
      <c r="K284" s="11" t="s">
        <v>1569</v>
      </c>
      <c r="L284" s="20"/>
      <c r="M284" s="11">
        <f t="shared" si="129"/>
        <v>0</v>
      </c>
      <c r="N284" s="11">
        <v>0</v>
      </c>
      <c r="O284" s="11"/>
      <c r="P284" s="11"/>
      <c r="Q284" s="11"/>
      <c r="R284" s="11">
        <v>0</v>
      </c>
      <c r="S284" s="11">
        <v>0</v>
      </c>
      <c r="T284" s="11"/>
      <c r="U284" s="11"/>
      <c r="V284" s="11"/>
      <c r="W284" s="11"/>
      <c r="X284" s="11">
        <v>0</v>
      </c>
      <c r="Y284" s="11">
        <v>0</v>
      </c>
      <c r="Z284" s="11">
        <v>0</v>
      </c>
      <c r="AA284" s="11">
        <v>0</v>
      </c>
      <c r="AB284" s="11">
        <v>0</v>
      </c>
      <c r="AC284" s="11"/>
      <c r="AD284" s="11">
        <v>0</v>
      </c>
      <c r="AE284" s="11">
        <v>0</v>
      </c>
      <c r="AF284" s="11">
        <v>0</v>
      </c>
      <c r="AG284" s="11"/>
      <c r="AH284" s="11">
        <v>0</v>
      </c>
      <c r="AI284" s="11" t="s">
        <v>32</v>
      </c>
      <c r="AJ284" s="11"/>
    </row>
    <row r="285" spans="1:36" s="7" customFormat="1" ht="13.5" hidden="1" customHeight="1" x14ac:dyDescent="0.25">
      <c r="A285" s="11" t="str">
        <f t="shared" si="130"/>
        <v>select N'Гутак Богдан Іванович', N'25',  N'Клініко-діагностична лабораторія',  N'лікар-лаборант',  N'1.00', 8, 360, 0, getDate(), null, getDate() union all</v>
      </c>
      <c r="B285" s="11" t="s">
        <v>828</v>
      </c>
      <c r="C285" s="11" t="s">
        <v>268</v>
      </c>
      <c r="D285" s="11" t="s">
        <v>269</v>
      </c>
      <c r="E285" s="11" t="s">
        <v>502</v>
      </c>
      <c r="F285" s="11">
        <v>1</v>
      </c>
      <c r="G285" s="11">
        <v>8</v>
      </c>
      <c r="H285" s="11">
        <v>360</v>
      </c>
      <c r="I285" s="11" t="s">
        <v>29</v>
      </c>
      <c r="J285" s="11" t="s">
        <v>29</v>
      </c>
      <c r="K285" s="11" t="s">
        <v>1569</v>
      </c>
      <c r="L285" s="20"/>
      <c r="M285" s="11">
        <f t="shared" si="129"/>
        <v>0</v>
      </c>
      <c r="N285" s="11">
        <v>0</v>
      </c>
      <c r="O285" s="11"/>
      <c r="P285" s="11">
        <f>S285*(200/3)*J285*F285</f>
        <v>0</v>
      </c>
      <c r="Q285" s="11" t="b">
        <f>ROUND(R285,2)=ROUND(P285,2)</f>
        <v>1</v>
      </c>
      <c r="R285" s="11">
        <v>0</v>
      </c>
      <c r="S285" s="12">
        <v>0</v>
      </c>
      <c r="T285" s="12">
        <f>(30000*F285*J285)</f>
        <v>30000</v>
      </c>
      <c r="U285" s="12">
        <f>20000*F285*J285</f>
        <v>20000</v>
      </c>
      <c r="V285" s="12">
        <f>ROUND(IF((Y285-T285)&gt;U285,(Y285-T285-U285)*0.1+U285*0.3,(Y285-T285)*0.3),2)</f>
        <v>-9000</v>
      </c>
      <c r="W285" s="12" t="b">
        <f>IF(V285&lt;0,0,V285)=ROUND(X285,2)</f>
        <v>1</v>
      </c>
      <c r="X285" s="11">
        <v>0</v>
      </c>
      <c r="Y285" s="11">
        <v>0</v>
      </c>
      <c r="Z285" s="11">
        <v>0</v>
      </c>
      <c r="AA285" s="11">
        <v>0</v>
      </c>
      <c r="AB285" s="11">
        <v>0</v>
      </c>
      <c r="AC285" s="11"/>
      <c r="AD285" s="11">
        <v>0</v>
      </c>
      <c r="AE285" s="11">
        <v>0</v>
      </c>
      <c r="AF285" s="11">
        <v>0</v>
      </c>
      <c r="AG285" s="11" t="b">
        <f>ROUND(AF285,2)=ROUND((AH285*AE285),2)</f>
        <v>1</v>
      </c>
      <c r="AH285" s="11">
        <v>0</v>
      </c>
      <c r="AI285" s="11" t="s">
        <v>32</v>
      </c>
      <c r="AJ285" s="11"/>
    </row>
    <row r="286" spans="1:36" s="7" customFormat="1" ht="13.5" hidden="1" customHeight="1" x14ac:dyDescent="0.25">
      <c r="A286" s="11" t="str">
        <f t="shared" si="130"/>
        <v>select N'Гутій Андрій Андрійович', N'94',  N'Господарський відділ',  N'Інженер',  N'1.00', 0, 0, 0, getDate(), null, getDate() union all</v>
      </c>
      <c r="B286" s="11" t="s">
        <v>209</v>
      </c>
      <c r="C286" s="11" t="s">
        <v>63</v>
      </c>
      <c r="D286" s="11" t="s">
        <v>64</v>
      </c>
      <c r="E286" s="11" t="s">
        <v>210</v>
      </c>
      <c r="F286" s="11" t="s">
        <v>122</v>
      </c>
      <c r="G286" s="11" t="s">
        <v>26</v>
      </c>
      <c r="H286" s="11" t="s">
        <v>26</v>
      </c>
      <c r="I286" s="11" t="s">
        <v>29</v>
      </c>
      <c r="J286" s="11" t="s">
        <v>29</v>
      </c>
      <c r="K286" s="11" t="s">
        <v>1569</v>
      </c>
      <c r="L286" s="20"/>
      <c r="M286" s="11">
        <f t="shared" si="129"/>
        <v>0</v>
      </c>
      <c r="N286" s="11">
        <v>0</v>
      </c>
      <c r="O286" s="11"/>
      <c r="P286" s="11"/>
      <c r="Q286" s="11"/>
      <c r="R286" s="11">
        <v>0</v>
      </c>
      <c r="S286" s="11">
        <v>0</v>
      </c>
      <c r="T286" s="11"/>
      <c r="U286" s="11"/>
      <c r="V286" s="11"/>
      <c r="W286" s="11"/>
      <c r="X286" s="11">
        <v>0</v>
      </c>
      <c r="Y286" s="11">
        <v>0</v>
      </c>
      <c r="Z286" s="11">
        <v>0</v>
      </c>
      <c r="AA286" s="11">
        <v>0</v>
      </c>
      <c r="AB286" s="11">
        <v>0</v>
      </c>
      <c r="AC286" s="11"/>
      <c r="AD286" s="11">
        <v>0</v>
      </c>
      <c r="AE286" s="11">
        <v>0</v>
      </c>
      <c r="AF286" s="11">
        <v>0</v>
      </c>
      <c r="AG286" s="11"/>
      <c r="AH286" s="11">
        <v>0</v>
      </c>
      <c r="AI286" s="11" t="s">
        <v>32</v>
      </c>
      <c r="AJ286" s="11"/>
    </row>
    <row r="287" spans="1:36" s="7" customFormat="1" ht="13.5" hidden="1" customHeight="1" x14ac:dyDescent="0.25">
      <c r="A287" s="11" t="str">
        <f t="shared" si="130"/>
        <v>select N'Гутник Іван Іванович', N'28',  N'Кабінет ультразвукового обстеження',  N'лікар з ультразвукової діагностики',  N'0.50', 8, 360, 0, getDate(), null, getDate() union all</v>
      </c>
      <c r="B287" s="11" t="s">
        <v>386</v>
      </c>
      <c r="C287" s="11" t="s">
        <v>368</v>
      </c>
      <c r="D287" s="11" t="s">
        <v>365</v>
      </c>
      <c r="E287" s="11" t="s">
        <v>159</v>
      </c>
      <c r="F287" s="11">
        <v>0.38095235999999999</v>
      </c>
      <c r="G287" s="15">
        <v>8</v>
      </c>
      <c r="H287" s="15">
        <v>360</v>
      </c>
      <c r="I287" s="11" t="s">
        <v>29</v>
      </c>
      <c r="J287" s="11" t="s">
        <v>50</v>
      </c>
      <c r="K287" s="11" t="s">
        <v>1571</v>
      </c>
      <c r="L287" s="20"/>
      <c r="M287" s="11">
        <f t="shared" si="129"/>
        <v>0</v>
      </c>
      <c r="N287" s="11">
        <v>0</v>
      </c>
      <c r="O287" s="11"/>
      <c r="P287" s="11">
        <f t="shared" ref="P287:P288" si="145">S287*(200/3)*J287*F287</f>
        <v>0</v>
      </c>
      <c r="Q287" s="11" t="b">
        <f t="shared" ref="Q287:Q288" si="146">ROUND(R287,2)=ROUND(P287,2)</f>
        <v>1</v>
      </c>
      <c r="R287" s="11">
        <v>0</v>
      </c>
      <c r="S287" s="12">
        <v>0</v>
      </c>
      <c r="T287" s="12">
        <f t="shared" ref="T287:T288" si="147">(30000*F287*J287)</f>
        <v>5714.2853999999998</v>
      </c>
      <c r="U287" s="12">
        <f t="shared" ref="U287:U288" si="148">20000*F287*J287</f>
        <v>3809.5236</v>
      </c>
      <c r="V287" s="12">
        <f t="shared" ref="V287:V288" si="149">ROUND(IF((Y287-T287)&gt;U287,(Y287-T287-U287)*0.1+U287*0.3,(Y287-T287)*0.3),2)</f>
        <v>-1714.29</v>
      </c>
      <c r="W287" s="12" t="b">
        <f t="shared" ref="W287:W288" si="150">IF(V287&lt;0,0,V287)=ROUND(X287,2)</f>
        <v>1</v>
      </c>
      <c r="X287" s="11">
        <v>0</v>
      </c>
      <c r="Y287" s="11">
        <v>0</v>
      </c>
      <c r="Z287" s="11">
        <v>0</v>
      </c>
      <c r="AA287" s="11">
        <v>0</v>
      </c>
      <c r="AB287" s="11">
        <v>0</v>
      </c>
      <c r="AC287" s="11"/>
      <c r="AD287" s="11">
        <v>0</v>
      </c>
      <c r="AE287" s="11">
        <v>0</v>
      </c>
      <c r="AF287" s="11">
        <v>0</v>
      </c>
      <c r="AG287" s="11" t="b">
        <f t="shared" ref="AG287:AG288" si="151">ROUND(AF287,2)=ROUND((AH287*AE287),2)</f>
        <v>1</v>
      </c>
      <c r="AH287" s="11">
        <v>0</v>
      </c>
      <c r="AI287" s="11" t="s">
        <v>32</v>
      </c>
      <c r="AJ287" s="11"/>
    </row>
    <row r="288" spans="1:36" s="7" customFormat="1" ht="13.5" hidden="1" customHeight="1" x14ac:dyDescent="0.25">
      <c r="A288" s="11" t="str">
        <f t="shared" si="130"/>
        <v>select N'Гутник Іван Іванович', N'28',  N'Кабінет ультразвукового обстеження',  N'лікар з ультразвукової діагностики',  N'0.50', 8, 360, 0, getDate(), null, getDate() union all</v>
      </c>
      <c r="B288" s="11" t="s">
        <v>386</v>
      </c>
      <c r="C288" s="11" t="s">
        <v>368</v>
      </c>
      <c r="D288" s="11" t="s">
        <v>365</v>
      </c>
      <c r="E288" s="11" t="s">
        <v>159</v>
      </c>
      <c r="F288" s="11">
        <v>0.38095235999999999</v>
      </c>
      <c r="G288" s="15">
        <v>8</v>
      </c>
      <c r="H288" s="15">
        <v>360</v>
      </c>
      <c r="I288" s="11" t="s">
        <v>29</v>
      </c>
      <c r="J288" s="11" t="s">
        <v>50</v>
      </c>
      <c r="K288" s="11" t="s">
        <v>1571</v>
      </c>
      <c r="L288" s="20"/>
      <c r="M288" s="11">
        <f t="shared" si="129"/>
        <v>0</v>
      </c>
      <c r="N288" s="11">
        <v>0</v>
      </c>
      <c r="O288" s="11"/>
      <c r="P288" s="11">
        <f t="shared" si="145"/>
        <v>0</v>
      </c>
      <c r="Q288" s="11" t="b">
        <f t="shared" si="146"/>
        <v>1</v>
      </c>
      <c r="R288" s="11">
        <v>0</v>
      </c>
      <c r="S288" s="12">
        <v>0</v>
      </c>
      <c r="T288" s="12">
        <f t="shared" si="147"/>
        <v>5714.2853999999998</v>
      </c>
      <c r="U288" s="12">
        <f t="shared" si="148"/>
        <v>3809.5236</v>
      </c>
      <c r="V288" s="12">
        <f t="shared" si="149"/>
        <v>-1714.29</v>
      </c>
      <c r="W288" s="12" t="b">
        <f t="shared" si="150"/>
        <v>1</v>
      </c>
      <c r="X288" s="11">
        <v>0</v>
      </c>
      <c r="Y288" s="11">
        <v>0</v>
      </c>
      <c r="Z288" s="11">
        <v>0</v>
      </c>
      <c r="AA288" s="11">
        <v>0</v>
      </c>
      <c r="AB288" s="11">
        <v>0</v>
      </c>
      <c r="AC288" s="11"/>
      <c r="AD288" s="11">
        <v>0</v>
      </c>
      <c r="AE288" s="11">
        <v>0</v>
      </c>
      <c r="AF288" s="11">
        <v>0</v>
      </c>
      <c r="AG288" s="11" t="b">
        <f t="shared" si="151"/>
        <v>1</v>
      </c>
      <c r="AH288" s="11">
        <v>0</v>
      </c>
      <c r="AI288" s="11" t="s">
        <v>32</v>
      </c>
      <c r="AJ288" s="11"/>
    </row>
    <row r="289" spans="1:36" s="7" customFormat="1" ht="13.5" hidden="1" customHeight="1" x14ac:dyDescent="0.25">
      <c r="A289" s="11" t="str">
        <f t="shared" si="130"/>
        <v>select N'Гуч Марія Василівна', N'4',  N'Гінекологічне відділення',  N'Молодша медична сестра',  N'1.00', 8, 120, 0, getDate(), null, getDate() union all</v>
      </c>
      <c r="B289" s="11" t="s">
        <v>534</v>
      </c>
      <c r="C289" s="11" t="s">
        <v>34</v>
      </c>
      <c r="D289" s="11" t="s">
        <v>35</v>
      </c>
      <c r="E289" s="11" t="s">
        <v>111</v>
      </c>
      <c r="F289" s="11" t="s">
        <v>535</v>
      </c>
      <c r="G289" s="11" t="s">
        <v>48</v>
      </c>
      <c r="H289" s="11" t="s">
        <v>112</v>
      </c>
      <c r="I289" s="11" t="s">
        <v>29</v>
      </c>
      <c r="J289" s="11" t="s">
        <v>29</v>
      </c>
      <c r="K289" s="11" t="s">
        <v>1569</v>
      </c>
      <c r="L289" s="20"/>
      <c r="M289" s="11">
        <f t="shared" si="129"/>
        <v>0</v>
      </c>
      <c r="N289" s="11">
        <v>0</v>
      </c>
      <c r="O289" s="11"/>
      <c r="P289" s="11"/>
      <c r="Q289" s="11"/>
      <c r="R289" s="11">
        <v>0</v>
      </c>
      <c r="S289" s="11">
        <v>0</v>
      </c>
      <c r="T289" s="11"/>
      <c r="U289" s="11"/>
      <c r="V289" s="11"/>
      <c r="W289" s="11"/>
      <c r="X289" s="11">
        <v>0</v>
      </c>
      <c r="Y289" s="11">
        <v>0</v>
      </c>
      <c r="Z289" s="11">
        <v>0</v>
      </c>
      <c r="AA289" s="11">
        <v>0</v>
      </c>
      <c r="AB289" s="11">
        <v>0</v>
      </c>
      <c r="AC289" s="11"/>
      <c r="AD289" s="11">
        <v>0</v>
      </c>
      <c r="AE289" s="11">
        <v>0</v>
      </c>
      <c r="AF289" s="11">
        <v>0</v>
      </c>
      <c r="AG289" s="11"/>
      <c r="AH289" s="11">
        <v>0</v>
      </c>
      <c r="AI289" s="11" t="s">
        <v>32</v>
      </c>
      <c r="AJ289" s="11"/>
    </row>
    <row r="290" spans="1:36" s="7" customFormat="1" ht="13.5" hidden="1" customHeight="1" x14ac:dyDescent="0.25">
      <c r="A290" s="11" t="str">
        <f t="shared" si="130"/>
        <v>select N'Далекорей Лідія Василівна', N'22',  N'Відділення загальної терапії',  N'лікар-інтерн',  N'1.00', 0, 0, 0, getDate(), null, getDate() union all</v>
      </c>
      <c r="B290" s="11" t="s">
        <v>1392</v>
      </c>
      <c r="C290" s="11" t="s">
        <v>202</v>
      </c>
      <c r="D290" s="11" t="s">
        <v>203</v>
      </c>
      <c r="E290" s="11" t="s">
        <v>1567</v>
      </c>
      <c r="F290" s="11">
        <v>1</v>
      </c>
      <c r="G290" s="11" t="s">
        <v>26</v>
      </c>
      <c r="H290" s="11" t="s">
        <v>26</v>
      </c>
      <c r="I290" s="11" t="s">
        <v>29</v>
      </c>
      <c r="J290" s="11" t="s">
        <v>29</v>
      </c>
      <c r="K290" s="11" t="s">
        <v>1569</v>
      </c>
      <c r="L290" s="20"/>
      <c r="M290" s="11">
        <f t="shared" si="129"/>
        <v>0</v>
      </c>
      <c r="N290" s="11">
        <v>0</v>
      </c>
      <c r="O290" s="11"/>
      <c r="P290" s="11">
        <f>S290*(200/3)*J290*F290</f>
        <v>0</v>
      </c>
      <c r="Q290" s="11" t="b">
        <f>ROUND(R290,2)=ROUND(P290,2)</f>
        <v>1</v>
      </c>
      <c r="R290" s="11">
        <v>0</v>
      </c>
      <c r="S290" s="12">
        <v>0</v>
      </c>
      <c r="T290" s="12">
        <f>(30000*F290*J290)</f>
        <v>30000</v>
      </c>
      <c r="U290" s="12">
        <f>20000*F290*J290</f>
        <v>20000</v>
      </c>
      <c r="V290" s="12">
        <f>ROUND(IF((Y290-T290)&gt;U290,(Y290-T290-U290)*0.1+U290*0.3,(Y290-T290)*0.3),2)</f>
        <v>-9000</v>
      </c>
      <c r="W290" s="12" t="b">
        <f>IF(V290&lt;0,0,V290)=ROUND(X290,2)</f>
        <v>1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/>
      <c r="AD290" s="11">
        <v>0</v>
      </c>
      <c r="AE290" s="11">
        <v>0</v>
      </c>
      <c r="AF290" s="11">
        <v>0</v>
      </c>
      <c r="AG290" s="11" t="b">
        <f>ROUND(AF290,2)=ROUND((AH290*AE290),2)</f>
        <v>1</v>
      </c>
      <c r="AH290" s="11">
        <v>0</v>
      </c>
      <c r="AI290" s="11" t="s">
        <v>32</v>
      </c>
      <c r="AJ290" s="11"/>
    </row>
    <row r="291" spans="1:36" s="7" customFormat="1" ht="13.5" hidden="1" customHeight="1" x14ac:dyDescent="0.25">
      <c r="A291" s="11" t="str">
        <f t="shared" si="130"/>
        <v>select N'Далекорій Валерія Михайлівна', N'4',  N'Гінекологічне відділення',  N'сестра медична',  N'1.00', 8, 200, 0, getDate(), null, getDate() union all</v>
      </c>
      <c r="B291" s="11" t="s">
        <v>518</v>
      </c>
      <c r="C291" s="11" t="s">
        <v>34</v>
      </c>
      <c r="D291" s="11" t="s">
        <v>35</v>
      </c>
      <c r="E291" s="11" t="s">
        <v>93</v>
      </c>
      <c r="F291" s="11" t="s">
        <v>181</v>
      </c>
      <c r="G291" s="11" t="s">
        <v>48</v>
      </c>
      <c r="H291" s="11" t="s">
        <v>95</v>
      </c>
      <c r="I291" s="11" t="s">
        <v>27</v>
      </c>
      <c r="J291" s="11" t="s">
        <v>28</v>
      </c>
      <c r="K291" s="11" t="s">
        <v>1569</v>
      </c>
      <c r="L291" s="20"/>
      <c r="M291" s="11">
        <f t="shared" si="129"/>
        <v>0</v>
      </c>
      <c r="N291" s="11">
        <v>0</v>
      </c>
      <c r="O291" s="11"/>
      <c r="P291" s="11"/>
      <c r="Q291" s="11"/>
      <c r="R291" s="11">
        <v>0</v>
      </c>
      <c r="S291" s="11">
        <v>0</v>
      </c>
      <c r="T291" s="11"/>
      <c r="U291" s="11"/>
      <c r="V291" s="11"/>
      <c r="W291" s="11"/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/>
      <c r="AD291" s="11">
        <v>0</v>
      </c>
      <c r="AE291" s="11">
        <v>0</v>
      </c>
      <c r="AF291" s="11">
        <v>0</v>
      </c>
      <c r="AG291" s="11"/>
      <c r="AH291" s="11">
        <v>0</v>
      </c>
      <c r="AI291" s="11" t="s">
        <v>32</v>
      </c>
      <c r="AJ291" s="11"/>
    </row>
    <row r="292" spans="1:36" s="7" customFormat="1" ht="13.5" hidden="1" customHeight="1" x14ac:dyDescent="0.25">
      <c r="A292" s="11" t="str">
        <f t="shared" si="130"/>
        <v>select N'Далекорій Валерія Михайлівна', N'4',  N'Гінекологічне відділення',  N'сестра медична маніпуляційна',  N'0.25', 8, 260, 0, getDate(), null, getDate() union all</v>
      </c>
      <c r="B292" s="11" t="s">
        <v>518</v>
      </c>
      <c r="C292" s="11" t="s">
        <v>34</v>
      </c>
      <c r="D292" s="11" t="s">
        <v>35</v>
      </c>
      <c r="E292" s="11" t="s">
        <v>188</v>
      </c>
      <c r="F292" s="11" t="s">
        <v>1472</v>
      </c>
      <c r="G292" s="11" t="s">
        <v>48</v>
      </c>
      <c r="H292" s="11" t="s">
        <v>49</v>
      </c>
      <c r="I292" s="11" t="s">
        <v>27</v>
      </c>
      <c r="J292" s="11" t="s">
        <v>374</v>
      </c>
      <c r="K292" s="11" t="s">
        <v>1570</v>
      </c>
      <c r="L292" s="20"/>
      <c r="M292" s="11">
        <f t="shared" si="129"/>
        <v>0</v>
      </c>
      <c r="N292" s="11">
        <v>0</v>
      </c>
      <c r="O292" s="11"/>
      <c r="P292" s="11"/>
      <c r="Q292" s="11"/>
      <c r="R292" s="11">
        <v>0</v>
      </c>
      <c r="S292" s="11">
        <v>0</v>
      </c>
      <c r="T292" s="11"/>
      <c r="U292" s="11"/>
      <c r="V292" s="11"/>
      <c r="W292" s="11"/>
      <c r="X292" s="11">
        <v>0</v>
      </c>
      <c r="Y292" s="11">
        <v>0</v>
      </c>
      <c r="Z292" s="11">
        <v>0</v>
      </c>
      <c r="AA292" s="11">
        <v>0</v>
      </c>
      <c r="AB292" s="11">
        <v>0</v>
      </c>
      <c r="AC292" s="11"/>
      <c r="AD292" s="11">
        <v>0</v>
      </c>
      <c r="AE292" s="11">
        <v>0</v>
      </c>
      <c r="AF292" s="11">
        <v>0</v>
      </c>
      <c r="AG292" s="11"/>
      <c r="AH292" s="11">
        <v>0</v>
      </c>
      <c r="AI292" s="11" t="s">
        <v>32</v>
      </c>
      <c r="AJ292" s="11"/>
    </row>
    <row r="293" spans="1:36" s="7" customFormat="1" ht="13.5" hidden="1" customHeight="1" x14ac:dyDescent="0.25">
      <c r="A293" s="11" t="str">
        <f t="shared" si="130"/>
        <v>select N'Дан Світлана Федорівна', N'32',  N'Кабінет лікувально-фізичної культури',  N'сестра медична з лікувальної фізкультури',  N'1.00', 8, 200, 0, getDate(), null, getDate() union all</v>
      </c>
      <c r="B293" s="11" t="s">
        <v>899</v>
      </c>
      <c r="C293" s="11" t="s">
        <v>307</v>
      </c>
      <c r="D293" s="11" t="s">
        <v>84</v>
      </c>
      <c r="E293" s="11" t="s">
        <v>308</v>
      </c>
      <c r="F293" s="11" t="s">
        <v>25</v>
      </c>
      <c r="G293" s="11" t="s">
        <v>48</v>
      </c>
      <c r="H293" s="11" t="s">
        <v>95</v>
      </c>
      <c r="I293" s="11" t="s">
        <v>29</v>
      </c>
      <c r="J293" s="11" t="s">
        <v>29</v>
      </c>
      <c r="K293" s="11" t="s">
        <v>1569</v>
      </c>
      <c r="L293" s="20"/>
      <c r="M293" s="11">
        <f t="shared" si="129"/>
        <v>0</v>
      </c>
      <c r="N293" s="11">
        <v>0</v>
      </c>
      <c r="O293" s="11"/>
      <c r="P293" s="11"/>
      <c r="Q293" s="11"/>
      <c r="R293" s="11">
        <v>0</v>
      </c>
      <c r="S293" s="11">
        <v>0</v>
      </c>
      <c r="T293" s="11"/>
      <c r="U293" s="11"/>
      <c r="V293" s="11"/>
      <c r="W293" s="11"/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/>
      <c r="AD293" s="11">
        <v>0</v>
      </c>
      <c r="AE293" s="11">
        <v>0</v>
      </c>
      <c r="AF293" s="11">
        <v>0</v>
      </c>
      <c r="AG293" s="11"/>
      <c r="AH293" s="11">
        <v>0</v>
      </c>
      <c r="AI293" s="11" t="s">
        <v>32</v>
      </c>
      <c r="AJ293" s="11"/>
    </row>
    <row r="294" spans="1:36" s="7" customFormat="1" ht="13.5" hidden="1" customHeight="1" x14ac:dyDescent="0.25">
      <c r="A294" s="11" t="str">
        <f t="shared" si="130"/>
        <v>select N'Данашовська Ганна Михайлівна', N'13',  N'Кардіологічне відділення',  N'Молодша медична сестра',  N'1.00', 8, 120, 0, getDate(), null, getDate() union all</v>
      </c>
      <c r="B294" s="11" t="s">
        <v>908</v>
      </c>
      <c r="C294" s="11" t="s">
        <v>383</v>
      </c>
      <c r="D294" s="11" t="s">
        <v>384</v>
      </c>
      <c r="E294" s="11" t="s">
        <v>111</v>
      </c>
      <c r="F294" s="11" t="s">
        <v>25</v>
      </c>
      <c r="G294" s="11" t="s">
        <v>48</v>
      </c>
      <c r="H294" s="11" t="s">
        <v>112</v>
      </c>
      <c r="I294" s="11" t="s">
        <v>29</v>
      </c>
      <c r="J294" s="11" t="s">
        <v>29</v>
      </c>
      <c r="K294" s="11" t="s">
        <v>1569</v>
      </c>
      <c r="L294" s="20"/>
      <c r="M294" s="11">
        <f t="shared" si="129"/>
        <v>0</v>
      </c>
      <c r="N294" s="11">
        <v>0</v>
      </c>
      <c r="O294" s="11"/>
      <c r="P294" s="11"/>
      <c r="Q294" s="11"/>
      <c r="R294" s="11">
        <v>0</v>
      </c>
      <c r="S294" s="11">
        <v>0</v>
      </c>
      <c r="T294" s="11"/>
      <c r="U294" s="11"/>
      <c r="V294" s="11"/>
      <c r="W294" s="11"/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/>
      <c r="AD294" s="11">
        <v>0</v>
      </c>
      <c r="AE294" s="11">
        <v>0</v>
      </c>
      <c r="AF294" s="11">
        <v>0</v>
      </c>
      <c r="AG294" s="11"/>
      <c r="AH294" s="11">
        <v>0</v>
      </c>
      <c r="AI294" s="11" t="s">
        <v>32</v>
      </c>
      <c r="AJ294" s="11"/>
    </row>
    <row r="295" spans="1:36" s="7" customFormat="1" ht="13.5" hidden="1" customHeight="1" x14ac:dyDescent="0.25">
      <c r="A295" s="11" t="str">
        <f t="shared" si="130"/>
        <v>select N'Данашовська Ірина Юріївна', N'25',  N'Клініко-діагностична лабораторія',  N'завідувач',  N'1.00', 0, 0, 0, getDate(), null, getDate() union all</v>
      </c>
      <c r="B295" s="11" t="s">
        <v>859</v>
      </c>
      <c r="C295" s="11" t="s">
        <v>268</v>
      </c>
      <c r="D295" s="11" t="s">
        <v>269</v>
      </c>
      <c r="E295" s="11" t="s">
        <v>69</v>
      </c>
      <c r="F295" s="11" t="s">
        <v>168</v>
      </c>
      <c r="G295" s="11" t="s">
        <v>26</v>
      </c>
      <c r="H295" s="11" t="s">
        <v>26</v>
      </c>
      <c r="I295" s="11" t="s">
        <v>29</v>
      </c>
      <c r="J295" s="11" t="s">
        <v>29</v>
      </c>
      <c r="K295" s="11" t="s">
        <v>1569</v>
      </c>
      <c r="L295" s="20"/>
      <c r="M295" s="11">
        <f t="shared" si="129"/>
        <v>0</v>
      </c>
      <c r="N295" s="11">
        <v>0</v>
      </c>
      <c r="O295" s="11"/>
      <c r="P295" s="11"/>
      <c r="Q295" s="11"/>
      <c r="R295" s="11">
        <v>0</v>
      </c>
      <c r="S295" s="11">
        <v>0</v>
      </c>
      <c r="T295" s="11"/>
      <c r="U295" s="11"/>
      <c r="V295" s="11"/>
      <c r="W295" s="11"/>
      <c r="X295" s="11">
        <v>0</v>
      </c>
      <c r="Y295" s="11">
        <v>0</v>
      </c>
      <c r="Z295" s="11">
        <v>0</v>
      </c>
      <c r="AA295" s="11">
        <v>0</v>
      </c>
      <c r="AB295" s="11">
        <v>0</v>
      </c>
      <c r="AC295" s="11"/>
      <c r="AD295" s="11">
        <v>0</v>
      </c>
      <c r="AE295" s="11">
        <v>0</v>
      </c>
      <c r="AF295" s="11">
        <v>0</v>
      </c>
      <c r="AG295" s="11"/>
      <c r="AH295" s="11">
        <v>0</v>
      </c>
      <c r="AI295" s="11" t="s">
        <v>32</v>
      </c>
      <c r="AJ295" s="11"/>
    </row>
    <row r="296" spans="1:36" s="7" customFormat="1" ht="13.5" hidden="1" customHeight="1" x14ac:dyDescent="0.25">
      <c r="A296" s="11" t="str">
        <f t="shared" si="130"/>
        <v>select N'Данканич Наталія Михайлівна', N'28',  N'Рентгенологічний блок',  N'лікар-інтерн',  N'1.00', 0, 0, 0, getDate(), null, getDate() union all</v>
      </c>
      <c r="B296" s="11" t="s">
        <v>1389</v>
      </c>
      <c r="C296" s="11" t="s">
        <v>370</v>
      </c>
      <c r="D296" s="11" t="s">
        <v>365</v>
      </c>
      <c r="E296" s="11" t="s">
        <v>1567</v>
      </c>
      <c r="F296" s="11">
        <v>1</v>
      </c>
      <c r="G296" s="11" t="s">
        <v>26</v>
      </c>
      <c r="H296" s="11" t="s">
        <v>26</v>
      </c>
      <c r="I296" s="11" t="s">
        <v>29</v>
      </c>
      <c r="J296" s="11" t="s">
        <v>29</v>
      </c>
      <c r="K296" s="11" t="s">
        <v>1569</v>
      </c>
      <c r="L296" s="20"/>
      <c r="M296" s="11">
        <f t="shared" si="129"/>
        <v>0</v>
      </c>
      <c r="N296" s="11">
        <v>0</v>
      </c>
      <c r="O296" s="11"/>
      <c r="P296" s="11">
        <f>S296*(200/3)*J296*F296</f>
        <v>0</v>
      </c>
      <c r="Q296" s="11" t="b">
        <f>ROUND(R296,2)=ROUND(P296,2)</f>
        <v>1</v>
      </c>
      <c r="R296" s="11">
        <v>0</v>
      </c>
      <c r="S296" s="12">
        <v>0</v>
      </c>
      <c r="T296" s="12">
        <f>(30000*F296*J296)</f>
        <v>30000</v>
      </c>
      <c r="U296" s="12">
        <f>20000*F296*J296</f>
        <v>20000</v>
      </c>
      <c r="V296" s="12">
        <f>ROUND(IF((Y296-T296)&gt;U296,(Y296-T296-U296)*0.1+U296*0.3,(Y296-T296)*0.3),2)</f>
        <v>-9000</v>
      </c>
      <c r="W296" s="12" t="b">
        <f>IF(V296&lt;0,0,V296)=ROUND(X296,2)</f>
        <v>1</v>
      </c>
      <c r="X296" s="11">
        <v>0</v>
      </c>
      <c r="Y296" s="11">
        <v>0</v>
      </c>
      <c r="Z296" s="11">
        <v>0</v>
      </c>
      <c r="AA296" s="11">
        <v>0</v>
      </c>
      <c r="AB296" s="11">
        <v>0</v>
      </c>
      <c r="AC296" s="11"/>
      <c r="AD296" s="11">
        <v>0</v>
      </c>
      <c r="AE296" s="11">
        <v>0</v>
      </c>
      <c r="AF296" s="11">
        <v>0</v>
      </c>
      <c r="AG296" s="11" t="b">
        <f>ROUND(AF296,2)=ROUND((AH296*AE296),2)</f>
        <v>1</v>
      </c>
      <c r="AH296" s="11">
        <v>0</v>
      </c>
      <c r="AI296" s="11" t="s">
        <v>32</v>
      </c>
      <c r="AJ296" s="11"/>
    </row>
    <row r="297" spans="1:36" s="7" customFormat="1" ht="13.5" hidden="1" customHeight="1" x14ac:dyDescent="0.25">
      <c r="A297" s="11" t="str">
        <f t="shared" si="130"/>
        <v>select N'Данкулинець Віра Петрівна', N'4',  N'Гінекологічне відділення',  N'Молодша медична сестра',  N'1.00', 8, 120, 0, getDate(), null, getDate() union all</v>
      </c>
      <c r="B297" s="11" t="s">
        <v>542</v>
      </c>
      <c r="C297" s="11" t="s">
        <v>34</v>
      </c>
      <c r="D297" s="11" t="s">
        <v>35</v>
      </c>
      <c r="E297" s="11" t="s">
        <v>111</v>
      </c>
      <c r="F297" s="11" t="s">
        <v>25</v>
      </c>
      <c r="G297" s="11" t="s">
        <v>48</v>
      </c>
      <c r="H297" s="11" t="s">
        <v>112</v>
      </c>
      <c r="I297" s="11" t="s">
        <v>29</v>
      </c>
      <c r="J297" s="11" t="s">
        <v>29</v>
      </c>
      <c r="K297" s="11" t="s">
        <v>1569</v>
      </c>
      <c r="L297" s="20"/>
      <c r="M297" s="11">
        <f t="shared" si="129"/>
        <v>0</v>
      </c>
      <c r="N297" s="11">
        <v>0</v>
      </c>
      <c r="O297" s="11"/>
      <c r="P297" s="11"/>
      <c r="Q297" s="11"/>
      <c r="R297" s="11">
        <v>0</v>
      </c>
      <c r="S297" s="11">
        <v>0</v>
      </c>
      <c r="T297" s="11"/>
      <c r="U297" s="11"/>
      <c r="V297" s="11"/>
      <c r="W297" s="11"/>
      <c r="X297" s="11">
        <v>0</v>
      </c>
      <c r="Y297" s="11">
        <v>0</v>
      </c>
      <c r="Z297" s="11">
        <v>0</v>
      </c>
      <c r="AA297" s="11">
        <v>0</v>
      </c>
      <c r="AB297" s="11">
        <v>0</v>
      </c>
      <c r="AC297" s="11"/>
      <c r="AD297" s="11">
        <v>0</v>
      </c>
      <c r="AE297" s="11">
        <v>0</v>
      </c>
      <c r="AF297" s="11">
        <v>0</v>
      </c>
      <c r="AG297" s="11"/>
      <c r="AH297" s="11">
        <v>0</v>
      </c>
      <c r="AI297" s="11" t="s">
        <v>32</v>
      </c>
      <c r="AJ297" s="11"/>
    </row>
    <row r="298" spans="1:36" s="7" customFormat="1" ht="13.5" hidden="1" customHeight="1" x14ac:dyDescent="0.25">
      <c r="A298" s="11" t="str">
        <f t="shared" si="130"/>
        <v>select N'Дацер Тетяна Іванівна', N'32',  N'Кабінет електрокардіографії',  N'сестра медична',  N'1.00', 8, 200, 0, getDate(), null, getDate() union all</v>
      </c>
      <c r="B298" s="11" t="s">
        <v>761</v>
      </c>
      <c r="C298" s="11" t="s">
        <v>762</v>
      </c>
      <c r="D298" s="11" t="s">
        <v>84</v>
      </c>
      <c r="E298" s="11" t="s">
        <v>93</v>
      </c>
      <c r="F298" s="11" t="s">
        <v>31</v>
      </c>
      <c r="G298" s="11" t="s">
        <v>48</v>
      </c>
      <c r="H298" s="11" t="s">
        <v>95</v>
      </c>
      <c r="I298" s="11" t="s">
        <v>29</v>
      </c>
      <c r="J298" s="11" t="s">
        <v>29</v>
      </c>
      <c r="K298" s="11" t="s">
        <v>1569</v>
      </c>
      <c r="L298" s="20"/>
      <c r="M298" s="11">
        <f t="shared" si="129"/>
        <v>0</v>
      </c>
      <c r="N298" s="11">
        <v>0</v>
      </c>
      <c r="O298" s="11"/>
      <c r="P298" s="11"/>
      <c r="Q298" s="11"/>
      <c r="R298" s="11">
        <v>0</v>
      </c>
      <c r="S298" s="11">
        <v>0</v>
      </c>
      <c r="T298" s="11"/>
      <c r="U298" s="11"/>
      <c r="V298" s="11"/>
      <c r="W298" s="11"/>
      <c r="X298" s="11">
        <v>0</v>
      </c>
      <c r="Y298" s="11">
        <v>0</v>
      </c>
      <c r="Z298" s="11">
        <v>0</v>
      </c>
      <c r="AA298" s="11">
        <v>0</v>
      </c>
      <c r="AB298" s="11">
        <v>0</v>
      </c>
      <c r="AC298" s="11"/>
      <c r="AD298" s="11">
        <v>0</v>
      </c>
      <c r="AE298" s="11">
        <v>0</v>
      </c>
      <c r="AF298" s="11">
        <v>0</v>
      </c>
      <c r="AG298" s="11"/>
      <c r="AH298" s="11">
        <v>0</v>
      </c>
      <c r="AI298" s="11" t="s">
        <v>32</v>
      </c>
      <c r="AJ298" s="11"/>
    </row>
    <row r="299" spans="1:36" s="7" customFormat="1" ht="13.5" hidden="1" customHeight="1" x14ac:dyDescent="0.25">
      <c r="A299" s="11" t="str">
        <f t="shared" si="130"/>
        <v>select N'Делеган Дарина Віталіївна', N'5',  N'Відділення ортопедії, травматології та нейрохірургії',  N'сестра медична',  N'1.00', 8, 200, 0, getDate(), null, getDate() union all</v>
      </c>
      <c r="B299" s="11" t="s">
        <v>1355</v>
      </c>
      <c r="C299" s="11" t="s">
        <v>22</v>
      </c>
      <c r="D299" s="11" t="s">
        <v>23</v>
      </c>
      <c r="E299" s="11" t="s">
        <v>93</v>
      </c>
      <c r="F299" s="11" t="s">
        <v>181</v>
      </c>
      <c r="G299" s="11" t="s">
        <v>48</v>
      </c>
      <c r="H299" s="11" t="s">
        <v>95</v>
      </c>
      <c r="I299" s="11" t="s">
        <v>29</v>
      </c>
      <c r="J299" s="11" t="s">
        <v>29</v>
      </c>
      <c r="K299" s="11" t="s">
        <v>1569</v>
      </c>
      <c r="L299" s="20"/>
      <c r="M299" s="11">
        <f t="shared" si="129"/>
        <v>0</v>
      </c>
      <c r="N299" s="11">
        <v>0</v>
      </c>
      <c r="O299" s="11"/>
      <c r="P299" s="11"/>
      <c r="Q299" s="11"/>
      <c r="R299" s="11">
        <v>0</v>
      </c>
      <c r="S299" s="11">
        <v>0</v>
      </c>
      <c r="T299" s="11"/>
      <c r="U299" s="11"/>
      <c r="V299" s="11"/>
      <c r="W299" s="11"/>
      <c r="X299" s="11">
        <v>0</v>
      </c>
      <c r="Y299" s="11">
        <v>0</v>
      </c>
      <c r="Z299" s="11">
        <v>0</v>
      </c>
      <c r="AA299" s="11">
        <v>0</v>
      </c>
      <c r="AB299" s="11">
        <v>0</v>
      </c>
      <c r="AC299" s="11"/>
      <c r="AD299" s="11">
        <v>0</v>
      </c>
      <c r="AE299" s="11">
        <v>0</v>
      </c>
      <c r="AF299" s="11">
        <v>0</v>
      </c>
      <c r="AG299" s="11"/>
      <c r="AH299" s="11">
        <v>0</v>
      </c>
      <c r="AI299" s="11" t="s">
        <v>32</v>
      </c>
      <c r="AJ299" s="11"/>
    </row>
    <row r="300" spans="1:36" s="7" customFormat="1" ht="13.5" hidden="1" customHeight="1" x14ac:dyDescent="0.25">
      <c r="A300" s="11" t="str">
        <f t="shared" si="130"/>
        <v>select N'Делеган Іванна Іванівна', N'32',  N'Операційний блок',  N'сестра медична-анестезист',  N'1.00', 8, 260, 0, getDate(), null, getDate() union all</v>
      </c>
      <c r="B300" s="11" t="s">
        <v>1410</v>
      </c>
      <c r="C300" s="11" t="s">
        <v>346</v>
      </c>
      <c r="D300" s="11" t="s">
        <v>84</v>
      </c>
      <c r="E300" s="11" t="s">
        <v>362</v>
      </c>
      <c r="F300" s="11" t="s">
        <v>25</v>
      </c>
      <c r="G300" s="11" t="s">
        <v>48</v>
      </c>
      <c r="H300" s="11" t="s">
        <v>49</v>
      </c>
      <c r="I300" s="11" t="s">
        <v>29</v>
      </c>
      <c r="J300" s="11" t="s">
        <v>29</v>
      </c>
      <c r="K300" s="11" t="s">
        <v>1569</v>
      </c>
      <c r="L300" s="20"/>
      <c r="M300" s="11">
        <f t="shared" si="129"/>
        <v>0</v>
      </c>
      <c r="N300" s="11">
        <v>0</v>
      </c>
      <c r="O300" s="11"/>
      <c r="P300" s="11"/>
      <c r="Q300" s="11"/>
      <c r="R300" s="11">
        <v>0</v>
      </c>
      <c r="S300" s="11">
        <v>0</v>
      </c>
      <c r="T300" s="11"/>
      <c r="U300" s="11"/>
      <c r="V300" s="11"/>
      <c r="W300" s="11"/>
      <c r="X300" s="11">
        <v>0</v>
      </c>
      <c r="Y300" s="11">
        <v>0</v>
      </c>
      <c r="Z300" s="11">
        <v>0</v>
      </c>
      <c r="AA300" s="11">
        <v>0</v>
      </c>
      <c r="AB300" s="11">
        <v>0</v>
      </c>
      <c r="AC300" s="11"/>
      <c r="AD300" s="11">
        <v>0</v>
      </c>
      <c r="AE300" s="11">
        <v>0</v>
      </c>
      <c r="AF300" s="11">
        <v>0</v>
      </c>
      <c r="AG300" s="11"/>
      <c r="AH300" s="11">
        <v>0</v>
      </c>
      <c r="AI300" s="11" t="s">
        <v>32</v>
      </c>
      <c r="AJ300" s="11"/>
    </row>
    <row r="301" spans="1:36" s="7" customFormat="1" ht="13.5" hidden="1" customHeight="1" x14ac:dyDescent="0.25">
      <c r="A301" s="11" t="str">
        <f t="shared" si="130"/>
        <v>select N'Делеган Мирослава Василівна', N'84',  N'Інсультне відділення',  N'сестра медична',  N'1.00', 8, 200, 0, getDate(), null, getDate() union all</v>
      </c>
      <c r="B301" s="11" t="s">
        <v>1297</v>
      </c>
      <c r="C301" s="11" t="s">
        <v>282</v>
      </c>
      <c r="D301" s="11" t="s">
        <v>89</v>
      </c>
      <c r="E301" s="11" t="s">
        <v>93</v>
      </c>
      <c r="F301" s="11" t="s">
        <v>181</v>
      </c>
      <c r="G301" s="11" t="s">
        <v>48</v>
      </c>
      <c r="H301" s="11" t="s">
        <v>95</v>
      </c>
      <c r="I301" s="11" t="s">
        <v>29</v>
      </c>
      <c r="J301" s="11" t="s">
        <v>29</v>
      </c>
      <c r="K301" s="11" t="s">
        <v>1569</v>
      </c>
      <c r="L301" s="20"/>
      <c r="M301" s="11">
        <f t="shared" si="129"/>
        <v>0</v>
      </c>
      <c r="N301" s="11">
        <v>0</v>
      </c>
      <c r="O301" s="11"/>
      <c r="P301" s="11"/>
      <c r="Q301" s="11"/>
      <c r="R301" s="11">
        <v>0</v>
      </c>
      <c r="S301" s="11">
        <v>0</v>
      </c>
      <c r="T301" s="11"/>
      <c r="U301" s="11"/>
      <c r="V301" s="11"/>
      <c r="W301" s="11"/>
      <c r="X301" s="11">
        <v>0</v>
      </c>
      <c r="Y301" s="11">
        <v>0</v>
      </c>
      <c r="Z301" s="11">
        <v>0</v>
      </c>
      <c r="AA301" s="11">
        <v>0</v>
      </c>
      <c r="AB301" s="11">
        <v>0</v>
      </c>
      <c r="AC301" s="11"/>
      <c r="AD301" s="11">
        <v>0</v>
      </c>
      <c r="AE301" s="11">
        <v>0</v>
      </c>
      <c r="AF301" s="11">
        <v>0</v>
      </c>
      <c r="AG301" s="11"/>
      <c r="AH301" s="11">
        <v>0</v>
      </c>
      <c r="AI301" s="11" t="s">
        <v>32</v>
      </c>
      <c r="AJ301" s="11"/>
    </row>
    <row r="302" spans="1:36" s="7" customFormat="1" ht="13.5" hidden="1" customHeight="1" x14ac:dyDescent="0.25">
      <c r="A302" s="11" t="str">
        <f t="shared" si="130"/>
        <v>select N'Делеган Оксана Іванівна', N'93',  N'Бухгалтерія',  N'Бухгалтер-касир',  N'1.00', 10, 800, 0, getDate(), null, getDate() union all</v>
      </c>
      <c r="B302" s="11" t="s">
        <v>1444</v>
      </c>
      <c r="C302" s="11" t="s">
        <v>330</v>
      </c>
      <c r="D302" s="11" t="s">
        <v>331</v>
      </c>
      <c r="E302" s="11" t="s">
        <v>1034</v>
      </c>
      <c r="F302" s="11" t="s">
        <v>25</v>
      </c>
      <c r="G302" s="11" t="s">
        <v>55</v>
      </c>
      <c r="H302" s="11" t="s">
        <v>56</v>
      </c>
      <c r="I302" s="11" t="s">
        <v>29</v>
      </c>
      <c r="J302" s="11" t="s">
        <v>29</v>
      </c>
      <c r="K302" s="11" t="s">
        <v>1569</v>
      </c>
      <c r="L302" s="20"/>
      <c r="M302" s="11">
        <f t="shared" si="129"/>
        <v>0</v>
      </c>
      <c r="N302" s="11">
        <v>0</v>
      </c>
      <c r="O302" s="11"/>
      <c r="P302" s="11"/>
      <c r="Q302" s="11"/>
      <c r="R302" s="11">
        <v>0</v>
      </c>
      <c r="S302" s="11">
        <v>0</v>
      </c>
      <c r="T302" s="11"/>
      <c r="U302" s="11"/>
      <c r="V302" s="11"/>
      <c r="W302" s="11"/>
      <c r="X302" s="11">
        <v>0</v>
      </c>
      <c r="Y302" s="11">
        <v>0</v>
      </c>
      <c r="Z302" s="11">
        <v>0</v>
      </c>
      <c r="AA302" s="11">
        <v>0</v>
      </c>
      <c r="AB302" s="11">
        <v>0</v>
      </c>
      <c r="AC302" s="11"/>
      <c r="AD302" s="11">
        <v>0</v>
      </c>
      <c r="AE302" s="11">
        <v>0</v>
      </c>
      <c r="AF302" s="11">
        <v>0</v>
      </c>
      <c r="AG302" s="11"/>
      <c r="AH302" s="11">
        <v>0</v>
      </c>
      <c r="AI302" s="11" t="s">
        <v>32</v>
      </c>
      <c r="AJ302" s="11"/>
    </row>
    <row r="303" spans="1:36" s="7" customFormat="1" ht="13.5" hidden="1" customHeight="1" x14ac:dyDescent="0.25">
      <c r="A303" s="11" t="str">
        <f t="shared" si="130"/>
        <v>select N'Деркач Андрій Андрійович', N'60',  N'Реабілітаційне відділення',  N'Асистент ерготерапевта',  N'1.00', 8, 360, 0, getDate(), null, getDate() union all</v>
      </c>
      <c r="B303" s="11" t="s">
        <v>1107</v>
      </c>
      <c r="C303" s="11" t="s">
        <v>100</v>
      </c>
      <c r="D303" s="11" t="s">
        <v>101</v>
      </c>
      <c r="E303" s="11" t="s">
        <v>1108</v>
      </c>
      <c r="F303" s="11" t="s">
        <v>25</v>
      </c>
      <c r="G303" s="11" t="s">
        <v>48</v>
      </c>
      <c r="H303" s="11" t="s">
        <v>314</v>
      </c>
      <c r="I303" s="11" t="s">
        <v>29</v>
      </c>
      <c r="J303" s="11" t="s">
        <v>29</v>
      </c>
      <c r="K303" s="11" t="s">
        <v>1569</v>
      </c>
      <c r="L303" s="20"/>
      <c r="M303" s="11">
        <f t="shared" si="129"/>
        <v>0</v>
      </c>
      <c r="N303" s="11">
        <v>0</v>
      </c>
      <c r="O303" s="11"/>
      <c r="P303" s="11"/>
      <c r="Q303" s="11"/>
      <c r="R303" s="11">
        <v>0</v>
      </c>
      <c r="S303" s="11">
        <v>0</v>
      </c>
      <c r="T303" s="11"/>
      <c r="U303" s="11"/>
      <c r="V303" s="11"/>
      <c r="W303" s="11"/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/>
      <c r="AD303" s="11">
        <v>0</v>
      </c>
      <c r="AE303" s="11">
        <v>0</v>
      </c>
      <c r="AF303" s="11">
        <v>0</v>
      </c>
      <c r="AG303" s="11"/>
      <c r="AH303" s="11">
        <v>0</v>
      </c>
      <c r="AI303" s="11" t="s">
        <v>32</v>
      </c>
      <c r="AJ303" s="11"/>
    </row>
    <row r="304" spans="1:36" s="7" customFormat="1" ht="13.5" hidden="1" customHeight="1" x14ac:dyDescent="0.25">
      <c r="A304" s="11" t="str">
        <f t="shared" si="130"/>
        <v>select N'Деркач Андрій Петрович', N'13',  N'Кардіологічне відділення',  N'Лікар-кардіолог інтервенційний',  N'0.50', 0, 0, 1419,517584, getDate(), null, getDate() union all</v>
      </c>
      <c r="B304" s="11" t="s">
        <v>1134</v>
      </c>
      <c r="C304" s="11" t="s">
        <v>383</v>
      </c>
      <c r="D304" s="11" t="s">
        <v>384</v>
      </c>
      <c r="E304" s="11" t="s">
        <v>1063</v>
      </c>
      <c r="F304" s="11">
        <v>0.98577610000000004</v>
      </c>
      <c r="G304" s="11" t="s">
        <v>26</v>
      </c>
      <c r="H304" s="11" t="s">
        <v>26</v>
      </c>
      <c r="I304" s="11" t="s">
        <v>50</v>
      </c>
      <c r="J304" s="11" t="s">
        <v>29</v>
      </c>
      <c r="K304" s="11" t="s">
        <v>1571</v>
      </c>
      <c r="L304" s="20"/>
      <c r="M304" s="11">
        <f t="shared" si="129"/>
        <v>1419.5175840000002</v>
      </c>
      <c r="N304" s="11">
        <f>F304*J304*O304*I304</f>
        <v>1419.5175840000002</v>
      </c>
      <c r="O304" s="11">
        <v>2880</v>
      </c>
      <c r="P304" s="11">
        <f t="shared" ref="P304:P305" si="152">S304*(200/3)*J304*F304</f>
        <v>0</v>
      </c>
      <c r="Q304" s="11" t="b">
        <f t="shared" ref="Q304:Q305" si="153">ROUND(R304,2)=ROUND(P304,2)</f>
        <v>1</v>
      </c>
      <c r="R304" s="11">
        <v>0</v>
      </c>
      <c r="S304" s="14">
        <v>0</v>
      </c>
      <c r="T304" s="12">
        <f t="shared" ref="T304:T305" si="154">(30000*F304*J304)</f>
        <v>29573.283000000003</v>
      </c>
      <c r="U304" s="12">
        <f t="shared" ref="U304:U305" si="155">20000*F304*J304</f>
        <v>19715.522000000001</v>
      </c>
      <c r="V304" s="12">
        <f t="shared" ref="V304:V305" si="156">ROUND(IF((Y304-T304)&gt;U304,(Y304-T304-U304)*0.1+U304*0.3,(Y304-T304)*0.3),2)</f>
        <v>-8871.98</v>
      </c>
      <c r="W304" s="12" t="b">
        <f t="shared" ref="W304:W305" si="157">IF(V304&lt;0,0,V304)=ROUND(X304,2)</f>
        <v>1</v>
      </c>
      <c r="X304" s="11">
        <v>0</v>
      </c>
      <c r="Y304" s="11">
        <v>0</v>
      </c>
      <c r="Z304" s="11">
        <v>0</v>
      </c>
      <c r="AA304" s="11">
        <v>0</v>
      </c>
      <c r="AB304" s="11">
        <v>0</v>
      </c>
      <c r="AC304" s="11"/>
      <c r="AD304" s="11">
        <v>0</v>
      </c>
      <c r="AE304" s="11">
        <v>0</v>
      </c>
      <c r="AF304" s="11">
        <v>0</v>
      </c>
      <c r="AG304" s="11" t="b">
        <f t="shared" ref="AG304:AG305" si="158">ROUND(AF304,2)=ROUND((AH304*AE304),2)</f>
        <v>1</v>
      </c>
      <c r="AH304" s="11">
        <v>0</v>
      </c>
      <c r="AI304" s="11" t="s">
        <v>32</v>
      </c>
      <c r="AJ304" s="11"/>
    </row>
    <row r="305" spans="1:36" s="7" customFormat="1" ht="13.5" hidden="1" customHeight="1" x14ac:dyDescent="0.25">
      <c r="A305" s="11" t="str">
        <f t="shared" si="130"/>
        <v>select N'Дзерин Володимир Іванович', N'18',  N'Хірургічне відділення №1',  N'лікар-хірург',  N'0.50', 0, 0, 2992,20768, getDate(), null, getDate() union all</v>
      </c>
      <c r="B305" s="11" t="s">
        <v>1022</v>
      </c>
      <c r="C305" s="11" t="s">
        <v>151</v>
      </c>
      <c r="D305" s="11" t="s">
        <v>152</v>
      </c>
      <c r="E305" s="11" t="s">
        <v>435</v>
      </c>
      <c r="F305" s="11">
        <v>1.038961</v>
      </c>
      <c r="G305" s="11" t="s">
        <v>26</v>
      </c>
      <c r="H305" s="11" t="s">
        <v>26</v>
      </c>
      <c r="I305" s="11" t="s">
        <v>50</v>
      </c>
      <c r="J305" s="11" t="s">
        <v>29</v>
      </c>
      <c r="K305" s="11" t="s">
        <v>1571</v>
      </c>
      <c r="L305" s="20"/>
      <c r="M305" s="11">
        <f t="shared" si="129"/>
        <v>2992.20768</v>
      </c>
      <c r="N305" s="11">
        <f t="shared" ref="N305" si="159">F305*J305*O305</f>
        <v>2992.20768</v>
      </c>
      <c r="O305" s="11">
        <v>2880</v>
      </c>
      <c r="P305" s="11">
        <f t="shared" si="152"/>
        <v>0</v>
      </c>
      <c r="Q305" s="11" t="b">
        <f t="shared" si="153"/>
        <v>1</v>
      </c>
      <c r="R305" s="11">
        <v>0</v>
      </c>
      <c r="S305" s="14">
        <v>0</v>
      </c>
      <c r="T305" s="12">
        <f t="shared" si="154"/>
        <v>31168.83</v>
      </c>
      <c r="U305" s="12">
        <f t="shared" si="155"/>
        <v>20779.22</v>
      </c>
      <c r="V305" s="12">
        <f t="shared" si="156"/>
        <v>-9350.65</v>
      </c>
      <c r="W305" s="12" t="b">
        <f t="shared" si="157"/>
        <v>1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/>
      <c r="AD305" s="11" t="s">
        <v>26</v>
      </c>
      <c r="AE305" s="11">
        <v>0</v>
      </c>
      <c r="AF305" s="11">
        <v>0</v>
      </c>
      <c r="AG305" s="11" t="b">
        <f t="shared" si="158"/>
        <v>1</v>
      </c>
      <c r="AH305" s="11">
        <v>0</v>
      </c>
      <c r="AI305" s="11" t="s">
        <v>32</v>
      </c>
      <c r="AJ305" s="11"/>
    </row>
    <row r="306" spans="1:36" s="7" customFormat="1" ht="13.5" hidden="1" customHeight="1" x14ac:dyDescent="0.25">
      <c r="A306" s="11" t="str">
        <f t="shared" si="130"/>
        <v>select N'Дзямко Надія Іванівна', N'65',  N'Відділення інтенсивної терапії новонароджених',  N'сестра медична',  N'1.00', 8, 200, 0, getDate(), null, getDate() union all</v>
      </c>
      <c r="B306" s="11" t="s">
        <v>1057</v>
      </c>
      <c r="C306" s="11" t="s">
        <v>79</v>
      </c>
      <c r="D306" s="11" t="s">
        <v>80</v>
      </c>
      <c r="E306" s="11" t="s">
        <v>93</v>
      </c>
      <c r="F306" s="11" t="s">
        <v>1058</v>
      </c>
      <c r="G306" s="11" t="s">
        <v>48</v>
      </c>
      <c r="H306" s="11" t="s">
        <v>95</v>
      </c>
      <c r="I306" s="11" t="s">
        <v>29</v>
      </c>
      <c r="J306" s="11" t="s">
        <v>29</v>
      </c>
      <c r="K306" s="11" t="s">
        <v>1569</v>
      </c>
      <c r="L306" s="20"/>
      <c r="M306" s="11">
        <f t="shared" si="129"/>
        <v>0</v>
      </c>
      <c r="N306" s="11">
        <v>0</v>
      </c>
      <c r="O306" s="11"/>
      <c r="P306" s="11"/>
      <c r="Q306" s="11"/>
      <c r="R306" s="11">
        <v>0</v>
      </c>
      <c r="S306" s="11">
        <v>0</v>
      </c>
      <c r="T306" s="11"/>
      <c r="U306" s="11"/>
      <c r="V306" s="11"/>
      <c r="W306" s="11"/>
      <c r="X306" s="11">
        <v>0</v>
      </c>
      <c r="Y306" s="11">
        <v>0</v>
      </c>
      <c r="Z306" s="11">
        <v>0</v>
      </c>
      <c r="AA306" s="11">
        <v>0</v>
      </c>
      <c r="AB306" s="11">
        <v>0</v>
      </c>
      <c r="AC306" s="11"/>
      <c r="AD306" s="11">
        <v>0</v>
      </c>
      <c r="AE306" s="11">
        <v>0</v>
      </c>
      <c r="AF306" s="11">
        <v>0</v>
      </c>
      <c r="AG306" s="11"/>
      <c r="AH306" s="11">
        <v>0</v>
      </c>
      <c r="AI306" s="11" t="s">
        <v>32</v>
      </c>
      <c r="AJ306" s="11"/>
    </row>
    <row r="307" spans="1:36" s="7" customFormat="1" ht="13.5" hidden="1" customHeight="1" x14ac:dyDescent="0.25">
      <c r="A307" s="11" t="str">
        <f t="shared" si="130"/>
        <v>select N'Дзямко Юлія Юріївна', N'32',  N'Стаціонар одного дня',  N'сестра медична',  N'0.75', 8, 200, 0, getDate(), null, getDate() union all</v>
      </c>
      <c r="B307" s="11" t="s">
        <v>1213</v>
      </c>
      <c r="C307" s="11" t="s">
        <v>961</v>
      </c>
      <c r="D307" s="11" t="s">
        <v>84</v>
      </c>
      <c r="E307" s="11" t="s">
        <v>93</v>
      </c>
      <c r="F307" s="11" t="s">
        <v>1214</v>
      </c>
      <c r="G307" s="11" t="s">
        <v>48</v>
      </c>
      <c r="H307" s="11" t="s">
        <v>95</v>
      </c>
      <c r="I307" s="11" t="s">
        <v>165</v>
      </c>
      <c r="J307" s="11" t="s">
        <v>29</v>
      </c>
      <c r="K307" s="11" t="s">
        <v>1572</v>
      </c>
      <c r="L307" s="20"/>
      <c r="M307" s="11">
        <f t="shared" si="129"/>
        <v>0</v>
      </c>
      <c r="N307" s="11">
        <v>0</v>
      </c>
      <c r="O307" s="11"/>
      <c r="P307" s="11"/>
      <c r="Q307" s="11"/>
      <c r="R307" s="11">
        <v>0</v>
      </c>
      <c r="S307" s="11">
        <v>0</v>
      </c>
      <c r="T307" s="11"/>
      <c r="U307" s="11"/>
      <c r="V307" s="11"/>
      <c r="W307" s="11"/>
      <c r="X307" s="11">
        <v>0</v>
      </c>
      <c r="Y307" s="11">
        <v>0</v>
      </c>
      <c r="Z307" s="11">
        <v>0</v>
      </c>
      <c r="AA307" s="11">
        <v>0</v>
      </c>
      <c r="AB307" s="11">
        <v>0</v>
      </c>
      <c r="AC307" s="11"/>
      <c r="AD307" s="11">
        <v>0</v>
      </c>
      <c r="AE307" s="11">
        <v>0</v>
      </c>
      <c r="AF307" s="11">
        <v>0</v>
      </c>
      <c r="AG307" s="11"/>
      <c r="AH307" s="11">
        <v>0</v>
      </c>
      <c r="AI307" s="11" t="s">
        <v>32</v>
      </c>
      <c r="AJ307" s="11"/>
    </row>
    <row r="308" spans="1:36" s="7" customFormat="1" ht="13.5" hidden="1" customHeight="1" x14ac:dyDescent="0.25">
      <c r="A308" s="11" t="str">
        <f t="shared" si="130"/>
        <v>select N'Дичка Діана Дмитрівна', N'82',  N'Відділення інтенсивної терапії для вагітної, роділлі, породіллі',  N'лікар-анестезіолог дитячий',  N'1.00', 0, 0, 1239,6289536, getDate(), null, getDate() union all</v>
      </c>
      <c r="B308" s="11" t="s">
        <v>1210</v>
      </c>
      <c r="C308" s="11" t="s">
        <v>485</v>
      </c>
      <c r="D308" s="11" t="s">
        <v>486</v>
      </c>
      <c r="E308" s="11" t="s">
        <v>81</v>
      </c>
      <c r="F308" s="11">
        <v>0.53803339999999999</v>
      </c>
      <c r="G308" s="11" t="s">
        <v>26</v>
      </c>
      <c r="H308" s="11" t="s">
        <v>26</v>
      </c>
      <c r="I308" s="11" t="s">
        <v>27</v>
      </c>
      <c r="J308" s="11" t="s">
        <v>28</v>
      </c>
      <c r="K308" s="11" t="s">
        <v>1569</v>
      </c>
      <c r="L308" s="20"/>
      <c r="M308" s="11">
        <f t="shared" si="129"/>
        <v>1239.6289536000002</v>
      </c>
      <c r="N308" s="11">
        <f>F308*J308*O308</f>
        <v>1239.6289536000002</v>
      </c>
      <c r="O308" s="11">
        <v>2880</v>
      </c>
      <c r="P308" s="11">
        <f t="shared" ref="P308:P309" si="160">S308*(200/3)*J308*F308</f>
        <v>0</v>
      </c>
      <c r="Q308" s="11" t="b">
        <f t="shared" ref="Q308:Q309" si="161">ROUND(R308,2)=ROUND(P308,2)</f>
        <v>1</v>
      </c>
      <c r="R308" s="11">
        <v>0</v>
      </c>
      <c r="S308" s="12">
        <v>0</v>
      </c>
      <c r="T308" s="12">
        <f t="shared" ref="T308:T309" si="162">(30000*F308*J308)</f>
        <v>12912.801600000001</v>
      </c>
      <c r="U308" s="12">
        <f t="shared" ref="U308:U309" si="163">20000*F308*J308</f>
        <v>8608.5344000000005</v>
      </c>
      <c r="V308" s="12">
        <f t="shared" ref="V308:V309" si="164">ROUND(IF((Y308-T308)&gt;U308,(Y308-T308-U308)*0.1+U308*0.3,(Y308-T308)*0.3),2)</f>
        <v>-3873.84</v>
      </c>
      <c r="W308" s="12" t="b">
        <f t="shared" ref="W308:W309" si="165">IF(V308&lt;0,0,V308)=ROUND(X308,2)</f>
        <v>1</v>
      </c>
      <c r="X308" s="11">
        <v>0</v>
      </c>
      <c r="Y308" s="11">
        <v>0</v>
      </c>
      <c r="Z308" s="11">
        <v>0</v>
      </c>
      <c r="AA308" s="11">
        <v>0</v>
      </c>
      <c r="AB308" s="11">
        <v>0</v>
      </c>
      <c r="AC308" s="11"/>
      <c r="AD308" s="11">
        <v>0</v>
      </c>
      <c r="AE308" s="11">
        <v>0</v>
      </c>
      <c r="AF308" s="11">
        <v>0</v>
      </c>
      <c r="AG308" s="11" t="b">
        <f t="shared" ref="AG308:AG309" si="166">ROUND(AF308,2)=ROUND((AH308*AE308),2)</f>
        <v>1</v>
      </c>
      <c r="AH308" s="11">
        <v>0</v>
      </c>
      <c r="AI308" s="11" t="s">
        <v>32</v>
      </c>
      <c r="AJ308" s="11"/>
    </row>
    <row r="309" spans="1:36" s="7" customFormat="1" ht="13.5" hidden="1" customHeight="1" x14ac:dyDescent="0.25">
      <c r="A309" s="11" t="str">
        <f t="shared" si="130"/>
        <v>select N'Дичка Діана Дмитрівна', N'7',  N'Відділення анестезіології та інтенсивної терапії',  N'лікар-анестезіолог',  N'0.25', 0, 0, 0, getDate(), null, getDate() union all</v>
      </c>
      <c r="B309" s="11" t="s">
        <v>1210</v>
      </c>
      <c r="C309" s="11" t="s">
        <v>206</v>
      </c>
      <c r="D309" s="11" t="s">
        <v>140</v>
      </c>
      <c r="E309" s="11" t="s">
        <v>219</v>
      </c>
      <c r="F309" s="11">
        <v>0.5936186</v>
      </c>
      <c r="G309" s="11" t="s">
        <v>26</v>
      </c>
      <c r="H309" s="11" t="s">
        <v>26</v>
      </c>
      <c r="I309" s="11" t="s">
        <v>27</v>
      </c>
      <c r="J309" s="11" t="s">
        <v>374</v>
      </c>
      <c r="K309" s="11" t="s">
        <v>1570</v>
      </c>
      <c r="L309" s="20"/>
      <c r="M309" s="11">
        <f t="shared" si="129"/>
        <v>0</v>
      </c>
      <c r="N309" s="11">
        <v>0</v>
      </c>
      <c r="O309" s="11"/>
      <c r="P309" s="11">
        <f t="shared" si="160"/>
        <v>0</v>
      </c>
      <c r="Q309" s="11" t="b">
        <f t="shared" si="161"/>
        <v>1</v>
      </c>
      <c r="R309" s="11">
        <v>0</v>
      </c>
      <c r="S309" s="14">
        <v>0</v>
      </c>
      <c r="T309" s="12">
        <f t="shared" si="162"/>
        <v>3561.7116000000005</v>
      </c>
      <c r="U309" s="12">
        <f t="shared" si="163"/>
        <v>2374.4744000000001</v>
      </c>
      <c r="V309" s="12">
        <f t="shared" si="164"/>
        <v>-1068.51</v>
      </c>
      <c r="W309" s="12" t="b">
        <f t="shared" si="165"/>
        <v>1</v>
      </c>
      <c r="X309" s="11">
        <v>0</v>
      </c>
      <c r="Y309" s="11">
        <v>0</v>
      </c>
      <c r="Z309" s="11">
        <v>0</v>
      </c>
      <c r="AA309" s="11">
        <v>0</v>
      </c>
      <c r="AB309" s="11">
        <v>0</v>
      </c>
      <c r="AC309" s="11"/>
      <c r="AD309" s="11">
        <v>0</v>
      </c>
      <c r="AE309" s="11">
        <v>0</v>
      </c>
      <c r="AF309" s="11">
        <v>0</v>
      </c>
      <c r="AG309" s="11" t="b">
        <f t="shared" si="166"/>
        <v>1</v>
      </c>
      <c r="AH309" s="11">
        <v>0</v>
      </c>
      <c r="AI309" s="11" t="s">
        <v>32</v>
      </c>
      <c r="AJ309" s="11"/>
    </row>
    <row r="310" spans="1:36" s="7" customFormat="1" ht="13.5" hidden="1" customHeight="1" x14ac:dyDescent="0.25">
      <c r="A310" s="11" t="str">
        <f t="shared" si="130"/>
        <v>select N'Дідо Алла Дмитрівна', N'18',  N'Хірургічне відділення №1',  N'Молодша медична сестра',  N'1.00', 8, 120, 0, getDate(), null, getDate() union all</v>
      </c>
      <c r="B310" s="11" t="s">
        <v>446</v>
      </c>
      <c r="C310" s="11" t="s">
        <v>151</v>
      </c>
      <c r="D310" s="11" t="s">
        <v>152</v>
      </c>
      <c r="E310" s="11" t="s">
        <v>111</v>
      </c>
      <c r="F310" s="11" t="s">
        <v>25</v>
      </c>
      <c r="G310" s="11" t="s">
        <v>48</v>
      </c>
      <c r="H310" s="11" t="s">
        <v>112</v>
      </c>
      <c r="I310" s="11" t="s">
        <v>29</v>
      </c>
      <c r="J310" s="11" t="s">
        <v>29</v>
      </c>
      <c r="K310" s="11" t="s">
        <v>1569</v>
      </c>
      <c r="L310" s="20"/>
      <c r="M310" s="11">
        <f t="shared" si="129"/>
        <v>0</v>
      </c>
      <c r="N310" s="11">
        <v>0</v>
      </c>
      <c r="O310" s="11"/>
      <c r="P310" s="11"/>
      <c r="Q310" s="11"/>
      <c r="R310" s="11">
        <v>0</v>
      </c>
      <c r="S310" s="11">
        <v>0</v>
      </c>
      <c r="T310" s="11"/>
      <c r="U310" s="11"/>
      <c r="V310" s="11"/>
      <c r="W310" s="11"/>
      <c r="X310" s="11">
        <v>0</v>
      </c>
      <c r="Y310" s="11">
        <v>0</v>
      </c>
      <c r="Z310" s="11">
        <v>0</v>
      </c>
      <c r="AA310" s="11">
        <v>0</v>
      </c>
      <c r="AB310" s="11">
        <v>0</v>
      </c>
      <c r="AC310" s="11"/>
      <c r="AD310" s="11">
        <v>0</v>
      </c>
      <c r="AE310" s="11">
        <v>0</v>
      </c>
      <c r="AF310" s="11">
        <v>0</v>
      </c>
      <c r="AG310" s="11"/>
      <c r="AH310" s="11">
        <v>0</v>
      </c>
      <c r="AI310" s="11" t="s">
        <v>32</v>
      </c>
      <c r="AJ310" s="11"/>
    </row>
    <row r="311" spans="1:36" s="7" customFormat="1" ht="13.5" hidden="1" customHeight="1" x14ac:dyDescent="0.25">
      <c r="A311" s="11" t="str">
        <f t="shared" si="130"/>
        <v>select N'Діус Василь Васильович', N'32',  N'Реабілітаційний кабінет',  N'фізичний терапевт',  N'1.00', 8, 360, 0, getDate(), null, getDate() union all</v>
      </c>
      <c r="B311" s="11" t="s">
        <v>1450</v>
      </c>
      <c r="C311" s="11" t="s">
        <v>758</v>
      </c>
      <c r="D311" s="11" t="s">
        <v>84</v>
      </c>
      <c r="E311" s="11" t="s">
        <v>102</v>
      </c>
      <c r="F311" s="11" t="s">
        <v>25</v>
      </c>
      <c r="G311" s="11">
        <v>8</v>
      </c>
      <c r="H311" s="11">
        <v>360</v>
      </c>
      <c r="I311" s="11" t="s">
        <v>185</v>
      </c>
      <c r="J311" s="11" t="s">
        <v>186</v>
      </c>
      <c r="K311" s="11" t="s">
        <v>1569</v>
      </c>
      <c r="L311" s="20"/>
      <c r="M311" s="11">
        <f t="shared" si="129"/>
        <v>0</v>
      </c>
      <c r="N311" s="11">
        <v>0</v>
      </c>
      <c r="O311" s="11"/>
      <c r="P311" s="11"/>
      <c r="Q311" s="11"/>
      <c r="R311" s="11">
        <v>0</v>
      </c>
      <c r="S311" s="11">
        <v>0</v>
      </c>
      <c r="T311" s="11"/>
      <c r="U311" s="11"/>
      <c r="V311" s="11"/>
      <c r="W311" s="11"/>
      <c r="X311" s="11">
        <v>0</v>
      </c>
      <c r="Y311" s="11">
        <v>0</v>
      </c>
      <c r="Z311" s="11">
        <v>0</v>
      </c>
      <c r="AA311" s="11">
        <v>0</v>
      </c>
      <c r="AB311" s="11">
        <v>0</v>
      </c>
      <c r="AC311" s="11"/>
      <c r="AD311" s="11">
        <v>0</v>
      </c>
      <c r="AE311" s="11">
        <v>0</v>
      </c>
      <c r="AF311" s="11">
        <v>0</v>
      </c>
      <c r="AG311" s="11"/>
      <c r="AH311" s="11">
        <v>0</v>
      </c>
      <c r="AI311" s="11" t="s">
        <v>32</v>
      </c>
      <c r="AJ311" s="11"/>
    </row>
    <row r="312" spans="1:36" s="7" customFormat="1" ht="13.5" hidden="1" customHeight="1" x14ac:dyDescent="0.25">
      <c r="A312" s="11" t="str">
        <f t="shared" si="130"/>
        <v>select N'Діус Василь Васильович', N'32',  N'Реабілітаційний кабінет',  N'фізичний терапевт',  N'0.50', , , 0, getDate(), null, getDate() union all</v>
      </c>
      <c r="B312" s="11" t="s">
        <v>1450</v>
      </c>
      <c r="C312" s="11" t="s">
        <v>758</v>
      </c>
      <c r="D312" s="11" t="s">
        <v>84</v>
      </c>
      <c r="E312" s="11" t="s">
        <v>102</v>
      </c>
      <c r="F312" s="11" t="s">
        <v>25</v>
      </c>
      <c r="G312" s="11"/>
      <c r="H312" s="11"/>
      <c r="I312" s="11" t="s">
        <v>185</v>
      </c>
      <c r="J312" s="11" t="s">
        <v>784</v>
      </c>
      <c r="K312" s="11" t="s">
        <v>1571</v>
      </c>
      <c r="L312" s="20"/>
      <c r="M312" s="11">
        <f t="shared" si="129"/>
        <v>0</v>
      </c>
      <c r="N312" s="11">
        <v>0</v>
      </c>
      <c r="O312" s="11"/>
      <c r="P312" s="11"/>
      <c r="Q312" s="11"/>
      <c r="R312" s="11">
        <v>0</v>
      </c>
      <c r="S312" s="11">
        <v>0</v>
      </c>
      <c r="T312" s="11"/>
      <c r="U312" s="11"/>
      <c r="V312" s="11"/>
      <c r="W312" s="11"/>
      <c r="X312" s="11">
        <v>0</v>
      </c>
      <c r="Y312" s="11">
        <v>0</v>
      </c>
      <c r="Z312" s="11">
        <v>0</v>
      </c>
      <c r="AA312" s="11">
        <v>0</v>
      </c>
      <c r="AB312" s="11">
        <v>0</v>
      </c>
      <c r="AC312" s="11"/>
      <c r="AD312" s="11">
        <v>0</v>
      </c>
      <c r="AE312" s="11">
        <v>0</v>
      </c>
      <c r="AF312" s="11">
        <v>0</v>
      </c>
      <c r="AG312" s="11"/>
      <c r="AH312" s="11">
        <v>0</v>
      </c>
      <c r="AI312" s="11" t="s">
        <v>32</v>
      </c>
      <c r="AJ312" s="11"/>
    </row>
    <row r="313" spans="1:36" s="7" customFormat="1" ht="13.5" hidden="1" customHeight="1" x14ac:dyDescent="0.25">
      <c r="A313" s="11" t="str">
        <f t="shared" si="130"/>
        <v>select N'Діусь Василь Васильович', N'94',  N'Господарський відділ',  N'слюсар-сантехнік',  N'1.00', 0, 0, 0, getDate(), null, getDate() union all</v>
      </c>
      <c r="B313" s="11" t="s">
        <v>1303</v>
      </c>
      <c r="C313" s="11" t="s">
        <v>63</v>
      </c>
      <c r="D313" s="11" t="s">
        <v>64</v>
      </c>
      <c r="E313" s="11" t="s">
        <v>802</v>
      </c>
      <c r="F313" s="11" t="s">
        <v>25</v>
      </c>
      <c r="G313" s="11" t="s">
        <v>26</v>
      </c>
      <c r="H313" s="11" t="s">
        <v>26</v>
      </c>
      <c r="I313" s="11" t="s">
        <v>29</v>
      </c>
      <c r="J313" s="11" t="s">
        <v>29</v>
      </c>
      <c r="K313" s="11" t="s">
        <v>1569</v>
      </c>
      <c r="L313" s="20"/>
      <c r="M313" s="11">
        <f t="shared" si="129"/>
        <v>0</v>
      </c>
      <c r="N313" s="11">
        <v>0</v>
      </c>
      <c r="O313" s="11"/>
      <c r="P313" s="11"/>
      <c r="Q313" s="11"/>
      <c r="R313" s="11">
        <v>0</v>
      </c>
      <c r="S313" s="11">
        <v>0</v>
      </c>
      <c r="T313" s="11"/>
      <c r="U313" s="11"/>
      <c r="V313" s="11"/>
      <c r="W313" s="11"/>
      <c r="X313" s="11">
        <v>0</v>
      </c>
      <c r="Y313" s="11">
        <v>0</v>
      </c>
      <c r="Z313" s="11">
        <v>0</v>
      </c>
      <c r="AA313" s="11">
        <v>0</v>
      </c>
      <c r="AB313" s="11">
        <v>0</v>
      </c>
      <c r="AC313" s="11"/>
      <c r="AD313" s="11">
        <v>0</v>
      </c>
      <c r="AE313" s="11">
        <v>0</v>
      </c>
      <c r="AF313" s="11">
        <v>0</v>
      </c>
      <c r="AG313" s="11"/>
      <c r="AH313" s="11">
        <v>0</v>
      </c>
      <c r="AI313" s="11" t="s">
        <v>32</v>
      </c>
      <c r="AJ313" s="11"/>
    </row>
    <row r="314" spans="1:36" s="7" customFormat="1" ht="13.5" hidden="1" customHeight="1" x14ac:dyDescent="0.25">
      <c r="A314" s="11" t="str">
        <f t="shared" si="130"/>
        <v>select N'Добош Аліна Іванівна', N'90',  N'Відділ кадрів',  N'інспектор з кадрів',  N'1.00', 10, 800, 0, getDate(), null, getDate() union all</v>
      </c>
      <c r="B314" s="11" t="s">
        <v>1408</v>
      </c>
      <c r="C314" s="11" t="s">
        <v>52</v>
      </c>
      <c r="D314" s="11" t="s">
        <v>53</v>
      </c>
      <c r="E314" s="11" t="s">
        <v>54</v>
      </c>
      <c r="F314" s="11" t="s">
        <v>31</v>
      </c>
      <c r="G314" s="11" t="s">
        <v>55</v>
      </c>
      <c r="H314" s="11" t="s">
        <v>56</v>
      </c>
      <c r="I314" s="11" t="s">
        <v>29</v>
      </c>
      <c r="J314" s="11" t="s">
        <v>29</v>
      </c>
      <c r="K314" s="11" t="s">
        <v>1569</v>
      </c>
      <c r="L314" s="20"/>
      <c r="M314" s="11">
        <f t="shared" si="129"/>
        <v>0</v>
      </c>
      <c r="N314" s="11">
        <v>0</v>
      </c>
      <c r="O314" s="11"/>
      <c r="P314" s="11"/>
      <c r="Q314" s="11"/>
      <c r="R314" s="11">
        <v>0</v>
      </c>
      <c r="S314" s="11">
        <v>0</v>
      </c>
      <c r="T314" s="11"/>
      <c r="U314" s="11"/>
      <c r="V314" s="11"/>
      <c r="W314" s="11"/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/>
      <c r="AD314" s="11">
        <v>0</v>
      </c>
      <c r="AE314" s="11">
        <v>0</v>
      </c>
      <c r="AF314" s="11">
        <v>0</v>
      </c>
      <c r="AG314" s="11"/>
      <c r="AH314" s="11">
        <v>0</v>
      </c>
      <c r="AI314" s="11" t="s">
        <v>32</v>
      </c>
      <c r="AJ314" s="11"/>
    </row>
    <row r="315" spans="1:36" s="7" customFormat="1" ht="13.5" hidden="1" customHeight="1" x14ac:dyDescent="0.25">
      <c r="A315" s="11" t="str">
        <f t="shared" si="130"/>
        <v>select N'Добош Златослава Едуардівна', N'13',  N'Палати інтенсивної терапії',  N'сестра медична стаціонару',  N'0.25', 8, 200, 0, getDate(), null, getDate() union all</v>
      </c>
      <c r="B315" s="11" t="s">
        <v>1178</v>
      </c>
      <c r="C315" s="11" t="s">
        <v>1037</v>
      </c>
      <c r="D315" s="11" t="s">
        <v>384</v>
      </c>
      <c r="E315" s="11" t="s">
        <v>1038</v>
      </c>
      <c r="F315" s="11" t="s">
        <v>577</v>
      </c>
      <c r="G315" s="11" t="s">
        <v>48</v>
      </c>
      <c r="H315" s="11" t="s">
        <v>95</v>
      </c>
      <c r="I315" s="11" t="s">
        <v>38</v>
      </c>
      <c r="J315" s="11" t="s">
        <v>29</v>
      </c>
      <c r="K315" s="11" t="s">
        <v>1570</v>
      </c>
      <c r="L315" s="20"/>
      <c r="M315" s="11">
        <f t="shared" si="129"/>
        <v>0</v>
      </c>
      <c r="N315" s="11">
        <v>0</v>
      </c>
      <c r="O315" s="11"/>
      <c r="P315" s="11"/>
      <c r="Q315" s="11"/>
      <c r="R315" s="11">
        <v>0</v>
      </c>
      <c r="S315" s="11">
        <v>0</v>
      </c>
      <c r="T315" s="11"/>
      <c r="U315" s="11"/>
      <c r="V315" s="11"/>
      <c r="W315" s="11"/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/>
      <c r="AD315" s="11">
        <v>0</v>
      </c>
      <c r="AE315" s="11">
        <v>0</v>
      </c>
      <c r="AF315" s="11">
        <v>0</v>
      </c>
      <c r="AG315" s="11"/>
      <c r="AH315" s="11">
        <v>0</v>
      </c>
      <c r="AI315" s="11" t="s">
        <v>32</v>
      </c>
      <c r="AJ315" s="11"/>
    </row>
    <row r="316" spans="1:36" s="7" customFormat="1" ht="13.5" hidden="1" customHeight="1" x14ac:dyDescent="0.25">
      <c r="A316" s="11" t="str">
        <f t="shared" si="130"/>
        <v>select N'Добош Інна Миколаївна', N'25',  N'Клініко-діагностична лабораторія',  N'лаборант',  N'1.00', 8, 200, 0, getDate(), null, getDate() union all</v>
      </c>
      <c r="B316" s="11" t="s">
        <v>756</v>
      </c>
      <c r="C316" s="11" t="s">
        <v>268</v>
      </c>
      <c r="D316" s="11" t="s">
        <v>269</v>
      </c>
      <c r="E316" s="11" t="s">
        <v>270</v>
      </c>
      <c r="F316" s="11" t="s">
        <v>131</v>
      </c>
      <c r="G316" s="11" t="s">
        <v>48</v>
      </c>
      <c r="H316" s="11" t="s">
        <v>95</v>
      </c>
      <c r="I316" s="11" t="s">
        <v>29</v>
      </c>
      <c r="J316" s="11" t="s">
        <v>29</v>
      </c>
      <c r="K316" s="11" t="s">
        <v>1569</v>
      </c>
      <c r="L316" s="20"/>
      <c r="M316" s="11">
        <f t="shared" ref="M316:M320" si="167">R316+X316+AB316+AF316+N316+Z316</f>
        <v>0</v>
      </c>
      <c r="N316" s="11">
        <v>0</v>
      </c>
      <c r="O316" s="11"/>
      <c r="P316" s="11"/>
      <c r="Q316" s="11"/>
      <c r="R316" s="11">
        <v>0</v>
      </c>
      <c r="S316" s="11">
        <v>0</v>
      </c>
      <c r="T316" s="11"/>
      <c r="U316" s="11"/>
      <c r="V316" s="11"/>
      <c r="W316" s="11"/>
      <c r="X316" s="11">
        <v>0</v>
      </c>
      <c r="Y316" s="11">
        <v>0</v>
      </c>
      <c r="Z316" s="11">
        <v>0</v>
      </c>
      <c r="AA316" s="11">
        <v>0</v>
      </c>
      <c r="AB316" s="11">
        <v>0</v>
      </c>
      <c r="AC316" s="11"/>
      <c r="AD316" s="11">
        <v>0</v>
      </c>
      <c r="AE316" s="11">
        <v>0</v>
      </c>
      <c r="AF316" s="11">
        <v>0</v>
      </c>
      <c r="AG316" s="11"/>
      <c r="AH316" s="11">
        <v>0</v>
      </c>
      <c r="AI316" s="11" t="s">
        <v>32</v>
      </c>
      <c r="AJ316" s="11"/>
    </row>
    <row r="317" spans="1:36" s="7" customFormat="1" ht="13.5" hidden="1" customHeight="1" x14ac:dyDescent="0.25">
      <c r="A317" s="11" t="str">
        <f t="shared" si="130"/>
        <v>select N'Добош Марія Миколаївна', N'81',  N'Ургентна мала операційна',  N'сестра медична операційна',  N'1.00', 8, 260, 0, getDate(), null, getDate() union all</v>
      </c>
      <c r="B317" s="11" t="s">
        <v>609</v>
      </c>
      <c r="C317" s="11" t="s">
        <v>324</v>
      </c>
      <c r="D317" s="11" t="s">
        <v>227</v>
      </c>
      <c r="E317" s="11" t="s">
        <v>228</v>
      </c>
      <c r="F317" s="11" t="s">
        <v>31</v>
      </c>
      <c r="G317" s="11" t="s">
        <v>48</v>
      </c>
      <c r="H317" s="11" t="s">
        <v>49</v>
      </c>
      <c r="I317" s="11" t="s">
        <v>29</v>
      </c>
      <c r="J317" s="11" t="s">
        <v>29</v>
      </c>
      <c r="K317" s="11" t="s">
        <v>1569</v>
      </c>
      <c r="L317" s="20"/>
      <c r="M317" s="11">
        <f t="shared" si="167"/>
        <v>0</v>
      </c>
      <c r="N317" s="11">
        <v>0</v>
      </c>
      <c r="O317" s="11"/>
      <c r="P317" s="11"/>
      <c r="Q317" s="11"/>
      <c r="R317" s="11">
        <v>0</v>
      </c>
      <c r="S317" s="11">
        <v>0</v>
      </c>
      <c r="T317" s="11"/>
      <c r="U317" s="11"/>
      <c r="V317" s="11"/>
      <c r="W317" s="11"/>
      <c r="X317" s="11">
        <v>0</v>
      </c>
      <c r="Y317" s="11">
        <v>0</v>
      </c>
      <c r="Z317" s="11">
        <v>0</v>
      </c>
      <c r="AA317" s="11">
        <v>0</v>
      </c>
      <c r="AB317" s="11">
        <v>0</v>
      </c>
      <c r="AC317" s="11"/>
      <c r="AD317" s="11">
        <v>0</v>
      </c>
      <c r="AE317" s="11">
        <v>0</v>
      </c>
      <c r="AF317" s="11">
        <v>0</v>
      </c>
      <c r="AG317" s="11"/>
      <c r="AH317" s="11">
        <v>0</v>
      </c>
      <c r="AI317" s="11" t="s">
        <v>32</v>
      </c>
      <c r="AJ317" s="11"/>
    </row>
    <row r="318" spans="1:36" s="7" customFormat="1" ht="13.5" hidden="1" customHeight="1" x14ac:dyDescent="0.25">
      <c r="A318" s="11" t="str">
        <f t="shared" si="130"/>
        <v>select N'Добош Олеся Вікторівна', N'84',  N'Інсультне відділення',  N'сестра медична',  N'1.00', 8, 200, 0, getDate(), null, getDate() union all</v>
      </c>
      <c r="B318" s="11" t="s">
        <v>1376</v>
      </c>
      <c r="C318" s="11" t="s">
        <v>282</v>
      </c>
      <c r="D318" s="11" t="s">
        <v>89</v>
      </c>
      <c r="E318" s="11" t="s">
        <v>93</v>
      </c>
      <c r="F318" s="11" t="s">
        <v>31</v>
      </c>
      <c r="G318" s="11" t="s">
        <v>48</v>
      </c>
      <c r="H318" s="11" t="s">
        <v>95</v>
      </c>
      <c r="I318" s="11" t="s">
        <v>29</v>
      </c>
      <c r="J318" s="11" t="s">
        <v>29</v>
      </c>
      <c r="K318" s="11" t="s">
        <v>1569</v>
      </c>
      <c r="L318" s="20"/>
      <c r="M318" s="11">
        <f t="shared" si="167"/>
        <v>0</v>
      </c>
      <c r="N318" s="11">
        <v>0</v>
      </c>
      <c r="O318" s="11"/>
      <c r="P318" s="11"/>
      <c r="Q318" s="11"/>
      <c r="R318" s="11">
        <v>0</v>
      </c>
      <c r="S318" s="11">
        <v>0</v>
      </c>
      <c r="T318" s="11"/>
      <c r="U318" s="11"/>
      <c r="V318" s="11"/>
      <c r="W318" s="11"/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/>
      <c r="AD318" s="11">
        <v>0</v>
      </c>
      <c r="AE318" s="11">
        <v>0</v>
      </c>
      <c r="AF318" s="11">
        <v>0</v>
      </c>
      <c r="AG318" s="11"/>
      <c r="AH318" s="11">
        <v>0</v>
      </c>
      <c r="AI318" s="11" t="s">
        <v>32</v>
      </c>
      <c r="AJ318" s="11"/>
    </row>
    <row r="319" spans="1:36" s="7" customFormat="1" ht="13.5" hidden="1" customHeight="1" x14ac:dyDescent="0.25">
      <c r="A319" s="11" t="str">
        <f t="shared" si="130"/>
        <v>select N'Добош Юрій Юрійович', N'5',  N'Відділення ортопедії, травматології та нейрохірургії',  N'лікар-ортопед-травматолог',  N'1.00', 0, 0, 0, getDate(), null, getDate() union all</v>
      </c>
      <c r="B319" s="11" t="s">
        <v>1177</v>
      </c>
      <c r="C319" s="11" t="s">
        <v>22</v>
      </c>
      <c r="D319" s="11" t="s">
        <v>23</v>
      </c>
      <c r="E319" s="11" t="s">
        <v>24</v>
      </c>
      <c r="F319" s="11">
        <v>1.0018552999999999</v>
      </c>
      <c r="G319" s="11" t="s">
        <v>26</v>
      </c>
      <c r="H319" s="11" t="s">
        <v>26</v>
      </c>
      <c r="I319" s="11" t="s">
        <v>27</v>
      </c>
      <c r="J319" s="11" t="s">
        <v>28</v>
      </c>
      <c r="K319" s="11" t="s">
        <v>1569</v>
      </c>
      <c r="L319" s="20"/>
      <c r="M319" s="11">
        <f t="shared" si="167"/>
        <v>0</v>
      </c>
      <c r="N319" s="11">
        <v>0</v>
      </c>
      <c r="O319" s="11"/>
      <c r="P319" s="11">
        <f t="shared" ref="P319:P321" si="168">S319*(200/3)*J319*F319</f>
        <v>0</v>
      </c>
      <c r="Q319" s="11" t="b">
        <f t="shared" ref="Q319:Q321" si="169">ROUND(R319,2)=ROUND(P319,2)</f>
        <v>1</v>
      </c>
      <c r="R319" s="11">
        <v>0</v>
      </c>
      <c r="S319" s="14">
        <v>0</v>
      </c>
      <c r="T319" s="12">
        <f t="shared" ref="T319:T321" si="170">(30000*F319*J319)</f>
        <v>24044.527199999997</v>
      </c>
      <c r="U319" s="12">
        <f t="shared" ref="U319:U321" si="171">20000*F319*J319</f>
        <v>16029.684799999997</v>
      </c>
      <c r="V319" s="12">
        <f t="shared" ref="V319:V321" si="172">ROUND(IF((Y319-T319)&gt;U319,(Y319-T319-U319)*0.1+U319*0.3,(Y319-T319)*0.3),2)</f>
        <v>-7213.36</v>
      </c>
      <c r="W319" s="12" t="b">
        <f t="shared" ref="W319:W321" si="173">IF(V319&lt;0,0,V319)=ROUND(X319,2)</f>
        <v>1</v>
      </c>
      <c r="X319" s="11">
        <v>0</v>
      </c>
      <c r="Y319" s="11">
        <v>0</v>
      </c>
      <c r="Z319" s="11">
        <v>0</v>
      </c>
      <c r="AA319" s="11">
        <v>0</v>
      </c>
      <c r="AB319" s="11">
        <v>0</v>
      </c>
      <c r="AC319" s="11"/>
      <c r="AD319" s="11">
        <v>0</v>
      </c>
      <c r="AE319" s="11">
        <v>0</v>
      </c>
      <c r="AF319" s="11">
        <v>0</v>
      </c>
      <c r="AG319" s="11" t="b">
        <f t="shared" ref="AG319:AG321" si="174">ROUND(AF319,2)=ROUND((AH319*AE319),2)</f>
        <v>1</v>
      </c>
      <c r="AH319" s="11">
        <v>0</v>
      </c>
      <c r="AI319" s="11" t="s">
        <v>32</v>
      </c>
      <c r="AJ319" s="11"/>
    </row>
    <row r="320" spans="1:36" s="7" customFormat="1" ht="13.5" hidden="1" customHeight="1" x14ac:dyDescent="0.25">
      <c r="A320" s="11" t="str">
        <f t="shared" si="130"/>
        <v>select N'Добош Юрій Юрійович', N'5',  N'Відділення ортопедії, травматології та нейрохірургії',  N'лікар-нейрохірург',  N'0.25', 0, 0, 0, getDate(), null, getDate() union all</v>
      </c>
      <c r="B320" s="11" t="s">
        <v>1177</v>
      </c>
      <c r="C320" s="11" t="s">
        <v>22</v>
      </c>
      <c r="D320" s="11" t="s">
        <v>23</v>
      </c>
      <c r="E320" s="11" t="s">
        <v>1427</v>
      </c>
      <c r="F320" s="11">
        <v>0.99925799999999998</v>
      </c>
      <c r="G320" s="11" t="s">
        <v>26</v>
      </c>
      <c r="H320" s="11" t="s">
        <v>26</v>
      </c>
      <c r="I320" s="11" t="s">
        <v>27</v>
      </c>
      <c r="J320" s="11" t="s">
        <v>374</v>
      </c>
      <c r="K320" s="11" t="s">
        <v>1570</v>
      </c>
      <c r="L320" s="20"/>
      <c r="M320" s="11">
        <f t="shared" si="167"/>
        <v>0</v>
      </c>
      <c r="N320" s="11">
        <v>0</v>
      </c>
      <c r="O320" s="11"/>
      <c r="P320" s="11">
        <f t="shared" si="168"/>
        <v>0</v>
      </c>
      <c r="Q320" s="11" t="b">
        <f t="shared" si="169"/>
        <v>1</v>
      </c>
      <c r="R320" s="11">
        <v>0</v>
      </c>
      <c r="S320" s="14">
        <v>0</v>
      </c>
      <c r="T320" s="12">
        <f t="shared" si="170"/>
        <v>5995.5479999999998</v>
      </c>
      <c r="U320" s="12">
        <f t="shared" si="171"/>
        <v>3997.0320000000002</v>
      </c>
      <c r="V320" s="12">
        <f t="shared" si="172"/>
        <v>-1798.66</v>
      </c>
      <c r="W320" s="12" t="b">
        <f t="shared" si="173"/>
        <v>1</v>
      </c>
      <c r="X320" s="11">
        <v>0</v>
      </c>
      <c r="Y320" s="11">
        <v>0</v>
      </c>
      <c r="Z320" s="11">
        <v>0</v>
      </c>
      <c r="AA320" s="11">
        <v>0</v>
      </c>
      <c r="AB320" s="11">
        <v>0</v>
      </c>
      <c r="AC320" s="11"/>
      <c r="AD320" s="11">
        <v>0</v>
      </c>
      <c r="AE320" s="11">
        <v>0</v>
      </c>
      <c r="AF320" s="11">
        <v>0</v>
      </c>
      <c r="AG320" s="11" t="b">
        <f t="shared" si="174"/>
        <v>1</v>
      </c>
      <c r="AH320" s="11">
        <v>0</v>
      </c>
      <c r="AI320" s="11" t="s">
        <v>32</v>
      </c>
      <c r="AJ320" s="11"/>
    </row>
    <row r="321" spans="1:36" s="7" customFormat="1" ht="13.5" hidden="1" customHeight="1" x14ac:dyDescent="0.25">
      <c r="A321" s="11" t="str">
        <f t="shared" si="130"/>
        <v>select N'Добра Анастасія Анатоліївна', N'16',  N'Пологове відділення',  N'лікар-акушер-гінеколог',  N'1.00', 0, 0, 0, getDate(), null, getDate() union all</v>
      </c>
      <c r="B321" s="11" t="s">
        <v>1523</v>
      </c>
      <c r="C321" s="11" t="s">
        <v>157</v>
      </c>
      <c r="D321" s="11" t="s">
        <v>158</v>
      </c>
      <c r="E321" s="11" t="s">
        <v>36</v>
      </c>
      <c r="F321" s="11">
        <v>1.0090908999999999</v>
      </c>
      <c r="G321" s="11" t="s">
        <v>26</v>
      </c>
      <c r="H321" s="11" t="s">
        <v>26</v>
      </c>
      <c r="I321" s="11" t="s">
        <v>29</v>
      </c>
      <c r="J321" s="11" t="s">
        <v>29</v>
      </c>
      <c r="K321" s="11" t="s">
        <v>1569</v>
      </c>
      <c r="L321" s="21">
        <v>45505</v>
      </c>
      <c r="M321" s="11">
        <f>R321+X321+AB321+AF321</f>
        <v>0</v>
      </c>
      <c r="N321" s="11">
        <v>2880</v>
      </c>
      <c r="O321" s="11"/>
      <c r="P321" s="11">
        <f t="shared" si="168"/>
        <v>0</v>
      </c>
      <c r="Q321" s="11" t="b">
        <f t="shared" si="169"/>
        <v>1</v>
      </c>
      <c r="R321" s="11">
        <v>0</v>
      </c>
      <c r="S321" s="18">
        <v>0</v>
      </c>
      <c r="T321" s="12">
        <f t="shared" si="170"/>
        <v>30272.726999999995</v>
      </c>
      <c r="U321" s="12">
        <f t="shared" si="171"/>
        <v>20181.817999999999</v>
      </c>
      <c r="V321" s="12">
        <f t="shared" si="172"/>
        <v>-9081.82</v>
      </c>
      <c r="W321" s="12" t="b">
        <f t="shared" si="173"/>
        <v>1</v>
      </c>
      <c r="X321" s="11">
        <v>0</v>
      </c>
      <c r="Y321" s="11">
        <v>0</v>
      </c>
      <c r="Z321" s="11">
        <v>0</v>
      </c>
      <c r="AA321" s="11">
        <v>0</v>
      </c>
      <c r="AB321" s="11">
        <v>0</v>
      </c>
      <c r="AC321" s="11"/>
      <c r="AD321" s="11">
        <v>0</v>
      </c>
      <c r="AE321" s="11">
        <v>0</v>
      </c>
      <c r="AF321" s="11">
        <v>0</v>
      </c>
      <c r="AG321" s="11" t="b">
        <f t="shared" si="174"/>
        <v>1</v>
      </c>
      <c r="AH321" s="11">
        <v>0</v>
      </c>
      <c r="AI321" s="11" t="s">
        <v>32</v>
      </c>
      <c r="AJ321" s="11"/>
    </row>
    <row r="322" spans="1:36" s="7" customFormat="1" ht="13.5" hidden="1" customHeight="1" x14ac:dyDescent="0.25">
      <c r="A322" s="11" t="str">
        <f t="shared" si="130"/>
        <v>select N'Довбак Тетяна Михайлівна', N'85',  N'Відділення сумісного перебування матері та дитини',  N'сестра медична',  N'1.00', 8, 200, 0, getDate(), null, getDate() union all</v>
      </c>
      <c r="B322" s="11" t="s">
        <v>607</v>
      </c>
      <c r="C322" s="11" t="s">
        <v>146</v>
      </c>
      <c r="D322" s="11" t="s">
        <v>147</v>
      </c>
      <c r="E322" s="11" t="s">
        <v>93</v>
      </c>
      <c r="F322" s="11" t="s">
        <v>292</v>
      </c>
      <c r="G322" s="11" t="s">
        <v>48</v>
      </c>
      <c r="H322" s="11" t="s">
        <v>95</v>
      </c>
      <c r="I322" s="11" t="s">
        <v>29</v>
      </c>
      <c r="J322" s="11" t="s">
        <v>29</v>
      </c>
      <c r="K322" s="11" t="s">
        <v>1569</v>
      </c>
      <c r="L322" s="20"/>
      <c r="M322" s="11">
        <f t="shared" ref="M322:M338" si="175">R322+X322+AB322+AF322+N322+Z322</f>
        <v>0</v>
      </c>
      <c r="N322" s="11">
        <v>0</v>
      </c>
      <c r="O322" s="11"/>
      <c r="P322" s="11"/>
      <c r="Q322" s="11"/>
      <c r="R322" s="11">
        <v>0</v>
      </c>
      <c r="S322" s="11">
        <v>0</v>
      </c>
      <c r="T322" s="11"/>
      <c r="U322" s="11"/>
      <c r="V322" s="11"/>
      <c r="W322" s="11"/>
      <c r="X322" s="11">
        <v>0</v>
      </c>
      <c r="Y322" s="11">
        <v>0</v>
      </c>
      <c r="Z322" s="11">
        <v>0</v>
      </c>
      <c r="AA322" s="11">
        <v>0</v>
      </c>
      <c r="AB322" s="11">
        <v>0</v>
      </c>
      <c r="AC322" s="11"/>
      <c r="AD322" s="11">
        <v>0</v>
      </c>
      <c r="AE322" s="11">
        <v>0</v>
      </c>
      <c r="AF322" s="11">
        <v>0</v>
      </c>
      <c r="AG322" s="11"/>
      <c r="AH322" s="11">
        <v>0</v>
      </c>
      <c r="AI322" s="11" t="s">
        <v>32</v>
      </c>
      <c r="AJ322" s="11"/>
    </row>
    <row r="323" spans="1:36" s="7" customFormat="1" ht="13.5" hidden="1" customHeight="1" x14ac:dyDescent="0.25">
      <c r="A323" s="11" t="str">
        <f t="shared" ref="A323:A386" si="176">CONCATENATE("select N'",B323,"', N'",D323,"', "," N'",C323,"',  N'",E323,"',  N'",K323,"', ",G323,", ",H323,", ",M323,", getDate(), null, getDate() union all")</f>
        <v>select N'Догей Мар'яна Дмитрівна', N'32',  N'Кабінет молодшого персоналу',  N'Молодша медична сестра',  N'1.00', 8, 120, 0, getDate(), null, getDate() union all</v>
      </c>
      <c r="B323" s="11" t="s">
        <v>1411</v>
      </c>
      <c r="C323" s="11" t="s">
        <v>419</v>
      </c>
      <c r="D323" s="11" t="s">
        <v>84</v>
      </c>
      <c r="E323" s="11" t="s">
        <v>111</v>
      </c>
      <c r="F323" s="11" t="s">
        <v>25</v>
      </c>
      <c r="G323" s="11" t="s">
        <v>48</v>
      </c>
      <c r="H323" s="11" t="s">
        <v>112</v>
      </c>
      <c r="I323" s="11" t="s">
        <v>29</v>
      </c>
      <c r="J323" s="11" t="s">
        <v>29</v>
      </c>
      <c r="K323" s="11" t="s">
        <v>1569</v>
      </c>
      <c r="L323" s="20"/>
      <c r="M323" s="11">
        <f t="shared" si="175"/>
        <v>0</v>
      </c>
      <c r="N323" s="11">
        <v>0</v>
      </c>
      <c r="O323" s="11"/>
      <c r="P323" s="11"/>
      <c r="Q323" s="11"/>
      <c r="R323" s="11">
        <v>0</v>
      </c>
      <c r="S323" s="11">
        <v>0</v>
      </c>
      <c r="T323" s="11"/>
      <c r="U323" s="11"/>
      <c r="V323" s="11"/>
      <c r="W323" s="11"/>
      <c r="X323" s="11">
        <v>0</v>
      </c>
      <c r="Y323" s="11">
        <v>0</v>
      </c>
      <c r="Z323" s="11">
        <v>0</v>
      </c>
      <c r="AA323" s="11">
        <v>0</v>
      </c>
      <c r="AB323" s="11">
        <v>0</v>
      </c>
      <c r="AC323" s="11"/>
      <c r="AD323" s="11">
        <v>0</v>
      </c>
      <c r="AE323" s="11">
        <v>0</v>
      </c>
      <c r="AF323" s="11">
        <v>0</v>
      </c>
      <c r="AG323" s="11"/>
      <c r="AH323" s="11">
        <v>0</v>
      </c>
      <c r="AI323" s="11" t="s">
        <v>32</v>
      </c>
      <c r="AJ323" s="11"/>
    </row>
    <row r="324" spans="1:36" s="7" customFormat="1" ht="13.5" hidden="1" customHeight="1" x14ac:dyDescent="0.25">
      <c r="A324" s="11" t="str">
        <f t="shared" si="176"/>
        <v>select N'Доля Наталія Янівна', N'25',  N'Клініко-діагностична лабораторія',  N'лаборант',  N'1.00', 8, 200, 0, getDate(), null, getDate() union all</v>
      </c>
      <c r="B324" s="11" t="s">
        <v>824</v>
      </c>
      <c r="C324" s="11" t="s">
        <v>268</v>
      </c>
      <c r="D324" s="11" t="s">
        <v>269</v>
      </c>
      <c r="E324" s="11" t="s">
        <v>270</v>
      </c>
      <c r="F324" s="11" t="s">
        <v>25</v>
      </c>
      <c r="G324" s="11" t="s">
        <v>48</v>
      </c>
      <c r="H324" s="11" t="s">
        <v>95</v>
      </c>
      <c r="I324" s="11" t="s">
        <v>29</v>
      </c>
      <c r="J324" s="11" t="s">
        <v>29</v>
      </c>
      <c r="K324" s="11" t="s">
        <v>1569</v>
      </c>
      <c r="L324" s="20"/>
      <c r="M324" s="11">
        <f t="shared" si="175"/>
        <v>0</v>
      </c>
      <c r="N324" s="11">
        <v>0</v>
      </c>
      <c r="O324" s="11"/>
      <c r="P324" s="11"/>
      <c r="Q324" s="11"/>
      <c r="R324" s="11">
        <v>0</v>
      </c>
      <c r="S324" s="11">
        <v>0</v>
      </c>
      <c r="T324" s="11"/>
      <c r="U324" s="11"/>
      <c r="V324" s="11"/>
      <c r="W324" s="11"/>
      <c r="X324" s="11">
        <v>0</v>
      </c>
      <c r="Y324" s="11">
        <v>0</v>
      </c>
      <c r="Z324" s="11">
        <v>0</v>
      </c>
      <c r="AA324" s="11">
        <v>0</v>
      </c>
      <c r="AB324" s="11">
        <v>0</v>
      </c>
      <c r="AC324" s="11"/>
      <c r="AD324" s="11">
        <v>0</v>
      </c>
      <c r="AE324" s="11">
        <v>0</v>
      </c>
      <c r="AF324" s="11">
        <v>0</v>
      </c>
      <c r="AG324" s="11"/>
      <c r="AH324" s="11">
        <v>0</v>
      </c>
      <c r="AI324" s="11" t="s">
        <v>32</v>
      </c>
      <c r="AJ324" s="11"/>
    </row>
    <row r="325" spans="1:36" s="7" customFormat="1" ht="13.5" hidden="1" customHeight="1" x14ac:dyDescent="0.25">
      <c r="A325" s="11" t="str">
        <f t="shared" si="176"/>
        <v>select N'Дорі Еріка Іллівна', N'87',  N'Юридичний відділ',  N'юрисконсульт',  N'1.00', 10, 800, 0, getDate(), null, getDate() union all</v>
      </c>
      <c r="B325" s="11" t="s">
        <v>1248</v>
      </c>
      <c r="C325" s="11" t="s">
        <v>1171</v>
      </c>
      <c r="D325" s="11" t="s">
        <v>1172</v>
      </c>
      <c r="E325" s="11" t="s">
        <v>1249</v>
      </c>
      <c r="F325" s="11" t="s">
        <v>25</v>
      </c>
      <c r="G325" s="11" t="s">
        <v>55</v>
      </c>
      <c r="H325" s="11" t="s">
        <v>56</v>
      </c>
      <c r="I325" s="11" t="s">
        <v>29</v>
      </c>
      <c r="J325" s="11" t="s">
        <v>29</v>
      </c>
      <c r="K325" s="11" t="s">
        <v>1569</v>
      </c>
      <c r="L325" s="20"/>
      <c r="M325" s="11">
        <f t="shared" si="175"/>
        <v>0</v>
      </c>
      <c r="N325" s="11">
        <v>0</v>
      </c>
      <c r="O325" s="11"/>
      <c r="P325" s="11"/>
      <c r="Q325" s="11"/>
      <c r="R325" s="11">
        <v>0</v>
      </c>
      <c r="S325" s="11">
        <v>0</v>
      </c>
      <c r="T325" s="11"/>
      <c r="U325" s="11"/>
      <c r="V325" s="11"/>
      <c r="W325" s="11"/>
      <c r="X325" s="11">
        <v>0</v>
      </c>
      <c r="Y325" s="11">
        <v>0</v>
      </c>
      <c r="Z325" s="11">
        <v>0</v>
      </c>
      <c r="AA325" s="11">
        <v>0</v>
      </c>
      <c r="AB325" s="11">
        <v>0</v>
      </c>
      <c r="AC325" s="11"/>
      <c r="AD325" s="11">
        <v>0</v>
      </c>
      <c r="AE325" s="11">
        <v>0</v>
      </c>
      <c r="AF325" s="11">
        <v>0</v>
      </c>
      <c r="AG325" s="11"/>
      <c r="AH325" s="11">
        <v>0</v>
      </c>
      <c r="AI325" s="11" t="s">
        <v>32</v>
      </c>
      <c r="AJ325" s="11"/>
    </row>
    <row r="326" spans="1:36" s="7" customFormat="1" ht="13.5" hidden="1" customHeight="1" x14ac:dyDescent="0.25">
      <c r="A326" s="11" t="str">
        <f t="shared" si="176"/>
        <v>select N'Дочинець Марія Іллічна', N'32',  N'Рентгенологічний кабінет',  N'рентгенолаборант',  N'1.00', 8, 200, 0, getDate(), null, getDate() union all</v>
      </c>
      <c r="B326" s="11" t="s">
        <v>211</v>
      </c>
      <c r="C326" s="11" t="s">
        <v>212</v>
      </c>
      <c r="D326" s="11" t="s">
        <v>84</v>
      </c>
      <c r="E326" s="11" t="s">
        <v>213</v>
      </c>
      <c r="F326" s="11" t="s">
        <v>25</v>
      </c>
      <c r="G326" s="11" t="s">
        <v>48</v>
      </c>
      <c r="H326" s="11" t="s">
        <v>95</v>
      </c>
      <c r="I326" s="11" t="s">
        <v>29</v>
      </c>
      <c r="J326" s="11" t="s">
        <v>29</v>
      </c>
      <c r="K326" s="11" t="s">
        <v>1569</v>
      </c>
      <c r="L326" s="20"/>
      <c r="M326" s="11">
        <f t="shared" si="175"/>
        <v>0</v>
      </c>
      <c r="N326" s="11">
        <v>0</v>
      </c>
      <c r="O326" s="11"/>
      <c r="P326" s="11"/>
      <c r="Q326" s="11"/>
      <c r="R326" s="11">
        <v>0</v>
      </c>
      <c r="S326" s="11">
        <v>0</v>
      </c>
      <c r="T326" s="11"/>
      <c r="U326" s="11"/>
      <c r="V326" s="11"/>
      <c r="W326" s="11"/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/>
      <c r="AD326" s="11">
        <v>0</v>
      </c>
      <c r="AE326" s="11">
        <v>0</v>
      </c>
      <c r="AF326" s="11">
        <v>0</v>
      </c>
      <c r="AG326" s="11"/>
      <c r="AH326" s="11">
        <v>0</v>
      </c>
      <c r="AI326" s="11" t="s">
        <v>32</v>
      </c>
      <c r="AJ326" s="11"/>
    </row>
    <row r="327" spans="1:36" s="7" customFormat="1" ht="13.5" hidden="1" customHeight="1" x14ac:dyDescent="0.25">
      <c r="A327" s="11" t="str">
        <f t="shared" si="176"/>
        <v>select N'Драга Марія Петрівна', N'94',  N'Господарський відділ',  N'ліфтер',  N'1.00', 0, 0, 0, getDate(), null, getDate() union all</v>
      </c>
      <c r="B327" s="11" t="s">
        <v>797</v>
      </c>
      <c r="C327" s="11" t="s">
        <v>63</v>
      </c>
      <c r="D327" s="11" t="s">
        <v>64</v>
      </c>
      <c r="E327" s="11" t="s">
        <v>792</v>
      </c>
      <c r="F327" s="11" t="s">
        <v>798</v>
      </c>
      <c r="G327" s="11" t="s">
        <v>26</v>
      </c>
      <c r="H327" s="11" t="s">
        <v>26</v>
      </c>
      <c r="I327" s="11" t="s">
        <v>29</v>
      </c>
      <c r="J327" s="11" t="s">
        <v>29</v>
      </c>
      <c r="K327" s="11" t="s">
        <v>1569</v>
      </c>
      <c r="L327" s="20"/>
      <c r="M327" s="11">
        <f t="shared" si="175"/>
        <v>0</v>
      </c>
      <c r="N327" s="11">
        <v>0</v>
      </c>
      <c r="O327" s="11"/>
      <c r="P327" s="11"/>
      <c r="Q327" s="11"/>
      <c r="R327" s="11">
        <v>0</v>
      </c>
      <c r="S327" s="11">
        <v>0</v>
      </c>
      <c r="T327" s="11"/>
      <c r="U327" s="11"/>
      <c r="V327" s="11"/>
      <c r="W327" s="11"/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/>
      <c r="AD327" s="11">
        <v>0</v>
      </c>
      <c r="AE327" s="11">
        <v>0</v>
      </c>
      <c r="AF327" s="11">
        <v>0</v>
      </c>
      <c r="AG327" s="11"/>
      <c r="AH327" s="11">
        <v>0</v>
      </c>
      <c r="AI327" s="11" t="s">
        <v>32</v>
      </c>
      <c r="AJ327" s="11"/>
    </row>
    <row r="328" spans="1:36" s="7" customFormat="1" ht="13.5" hidden="1" customHeight="1" x14ac:dyDescent="0.25">
      <c r="A328" s="11" t="str">
        <f t="shared" si="176"/>
        <v>select N'Дубанич Владимира Аркадіївна', N'32',  N'Сектор дитячої консультації',  N'лікар-гастроентеролог дитячий',  N'1.00', 0, 0, 0, getDate(), null, getDate() union all</v>
      </c>
      <c r="B328" s="11" t="s">
        <v>666</v>
      </c>
      <c r="C328" s="11" t="s">
        <v>237</v>
      </c>
      <c r="D328" s="11" t="s">
        <v>84</v>
      </c>
      <c r="E328" s="11" t="s">
        <v>667</v>
      </c>
      <c r="F328" s="11">
        <v>0.76190480000000005</v>
      </c>
      <c r="G328" s="11" t="s">
        <v>26</v>
      </c>
      <c r="H328" s="11" t="s">
        <v>26</v>
      </c>
      <c r="I328" s="11" t="s">
        <v>29</v>
      </c>
      <c r="J328" s="11" t="s">
        <v>29</v>
      </c>
      <c r="K328" s="11" t="s">
        <v>1569</v>
      </c>
      <c r="L328" s="20"/>
      <c r="M328" s="11">
        <f t="shared" si="175"/>
        <v>0</v>
      </c>
      <c r="N328" s="11">
        <v>0</v>
      </c>
      <c r="O328" s="11"/>
      <c r="P328" s="11">
        <f>S328*(200/3)*J328*F328</f>
        <v>0</v>
      </c>
      <c r="Q328" s="11" t="b">
        <f>ROUND(R328,2)=ROUND(P328,2)</f>
        <v>1</v>
      </c>
      <c r="R328" s="11">
        <v>0</v>
      </c>
      <c r="S328" s="12">
        <v>0</v>
      </c>
      <c r="T328" s="12">
        <f>(30000*F328*J328)</f>
        <v>22857.144</v>
      </c>
      <c r="U328" s="12">
        <f>20000*F328*J328</f>
        <v>15238.096000000001</v>
      </c>
      <c r="V328" s="12">
        <f>ROUND(IF((Y328-T328)&gt;U328,(Y328-T328-U328)*0.1+U328*0.3,(Y328-T328)*0.3),2)</f>
        <v>-6857.14</v>
      </c>
      <c r="W328" s="12" t="b">
        <f>IF(V328&lt;0,0,V328)=ROUND(X328,2)</f>
        <v>1</v>
      </c>
      <c r="X328" s="11">
        <v>0</v>
      </c>
      <c r="Y328" s="11">
        <v>0</v>
      </c>
      <c r="Z328" s="11">
        <v>0</v>
      </c>
      <c r="AA328" s="11">
        <v>0</v>
      </c>
      <c r="AB328" s="11">
        <v>0</v>
      </c>
      <c r="AC328" s="11"/>
      <c r="AD328" s="11">
        <v>0</v>
      </c>
      <c r="AE328" s="11">
        <v>0</v>
      </c>
      <c r="AF328" s="11">
        <v>0</v>
      </c>
      <c r="AG328" s="11" t="b">
        <f>ROUND(AF328,2)=ROUND((AH328*AE328),2)</f>
        <v>1</v>
      </c>
      <c r="AH328" s="11">
        <v>0</v>
      </c>
      <c r="AI328" s="11" t="s">
        <v>32</v>
      </c>
      <c r="AJ328" s="11"/>
    </row>
    <row r="329" spans="1:36" s="7" customFormat="1" ht="13.5" hidden="1" customHeight="1" x14ac:dyDescent="0.25">
      <c r="A329" s="11" t="str">
        <f t="shared" si="176"/>
        <v>select N'Дубанич Марія Михайлівна', N'7',  N'Відділення анестезіології та інтенсивної терапії',  N'сестра медична-анестезист',  N'1.00', 8, 260, 0, getDate(), null, getDate() union all</v>
      </c>
      <c r="B329" s="11" t="s">
        <v>589</v>
      </c>
      <c r="C329" s="11" t="s">
        <v>206</v>
      </c>
      <c r="D329" s="11" t="s">
        <v>140</v>
      </c>
      <c r="E329" s="11" t="s">
        <v>362</v>
      </c>
      <c r="F329" s="11" t="s">
        <v>131</v>
      </c>
      <c r="G329" s="11" t="s">
        <v>48</v>
      </c>
      <c r="H329" s="11" t="s">
        <v>49</v>
      </c>
      <c r="I329" s="11" t="s">
        <v>29</v>
      </c>
      <c r="J329" s="11" t="s">
        <v>29</v>
      </c>
      <c r="K329" s="11" t="s">
        <v>1569</v>
      </c>
      <c r="L329" s="20"/>
      <c r="M329" s="11">
        <f t="shared" si="175"/>
        <v>0</v>
      </c>
      <c r="N329" s="11">
        <v>0</v>
      </c>
      <c r="O329" s="11"/>
      <c r="P329" s="11"/>
      <c r="Q329" s="11"/>
      <c r="R329" s="11">
        <v>0</v>
      </c>
      <c r="S329" s="11">
        <v>0</v>
      </c>
      <c r="T329" s="11"/>
      <c r="U329" s="11"/>
      <c r="V329" s="11"/>
      <c r="W329" s="11"/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/>
      <c r="AD329" s="11">
        <v>0</v>
      </c>
      <c r="AE329" s="11">
        <v>0</v>
      </c>
      <c r="AF329" s="11">
        <v>0</v>
      </c>
      <c r="AG329" s="11"/>
      <c r="AH329" s="11">
        <v>0</v>
      </c>
      <c r="AI329" s="11" t="s">
        <v>32</v>
      </c>
      <c r="AJ329" s="11"/>
    </row>
    <row r="330" spans="1:36" s="7" customFormat="1" ht="13.5" hidden="1" customHeight="1" x14ac:dyDescent="0.25">
      <c r="A330" s="11" t="str">
        <f t="shared" si="176"/>
        <v>select N'Дударевська Олена Олександрівна', N'46',  N'Медичний склад',  N'Начальник складу',  N'1.00', 0, 0, 0, getDate(), null, getDate() union all</v>
      </c>
      <c r="B330" s="11" t="s">
        <v>1395</v>
      </c>
      <c r="C330" s="11" t="s">
        <v>511</v>
      </c>
      <c r="D330" s="11" t="s">
        <v>512</v>
      </c>
      <c r="E330" s="11" t="s">
        <v>1396</v>
      </c>
      <c r="F330" s="11" t="s">
        <v>25</v>
      </c>
      <c r="G330" s="11" t="s">
        <v>26</v>
      </c>
      <c r="H330" s="11" t="s">
        <v>26</v>
      </c>
      <c r="I330" s="11" t="s">
        <v>29</v>
      </c>
      <c r="J330" s="11" t="s">
        <v>29</v>
      </c>
      <c r="K330" s="11" t="s">
        <v>1569</v>
      </c>
      <c r="L330" s="20"/>
      <c r="M330" s="11">
        <f t="shared" si="175"/>
        <v>0</v>
      </c>
      <c r="N330" s="11">
        <v>0</v>
      </c>
      <c r="O330" s="11"/>
      <c r="P330" s="11"/>
      <c r="Q330" s="11"/>
      <c r="R330" s="11">
        <v>0</v>
      </c>
      <c r="S330" s="11">
        <v>0</v>
      </c>
      <c r="T330" s="11"/>
      <c r="U330" s="11"/>
      <c r="V330" s="11"/>
      <c r="W330" s="11"/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/>
      <c r="AD330" s="11">
        <v>0</v>
      </c>
      <c r="AE330" s="11">
        <v>0</v>
      </c>
      <c r="AF330" s="11">
        <v>0</v>
      </c>
      <c r="AG330" s="11"/>
      <c r="AH330" s="11">
        <v>0</v>
      </c>
      <c r="AI330" s="11" t="s">
        <v>32</v>
      </c>
      <c r="AJ330" s="11"/>
    </row>
    <row r="331" spans="1:36" s="7" customFormat="1" ht="13.5" hidden="1" customHeight="1" x14ac:dyDescent="0.25">
      <c r="A331" s="11" t="str">
        <f t="shared" si="176"/>
        <v>select N'Дудаш Марія Петрівна', N'7',  N'Відділення анестезіології та інтенсивної терапії',  N'сестра медична старша',  N'1.00', 8, 280, 0, getDate(), null, getDate() union all</v>
      </c>
      <c r="B331" s="11" t="s">
        <v>975</v>
      </c>
      <c r="C331" s="11" t="s">
        <v>206</v>
      </c>
      <c r="D331" s="11" t="s">
        <v>140</v>
      </c>
      <c r="E331" s="11" t="s">
        <v>117</v>
      </c>
      <c r="F331" s="11" t="s">
        <v>31</v>
      </c>
      <c r="G331" s="11" t="s">
        <v>48</v>
      </c>
      <c r="H331" s="11" t="s">
        <v>118</v>
      </c>
      <c r="I331" s="11" t="s">
        <v>29</v>
      </c>
      <c r="J331" s="11" t="s">
        <v>29</v>
      </c>
      <c r="K331" s="11" t="s">
        <v>1569</v>
      </c>
      <c r="L331" s="20"/>
      <c r="M331" s="11">
        <f t="shared" si="175"/>
        <v>0</v>
      </c>
      <c r="N331" s="11">
        <v>0</v>
      </c>
      <c r="O331" s="11"/>
      <c r="P331" s="11"/>
      <c r="Q331" s="11"/>
      <c r="R331" s="11">
        <v>0</v>
      </c>
      <c r="S331" s="11">
        <v>0</v>
      </c>
      <c r="T331" s="11"/>
      <c r="U331" s="11"/>
      <c r="V331" s="11"/>
      <c r="W331" s="11"/>
      <c r="X331" s="11">
        <v>0</v>
      </c>
      <c r="Y331" s="11">
        <v>0</v>
      </c>
      <c r="Z331" s="11">
        <v>0</v>
      </c>
      <c r="AA331" s="11">
        <v>0</v>
      </c>
      <c r="AB331" s="11">
        <v>0</v>
      </c>
      <c r="AC331" s="11"/>
      <c r="AD331" s="11">
        <v>0</v>
      </c>
      <c r="AE331" s="11">
        <v>0</v>
      </c>
      <c r="AF331" s="11">
        <v>0</v>
      </c>
      <c r="AG331" s="11"/>
      <c r="AH331" s="11">
        <v>0</v>
      </c>
      <c r="AI331" s="11" t="s">
        <v>32</v>
      </c>
      <c r="AJ331" s="11"/>
    </row>
    <row r="332" spans="1:36" s="7" customFormat="1" ht="13.5" hidden="1" customHeight="1" x14ac:dyDescent="0.25">
      <c r="A332" s="11" t="str">
        <f t="shared" si="176"/>
        <v>select N'Дудаш Мирослав Васильович', N'7',  N'Відділення анестезіології та інтенсивної терапії',  N'лікар-анестезіолог',  N'1.00', 0, 0, 2992,20768, getDate(), null, getDate() union all</v>
      </c>
      <c r="B332" s="11" t="s">
        <v>1295</v>
      </c>
      <c r="C332" s="11" t="s">
        <v>206</v>
      </c>
      <c r="D332" s="11" t="s">
        <v>140</v>
      </c>
      <c r="E332" s="11" t="s">
        <v>219</v>
      </c>
      <c r="F332" s="11">
        <v>1.038961</v>
      </c>
      <c r="G332" s="11" t="s">
        <v>26</v>
      </c>
      <c r="H332" s="11" t="s">
        <v>26</v>
      </c>
      <c r="I332" s="11" t="s">
        <v>29</v>
      </c>
      <c r="J332" s="11" t="s">
        <v>29</v>
      </c>
      <c r="K332" s="11" t="s">
        <v>1569</v>
      </c>
      <c r="L332" s="20"/>
      <c r="M332" s="11">
        <f t="shared" si="175"/>
        <v>2992.20768</v>
      </c>
      <c r="N332" s="11">
        <f>F332*J332*O332</f>
        <v>2992.20768</v>
      </c>
      <c r="O332" s="11">
        <v>2880</v>
      </c>
      <c r="P332" s="11">
        <f>S332*(200/3)*J332*F332</f>
        <v>0</v>
      </c>
      <c r="Q332" s="11" t="b">
        <f>ROUND(R332,2)=ROUND(P332,2)</f>
        <v>1</v>
      </c>
      <c r="R332" s="11">
        <v>0</v>
      </c>
      <c r="S332" s="14">
        <v>0</v>
      </c>
      <c r="T332" s="12">
        <f>(30000*F332*J332)</f>
        <v>31168.83</v>
      </c>
      <c r="U332" s="12">
        <f>20000*F332*J332</f>
        <v>20779.22</v>
      </c>
      <c r="V332" s="12">
        <f>ROUND(IF((Y332-T332)&gt;U332,(Y332-T332-U332)*0.1+U332*0.3,(Y332-T332)*0.3),2)</f>
        <v>-9350.65</v>
      </c>
      <c r="W332" s="12" t="b">
        <f>IF(V332&lt;0,0,V332)=ROUND(X332,2)</f>
        <v>1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/>
      <c r="AD332" s="11">
        <v>0</v>
      </c>
      <c r="AE332" s="11">
        <v>0</v>
      </c>
      <c r="AF332" s="11">
        <v>0</v>
      </c>
      <c r="AG332" s="11" t="b">
        <f>ROUND(AF332,2)=ROUND((AH332*AE332),2)</f>
        <v>1</v>
      </c>
      <c r="AH332" s="11">
        <v>0</v>
      </c>
      <c r="AI332" s="11" t="s">
        <v>32</v>
      </c>
      <c r="AJ332" s="11"/>
    </row>
    <row r="333" spans="1:36" s="7" customFormat="1" ht="13.5" hidden="1" customHeight="1" x14ac:dyDescent="0.25">
      <c r="A333" s="11" t="str">
        <f t="shared" si="176"/>
        <v>select N'Дудаш Наталія Василівна', N'32',  N'Рецепція',  N'сестра медична',  N'1.00', 6, 320, 0, getDate(), null, getDate() union all</v>
      </c>
      <c r="B333" s="11" t="s">
        <v>584</v>
      </c>
      <c r="C333" s="11" t="s">
        <v>411</v>
      </c>
      <c r="D333" s="11" t="s">
        <v>84</v>
      </c>
      <c r="E333" s="11" t="s">
        <v>93</v>
      </c>
      <c r="F333" s="11" t="s">
        <v>25</v>
      </c>
      <c r="G333" s="11">
        <v>6</v>
      </c>
      <c r="H333" s="11">
        <v>320</v>
      </c>
      <c r="I333" s="11" t="s">
        <v>29</v>
      </c>
      <c r="J333" s="11" t="s">
        <v>29</v>
      </c>
      <c r="K333" s="11" t="s">
        <v>1569</v>
      </c>
      <c r="L333" s="20"/>
      <c r="M333" s="11">
        <f t="shared" si="175"/>
        <v>0</v>
      </c>
      <c r="N333" s="11">
        <v>0</v>
      </c>
      <c r="O333" s="11"/>
      <c r="P333" s="11"/>
      <c r="Q333" s="11"/>
      <c r="R333" s="11">
        <v>0</v>
      </c>
      <c r="S333" s="11">
        <v>0</v>
      </c>
      <c r="T333" s="11"/>
      <c r="U333" s="11"/>
      <c r="V333" s="11"/>
      <c r="W333" s="11"/>
      <c r="X333" s="11">
        <v>0</v>
      </c>
      <c r="Y333" s="11">
        <v>0</v>
      </c>
      <c r="Z333" s="11">
        <v>0</v>
      </c>
      <c r="AA333" s="11">
        <v>0</v>
      </c>
      <c r="AB333" s="11">
        <v>0</v>
      </c>
      <c r="AC333" s="11"/>
      <c r="AD333" s="11">
        <v>0</v>
      </c>
      <c r="AE333" s="11">
        <v>0</v>
      </c>
      <c r="AF333" s="11">
        <v>0</v>
      </c>
      <c r="AG333" s="11"/>
      <c r="AH333" s="11">
        <v>0</v>
      </c>
      <c r="AI333" s="11" t="s">
        <v>32</v>
      </c>
      <c r="AJ333" s="11"/>
    </row>
    <row r="334" spans="1:36" s="7" customFormat="1" ht="13.5" hidden="1" customHeight="1" x14ac:dyDescent="0.25">
      <c r="A334" s="11" t="str">
        <f t="shared" si="176"/>
        <v>select N'Дудаш Тетяна Василівна', N'86',  N'Відділення постінтенсивного виходжування для новонароджених та постнатального догляду',  N'сестра медична',  N'1.00', 8, 200, 0, getDate(), null, getDate() union all</v>
      </c>
      <c r="B334" s="11" t="s">
        <v>1487</v>
      </c>
      <c r="C334" s="11" t="s">
        <v>681</v>
      </c>
      <c r="D334" s="11" t="s">
        <v>682</v>
      </c>
      <c r="E334" s="11" t="s">
        <v>93</v>
      </c>
      <c r="F334" s="11" t="s">
        <v>732</v>
      </c>
      <c r="G334" s="11" t="s">
        <v>48</v>
      </c>
      <c r="H334" s="11" t="s">
        <v>95</v>
      </c>
      <c r="I334" s="11" t="s">
        <v>29</v>
      </c>
      <c r="J334" s="11" t="s">
        <v>29</v>
      </c>
      <c r="K334" s="11" t="s">
        <v>1569</v>
      </c>
      <c r="L334" s="20"/>
      <c r="M334" s="11">
        <f t="shared" si="175"/>
        <v>0</v>
      </c>
      <c r="N334" s="11">
        <v>0</v>
      </c>
      <c r="O334" s="11"/>
      <c r="P334" s="11"/>
      <c r="Q334" s="11"/>
      <c r="R334" s="11">
        <v>0</v>
      </c>
      <c r="S334" s="11">
        <v>0</v>
      </c>
      <c r="T334" s="11"/>
      <c r="U334" s="11"/>
      <c r="V334" s="11"/>
      <c r="W334" s="11"/>
      <c r="X334" s="11">
        <v>0</v>
      </c>
      <c r="Y334" s="11">
        <v>0</v>
      </c>
      <c r="Z334" s="11">
        <v>0</v>
      </c>
      <c r="AA334" s="11">
        <v>0</v>
      </c>
      <c r="AB334" s="11">
        <v>0</v>
      </c>
      <c r="AC334" s="11"/>
      <c r="AD334" s="11">
        <v>0</v>
      </c>
      <c r="AE334" s="11">
        <v>0</v>
      </c>
      <c r="AF334" s="11">
        <v>0</v>
      </c>
      <c r="AG334" s="11"/>
      <c r="AH334" s="11">
        <v>0</v>
      </c>
      <c r="AI334" s="11" t="s">
        <v>32</v>
      </c>
      <c r="AJ334" s="11"/>
    </row>
    <row r="335" spans="1:36" s="7" customFormat="1" ht="13.5" hidden="1" customHeight="1" x14ac:dyDescent="0.25">
      <c r="A335" s="11" t="str">
        <f t="shared" si="176"/>
        <v>select N'Дудинець Лариса Іванівна', N'75',  N'Відділення діалізу',  N'сестра медична',  N'1.00', 8, 200, 0, getDate(), null, getDate() union all</v>
      </c>
      <c r="B335" s="11" t="s">
        <v>770</v>
      </c>
      <c r="C335" s="11" t="s">
        <v>538</v>
      </c>
      <c r="D335" s="11" t="s">
        <v>539</v>
      </c>
      <c r="E335" s="11" t="s">
        <v>93</v>
      </c>
      <c r="F335" s="11" t="s">
        <v>441</v>
      </c>
      <c r="G335" s="11" t="s">
        <v>48</v>
      </c>
      <c r="H335" s="11" t="s">
        <v>95</v>
      </c>
      <c r="I335" s="11" t="s">
        <v>29</v>
      </c>
      <c r="J335" s="11" t="s">
        <v>29</v>
      </c>
      <c r="K335" s="11" t="s">
        <v>1569</v>
      </c>
      <c r="L335" s="20"/>
      <c r="M335" s="11">
        <f t="shared" si="175"/>
        <v>0</v>
      </c>
      <c r="N335" s="11">
        <v>0</v>
      </c>
      <c r="O335" s="11"/>
      <c r="P335" s="11"/>
      <c r="Q335" s="11"/>
      <c r="R335" s="11">
        <v>0</v>
      </c>
      <c r="S335" s="11">
        <v>0</v>
      </c>
      <c r="T335" s="11"/>
      <c r="U335" s="11"/>
      <c r="V335" s="11"/>
      <c r="W335" s="11"/>
      <c r="X335" s="11">
        <v>0</v>
      </c>
      <c r="Y335" s="11">
        <v>0</v>
      </c>
      <c r="Z335" s="11">
        <v>0</v>
      </c>
      <c r="AA335" s="11">
        <v>0</v>
      </c>
      <c r="AB335" s="11">
        <v>0</v>
      </c>
      <c r="AC335" s="11"/>
      <c r="AD335" s="11">
        <v>0</v>
      </c>
      <c r="AE335" s="11">
        <v>0</v>
      </c>
      <c r="AF335" s="11">
        <v>0</v>
      </c>
      <c r="AG335" s="11"/>
      <c r="AH335" s="11">
        <v>0</v>
      </c>
      <c r="AI335" s="11" t="s">
        <v>32</v>
      </c>
      <c r="AJ335" s="11"/>
    </row>
    <row r="336" spans="1:36" s="7" customFormat="1" ht="13.5" hidden="1" customHeight="1" x14ac:dyDescent="0.25">
      <c r="A336" s="11" t="str">
        <f t="shared" si="176"/>
        <v>select N'Дудинець Марія Василівна', N'32',  N'Онкологічний кабінет',  N'сестра медична',  N'1.00', 8, 200, 0, getDate(), null, getDate() union all</v>
      </c>
      <c r="B336" s="11" t="s">
        <v>698</v>
      </c>
      <c r="C336" s="11" t="s">
        <v>699</v>
      </c>
      <c r="D336" s="11" t="s">
        <v>84</v>
      </c>
      <c r="E336" s="11" t="s">
        <v>93</v>
      </c>
      <c r="F336" s="11" t="s">
        <v>103</v>
      </c>
      <c r="G336" s="11" t="s">
        <v>48</v>
      </c>
      <c r="H336" s="11" t="s">
        <v>95</v>
      </c>
      <c r="I336" s="11" t="s">
        <v>29</v>
      </c>
      <c r="J336" s="11" t="s">
        <v>29</v>
      </c>
      <c r="K336" s="11" t="s">
        <v>1569</v>
      </c>
      <c r="L336" s="20"/>
      <c r="M336" s="11">
        <f t="shared" si="175"/>
        <v>0</v>
      </c>
      <c r="N336" s="11">
        <v>0</v>
      </c>
      <c r="O336" s="11"/>
      <c r="P336" s="11"/>
      <c r="Q336" s="11"/>
      <c r="R336" s="11">
        <v>0</v>
      </c>
      <c r="S336" s="11">
        <v>0</v>
      </c>
      <c r="T336" s="11"/>
      <c r="U336" s="11"/>
      <c r="V336" s="11"/>
      <c r="W336" s="11"/>
      <c r="X336" s="11">
        <v>0</v>
      </c>
      <c r="Y336" s="11">
        <v>0</v>
      </c>
      <c r="Z336" s="11">
        <v>0</v>
      </c>
      <c r="AA336" s="11">
        <v>0</v>
      </c>
      <c r="AB336" s="11">
        <v>0</v>
      </c>
      <c r="AC336" s="11"/>
      <c r="AD336" s="11">
        <v>0</v>
      </c>
      <c r="AE336" s="11">
        <v>0</v>
      </c>
      <c r="AF336" s="11">
        <v>0</v>
      </c>
      <c r="AG336" s="11"/>
      <c r="AH336" s="11">
        <v>0</v>
      </c>
      <c r="AI336" s="11" t="s">
        <v>32</v>
      </c>
      <c r="AJ336" s="11"/>
    </row>
    <row r="337" spans="1:36" s="7" customFormat="1" ht="13.5" hidden="1" customHeight="1" x14ac:dyDescent="0.25">
      <c r="A337" s="11" t="str">
        <f t="shared" si="176"/>
        <v>select N'Дурда Олена Романівна', N'75',  N'Відділення діалізу',  N'лікар-нефролог',  N'1.00', 0, 0, 0, getDate(), null, getDate() union all</v>
      </c>
      <c r="B337" s="11" t="s">
        <v>1110</v>
      </c>
      <c r="C337" s="11" t="s">
        <v>538</v>
      </c>
      <c r="D337" s="11" t="s">
        <v>539</v>
      </c>
      <c r="E337" s="11" t="s">
        <v>540</v>
      </c>
      <c r="F337" s="11">
        <v>0.98948670000000005</v>
      </c>
      <c r="G337" s="11" t="s">
        <v>26</v>
      </c>
      <c r="H337" s="11" t="s">
        <v>26</v>
      </c>
      <c r="I337" s="11" t="s">
        <v>29</v>
      </c>
      <c r="J337" s="11" t="s">
        <v>29</v>
      </c>
      <c r="K337" s="11" t="s">
        <v>1569</v>
      </c>
      <c r="L337" s="20"/>
      <c r="M337" s="11">
        <f t="shared" si="175"/>
        <v>0</v>
      </c>
      <c r="N337" s="11">
        <v>0</v>
      </c>
      <c r="O337" s="11"/>
      <c r="P337" s="11">
        <f t="shared" ref="P337:P338" si="177">S337*(200/3)*J337*F337</f>
        <v>0</v>
      </c>
      <c r="Q337" s="11" t="b">
        <f t="shared" ref="Q337:Q338" si="178">ROUND(R337,2)=ROUND(P337,2)</f>
        <v>1</v>
      </c>
      <c r="R337" s="11">
        <v>0</v>
      </c>
      <c r="S337" s="12">
        <v>0</v>
      </c>
      <c r="T337" s="12">
        <f t="shared" ref="T337:T338" si="179">(30000*F337*J337)</f>
        <v>29684.601000000002</v>
      </c>
      <c r="U337" s="12">
        <f t="shared" ref="U337:U338" si="180">20000*F337*J337</f>
        <v>19789.734</v>
      </c>
      <c r="V337" s="12">
        <f t="shared" ref="V337:V338" si="181">ROUND(IF((Y337-T337)&gt;U337,(Y337-T337-U337)*0.1+U337*0.3,(Y337-T337)*0.3),2)</f>
        <v>-8905.3799999999992</v>
      </c>
      <c r="W337" s="12" t="b">
        <f t="shared" ref="W337:W338" si="182">IF(V337&lt;0,0,V337)=ROUND(X337,2)</f>
        <v>1</v>
      </c>
      <c r="X337" s="11">
        <v>0</v>
      </c>
      <c r="Y337" s="11">
        <v>0</v>
      </c>
      <c r="Z337" s="11">
        <v>0</v>
      </c>
      <c r="AA337" s="11">
        <v>0</v>
      </c>
      <c r="AB337" s="11">
        <v>0</v>
      </c>
      <c r="AC337" s="11"/>
      <c r="AD337" s="11">
        <v>0</v>
      </c>
      <c r="AE337" s="11">
        <v>0</v>
      </c>
      <c r="AF337" s="11">
        <v>0</v>
      </c>
      <c r="AG337" s="11" t="b">
        <f t="shared" ref="AG337:AG338" si="183">ROUND(AF337,2)=ROUND((AH337*AE337),2)</f>
        <v>1</v>
      </c>
      <c r="AH337" s="11">
        <v>0</v>
      </c>
      <c r="AI337" s="11" t="s">
        <v>32</v>
      </c>
      <c r="AJ337" s="11"/>
    </row>
    <row r="338" spans="1:36" s="7" customFormat="1" ht="13.5" hidden="1" customHeight="1" x14ac:dyDescent="0.25">
      <c r="A338" s="11" t="str">
        <f t="shared" si="176"/>
        <v>select N'Дурдинець Мар'яна Михайлівна', N'28',  N'Кабінет ультразвукового обстеження',  N'лікар з ультразвукової діагностики',  N'0.50', 8, 360, 0, getDate(), null, getDate() union all</v>
      </c>
      <c r="B338" s="11" t="s">
        <v>1469</v>
      </c>
      <c r="C338" s="11" t="s">
        <v>368</v>
      </c>
      <c r="D338" s="11" t="s">
        <v>365</v>
      </c>
      <c r="E338" s="11" t="s">
        <v>159</v>
      </c>
      <c r="F338" s="11">
        <v>1</v>
      </c>
      <c r="G338" s="11">
        <v>8</v>
      </c>
      <c r="H338" s="11">
        <v>360</v>
      </c>
      <c r="I338" s="11" t="s">
        <v>50</v>
      </c>
      <c r="J338" s="11" t="s">
        <v>29</v>
      </c>
      <c r="K338" s="11" t="s">
        <v>1571</v>
      </c>
      <c r="L338" s="20"/>
      <c r="M338" s="11">
        <f t="shared" si="175"/>
        <v>0</v>
      </c>
      <c r="N338" s="11">
        <v>0</v>
      </c>
      <c r="O338" s="11"/>
      <c r="P338" s="11">
        <f t="shared" si="177"/>
        <v>0</v>
      </c>
      <c r="Q338" s="11" t="b">
        <f t="shared" si="178"/>
        <v>1</v>
      </c>
      <c r="R338" s="11">
        <v>0</v>
      </c>
      <c r="S338" s="12">
        <v>0</v>
      </c>
      <c r="T338" s="12">
        <f t="shared" si="179"/>
        <v>30000</v>
      </c>
      <c r="U338" s="12">
        <f t="shared" si="180"/>
        <v>20000</v>
      </c>
      <c r="V338" s="12">
        <f t="shared" si="181"/>
        <v>-9000</v>
      </c>
      <c r="W338" s="12" t="b">
        <f t="shared" si="182"/>
        <v>1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/>
      <c r="AD338" s="11">
        <v>0</v>
      </c>
      <c r="AE338" s="11">
        <v>0</v>
      </c>
      <c r="AF338" s="11">
        <v>0</v>
      </c>
      <c r="AG338" s="11" t="b">
        <f t="shared" si="183"/>
        <v>1</v>
      </c>
      <c r="AH338" s="11">
        <v>0</v>
      </c>
      <c r="AI338" s="11" t="s">
        <v>32</v>
      </c>
      <c r="AJ338" s="11"/>
    </row>
    <row r="339" spans="1:36" s="7" customFormat="1" ht="13.5" hidden="1" customHeight="1" x14ac:dyDescent="0.25">
      <c r="A339" s="11" t="str">
        <f t="shared" si="176"/>
        <v>select N'Дурдинець Наталія Володимирівна', N'60',  N'Реабілітаційне відділення',  N'сестра медична',  N'1.00', 8, 200, 0, getDate(), null, getDate() union all</v>
      </c>
      <c r="B339" s="11" t="s">
        <v>1554</v>
      </c>
      <c r="C339" s="11" t="s">
        <v>100</v>
      </c>
      <c r="D339" s="11" t="s">
        <v>101</v>
      </c>
      <c r="E339" s="11" t="s">
        <v>93</v>
      </c>
      <c r="F339" s="11" t="s">
        <v>1555</v>
      </c>
      <c r="G339" s="11" t="s">
        <v>48</v>
      </c>
      <c r="H339" s="11" t="s">
        <v>95</v>
      </c>
      <c r="I339" s="11" t="s">
        <v>29</v>
      </c>
      <c r="J339" s="11" t="s">
        <v>29</v>
      </c>
      <c r="K339" s="11" t="s">
        <v>1569</v>
      </c>
      <c r="L339" s="21">
        <v>45539</v>
      </c>
      <c r="M339" s="11">
        <f t="shared" ref="M339:M378" si="184">R339+X339+AB339+AF339</f>
        <v>0</v>
      </c>
      <c r="N339" s="11">
        <v>0</v>
      </c>
      <c r="O339" s="11"/>
      <c r="P339" s="11"/>
      <c r="Q339" s="11"/>
      <c r="R339" s="11">
        <v>0</v>
      </c>
      <c r="S339" s="11">
        <v>0</v>
      </c>
      <c r="T339" s="11"/>
      <c r="U339" s="11"/>
      <c r="V339" s="11"/>
      <c r="W339" s="11"/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/>
      <c r="AD339" s="11">
        <v>0</v>
      </c>
      <c r="AE339" s="11">
        <v>0</v>
      </c>
      <c r="AF339" s="11">
        <v>0</v>
      </c>
      <c r="AG339" s="11"/>
      <c r="AH339" s="11">
        <v>0</v>
      </c>
      <c r="AI339" s="11" t="s">
        <v>32</v>
      </c>
      <c r="AJ339" s="11"/>
    </row>
    <row r="340" spans="1:36" s="7" customFormat="1" ht="13.5" hidden="1" customHeight="1" x14ac:dyDescent="0.25">
      <c r="A340" s="11" t="str">
        <f t="shared" si="176"/>
        <v>select N'Дуфинець Каміла Віталіївна', N'16',  N'Пологове відділення',  N'лікар-акушер-гінеколог',  N'1.00', 0, 0, 0, getDate(), null, getDate() union all</v>
      </c>
      <c r="B340" s="11" t="s">
        <v>1518</v>
      </c>
      <c r="C340" s="11" t="s">
        <v>157</v>
      </c>
      <c r="D340" s="11" t="s">
        <v>158</v>
      </c>
      <c r="E340" s="11" t="s">
        <v>36</v>
      </c>
      <c r="F340" s="11">
        <v>1.038961</v>
      </c>
      <c r="G340" s="15">
        <v>0</v>
      </c>
      <c r="H340" s="15">
        <v>0</v>
      </c>
      <c r="I340" s="11" t="s">
        <v>29</v>
      </c>
      <c r="J340" s="11" t="s">
        <v>29</v>
      </c>
      <c r="K340" s="11" t="s">
        <v>1569</v>
      </c>
      <c r="L340" s="21">
        <v>45505</v>
      </c>
      <c r="M340" s="11">
        <f t="shared" si="184"/>
        <v>0</v>
      </c>
      <c r="N340" s="11">
        <v>2880</v>
      </c>
      <c r="O340" s="11"/>
      <c r="P340" s="11">
        <f t="shared" ref="P340:P342" si="185">S340*(200/3)*J340*F340</f>
        <v>0</v>
      </c>
      <c r="Q340" s="11" t="b">
        <f t="shared" ref="Q340:Q342" si="186">ROUND(R340,2)=ROUND(P340,2)</f>
        <v>1</v>
      </c>
      <c r="R340" s="11">
        <v>0</v>
      </c>
      <c r="S340" s="12">
        <v>0</v>
      </c>
      <c r="T340" s="12">
        <f t="shared" ref="T340:T342" si="187">(30000*F340*J340)</f>
        <v>31168.83</v>
      </c>
      <c r="U340" s="12">
        <f t="shared" ref="U340:U342" si="188">20000*F340*J340</f>
        <v>20779.22</v>
      </c>
      <c r="V340" s="12">
        <f t="shared" ref="V340:V342" si="189">ROUND(IF((Y340-T340)&gt;U340,(Y340-T340-U340)*0.1+U340*0.3,(Y340-T340)*0.3),2)</f>
        <v>-9350.65</v>
      </c>
      <c r="W340" s="12" t="b">
        <f t="shared" ref="W340:W342" si="190">IF(V340&lt;0,0,V340)=ROUND(X340,2)</f>
        <v>1</v>
      </c>
      <c r="X340" s="11">
        <v>0</v>
      </c>
      <c r="Y340" s="11">
        <v>0</v>
      </c>
      <c r="Z340" s="11">
        <v>0</v>
      </c>
      <c r="AA340" s="11">
        <v>0</v>
      </c>
      <c r="AB340" s="11">
        <v>0</v>
      </c>
      <c r="AC340" s="11"/>
      <c r="AD340" s="11">
        <v>0</v>
      </c>
      <c r="AE340" s="11">
        <v>0</v>
      </c>
      <c r="AF340" s="11">
        <v>0</v>
      </c>
      <c r="AG340" s="11" t="b">
        <f t="shared" ref="AG340:AG342" si="191">ROUND(AF340,2)=ROUND((AH340*AE340),2)</f>
        <v>1</v>
      </c>
      <c r="AH340" s="11">
        <v>0</v>
      </c>
      <c r="AI340" s="11" t="s">
        <v>32</v>
      </c>
      <c r="AJ340" s="11"/>
    </row>
    <row r="341" spans="1:36" s="7" customFormat="1" ht="13.5" hidden="1" customHeight="1" x14ac:dyDescent="0.25">
      <c r="A341" s="11" t="str">
        <f t="shared" si="176"/>
        <v>select N'Дьорді Катерина Володимирівна', N'65',  N'Відділення інтенсивної терапії новонароджених',  N'лікар-анестезіолог дитячий',  N'1.00', 0, 0, 0, getDate(), null, getDate() union all</v>
      </c>
      <c r="B341" s="11" t="s">
        <v>570</v>
      </c>
      <c r="C341" s="11" t="s">
        <v>79</v>
      </c>
      <c r="D341" s="11" t="s">
        <v>80</v>
      </c>
      <c r="E341" s="11" t="s">
        <v>81</v>
      </c>
      <c r="F341" s="11">
        <v>0</v>
      </c>
      <c r="G341" s="11" t="s">
        <v>26</v>
      </c>
      <c r="H341" s="11" t="s">
        <v>26</v>
      </c>
      <c r="I341" s="11" t="s">
        <v>29</v>
      </c>
      <c r="J341" s="11" t="s">
        <v>29</v>
      </c>
      <c r="K341" s="11" t="s">
        <v>1569</v>
      </c>
      <c r="L341" s="20"/>
      <c r="M341" s="11">
        <f t="shared" ref="M341:M377" si="192">R341+X341+AB341+AF341+N341+Z341</f>
        <v>0</v>
      </c>
      <c r="N341" s="11">
        <v>0</v>
      </c>
      <c r="O341" s="11"/>
      <c r="P341" s="11">
        <f t="shared" si="185"/>
        <v>0</v>
      </c>
      <c r="Q341" s="11" t="b">
        <f t="shared" si="186"/>
        <v>1</v>
      </c>
      <c r="R341" s="11">
        <v>0</v>
      </c>
      <c r="S341" s="12">
        <v>0</v>
      </c>
      <c r="T341" s="12">
        <f t="shared" si="187"/>
        <v>0</v>
      </c>
      <c r="U341" s="12">
        <f t="shared" si="188"/>
        <v>0</v>
      </c>
      <c r="V341" s="12">
        <f t="shared" si="189"/>
        <v>0</v>
      </c>
      <c r="W341" s="12" t="b">
        <f t="shared" si="190"/>
        <v>1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/>
      <c r="AD341" s="11">
        <v>0</v>
      </c>
      <c r="AE341" s="11">
        <v>0</v>
      </c>
      <c r="AF341" s="11">
        <v>0</v>
      </c>
      <c r="AG341" s="11" t="b">
        <f t="shared" si="191"/>
        <v>1</v>
      </c>
      <c r="AH341" s="11">
        <v>0</v>
      </c>
      <c r="AI341" s="11" t="s">
        <v>32</v>
      </c>
      <c r="AJ341" s="11"/>
    </row>
    <row r="342" spans="1:36" s="7" customFormat="1" ht="13.5" hidden="1" customHeight="1" x14ac:dyDescent="0.25">
      <c r="A342" s="11" t="str">
        <f t="shared" si="176"/>
        <v>select N'Дяків Андріянна Володимирівна', N'32',  N'Сектор медичних оглядів',  N'лікар-невропатолог',  N'0.50', 0, 0, 0, getDate(), null, getDate() union all</v>
      </c>
      <c r="B342" s="11" t="s">
        <v>956</v>
      </c>
      <c r="C342" s="11" t="s">
        <v>373</v>
      </c>
      <c r="D342" s="11" t="s">
        <v>84</v>
      </c>
      <c r="E342" s="11" t="s">
        <v>90</v>
      </c>
      <c r="F342" s="11">
        <v>0.76190480000000005</v>
      </c>
      <c r="G342" s="11" t="s">
        <v>26</v>
      </c>
      <c r="H342" s="11" t="s">
        <v>26</v>
      </c>
      <c r="I342" s="11" t="s">
        <v>50</v>
      </c>
      <c r="J342" s="11" t="s">
        <v>29</v>
      </c>
      <c r="K342" s="11" t="s">
        <v>1571</v>
      </c>
      <c r="L342" s="20"/>
      <c r="M342" s="11">
        <f t="shared" si="192"/>
        <v>0</v>
      </c>
      <c r="N342" s="11">
        <v>0</v>
      </c>
      <c r="O342" s="11"/>
      <c r="P342" s="11">
        <f t="shared" si="185"/>
        <v>0</v>
      </c>
      <c r="Q342" s="11" t="b">
        <f t="shared" si="186"/>
        <v>1</v>
      </c>
      <c r="R342" s="11">
        <v>0</v>
      </c>
      <c r="S342" s="12">
        <v>0</v>
      </c>
      <c r="T342" s="12">
        <f t="shared" si="187"/>
        <v>22857.144</v>
      </c>
      <c r="U342" s="12">
        <f t="shared" si="188"/>
        <v>15238.096000000001</v>
      </c>
      <c r="V342" s="12">
        <f t="shared" si="189"/>
        <v>-6857.14</v>
      </c>
      <c r="W342" s="12" t="b">
        <f t="shared" si="190"/>
        <v>1</v>
      </c>
      <c r="X342" s="11">
        <v>0</v>
      </c>
      <c r="Y342" s="11">
        <v>0</v>
      </c>
      <c r="Z342" s="11">
        <v>0</v>
      </c>
      <c r="AA342" s="11">
        <v>0</v>
      </c>
      <c r="AB342" s="11">
        <v>0</v>
      </c>
      <c r="AC342" s="11"/>
      <c r="AD342" s="11">
        <v>0</v>
      </c>
      <c r="AE342" s="11">
        <v>0</v>
      </c>
      <c r="AF342" s="11">
        <f>ROUND(AH342*AE342,2)</f>
        <v>0</v>
      </c>
      <c r="AG342" s="11" t="b">
        <f t="shared" si="191"/>
        <v>1</v>
      </c>
      <c r="AH342" s="11"/>
      <c r="AI342" s="11" t="s">
        <v>32</v>
      </c>
      <c r="AJ342" s="11"/>
    </row>
    <row r="343" spans="1:36" s="7" customFormat="1" ht="13.5" hidden="1" customHeight="1" x14ac:dyDescent="0.25">
      <c r="A343" s="11" t="str">
        <f t="shared" si="176"/>
        <v>select N'Екенбергер Ірина Василівна', N'32',  N'Загальнолікарський кабінет',  N'касир',  N'1.00', 8, 360, 0, getDate(), null, getDate() union all</v>
      </c>
      <c r="B343" s="11" t="s">
        <v>495</v>
      </c>
      <c r="C343" s="11" t="s">
        <v>127</v>
      </c>
      <c r="D343" s="11" t="s">
        <v>84</v>
      </c>
      <c r="E343" s="11" t="s">
        <v>496</v>
      </c>
      <c r="F343" s="11" t="s">
        <v>25</v>
      </c>
      <c r="G343" s="11" t="s">
        <v>48</v>
      </c>
      <c r="H343" s="11" t="s">
        <v>314</v>
      </c>
      <c r="I343" s="11" t="s">
        <v>29</v>
      </c>
      <c r="J343" s="11" t="s">
        <v>29</v>
      </c>
      <c r="K343" s="11" t="s">
        <v>1569</v>
      </c>
      <c r="L343" s="20"/>
      <c r="M343" s="11">
        <f t="shared" si="192"/>
        <v>0</v>
      </c>
      <c r="N343" s="11">
        <v>0</v>
      </c>
      <c r="O343" s="11"/>
      <c r="P343" s="11"/>
      <c r="Q343" s="11"/>
      <c r="R343" s="11">
        <v>0</v>
      </c>
      <c r="S343" s="11">
        <v>0</v>
      </c>
      <c r="T343" s="11"/>
      <c r="U343" s="11"/>
      <c r="V343" s="11"/>
      <c r="W343" s="11"/>
      <c r="X343" s="11">
        <v>0</v>
      </c>
      <c r="Y343" s="11">
        <v>0</v>
      </c>
      <c r="Z343" s="11">
        <v>0</v>
      </c>
      <c r="AA343" s="11">
        <v>0</v>
      </c>
      <c r="AB343" s="11">
        <v>0</v>
      </c>
      <c r="AC343" s="11"/>
      <c r="AD343" s="11">
        <v>0</v>
      </c>
      <c r="AE343" s="11">
        <v>0</v>
      </c>
      <c r="AF343" s="11">
        <v>0</v>
      </c>
      <c r="AG343" s="11"/>
      <c r="AH343" s="11">
        <v>0</v>
      </c>
      <c r="AI343" s="11" t="s">
        <v>32</v>
      </c>
      <c r="AJ343" s="11"/>
    </row>
    <row r="344" spans="1:36" s="7" customFormat="1" ht="13.5" hidden="1" customHeight="1" x14ac:dyDescent="0.25">
      <c r="A344" s="11" t="str">
        <f t="shared" si="176"/>
        <v>select N'Ердевдій Тетяна Ігорівна', N'98',  N'Відділ з інфекційного контролю',  N'Фармацевт клінічний',  N'1.00', 0, 0, 0, getDate(), null, getDate() union all</v>
      </c>
      <c r="B344" s="11" t="s">
        <v>1418</v>
      </c>
      <c r="C344" s="11" t="s">
        <v>1419</v>
      </c>
      <c r="D344" s="11" t="s">
        <v>1420</v>
      </c>
      <c r="E344" s="11" t="s">
        <v>1421</v>
      </c>
      <c r="F344" s="11" t="s">
        <v>25</v>
      </c>
      <c r="G344" s="11" t="s">
        <v>26</v>
      </c>
      <c r="H344" s="11" t="s">
        <v>26</v>
      </c>
      <c r="I344" s="11" t="s">
        <v>29</v>
      </c>
      <c r="J344" s="11" t="s">
        <v>29</v>
      </c>
      <c r="K344" s="11" t="s">
        <v>1569</v>
      </c>
      <c r="L344" s="20"/>
      <c r="M344" s="11">
        <f t="shared" si="192"/>
        <v>0</v>
      </c>
      <c r="N344" s="11">
        <v>0</v>
      </c>
      <c r="O344" s="11"/>
      <c r="P344" s="11"/>
      <c r="Q344" s="11"/>
      <c r="R344" s="11">
        <v>0</v>
      </c>
      <c r="S344" s="11">
        <v>0</v>
      </c>
      <c r="T344" s="11"/>
      <c r="U344" s="11"/>
      <c r="V344" s="11"/>
      <c r="W344" s="11"/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/>
      <c r="AD344" s="11">
        <v>0</v>
      </c>
      <c r="AE344" s="11">
        <v>0</v>
      </c>
      <c r="AF344" s="11">
        <v>0</v>
      </c>
      <c r="AG344" s="11"/>
      <c r="AH344" s="11">
        <v>0</v>
      </c>
      <c r="AI344" s="11" t="s">
        <v>32</v>
      </c>
      <c r="AJ344" s="11"/>
    </row>
    <row r="345" spans="1:36" s="7" customFormat="1" ht="13.5" hidden="1" customHeight="1" x14ac:dyDescent="0.25">
      <c r="A345" s="11" t="str">
        <f t="shared" si="176"/>
        <v>select N'Євич Маріяна Михайлівна', N'84',  N'Інсультне відділення',  N'Молодша медична сестра',  N'1.00', 8, 120, 0, getDate(), null, getDate() union all</v>
      </c>
      <c r="B345" s="11" t="s">
        <v>1353</v>
      </c>
      <c r="C345" s="11" t="s">
        <v>282</v>
      </c>
      <c r="D345" s="11" t="s">
        <v>89</v>
      </c>
      <c r="E345" s="11" t="s">
        <v>111</v>
      </c>
      <c r="F345" s="11" t="s">
        <v>290</v>
      </c>
      <c r="G345" s="11" t="s">
        <v>48</v>
      </c>
      <c r="H345" s="11" t="s">
        <v>112</v>
      </c>
      <c r="I345" s="11" t="s">
        <v>29</v>
      </c>
      <c r="J345" s="11" t="s">
        <v>29</v>
      </c>
      <c r="K345" s="11" t="s">
        <v>1569</v>
      </c>
      <c r="L345" s="20"/>
      <c r="M345" s="11">
        <f t="shared" si="192"/>
        <v>0</v>
      </c>
      <c r="N345" s="11">
        <v>0</v>
      </c>
      <c r="O345" s="11"/>
      <c r="P345" s="11"/>
      <c r="Q345" s="11"/>
      <c r="R345" s="11">
        <v>0</v>
      </c>
      <c r="S345" s="11">
        <v>0</v>
      </c>
      <c r="T345" s="11"/>
      <c r="U345" s="11"/>
      <c r="V345" s="11"/>
      <c r="W345" s="11"/>
      <c r="X345" s="11">
        <v>0</v>
      </c>
      <c r="Y345" s="11">
        <v>0</v>
      </c>
      <c r="Z345" s="11">
        <v>0</v>
      </c>
      <c r="AA345" s="11">
        <v>0</v>
      </c>
      <c r="AB345" s="11">
        <v>0</v>
      </c>
      <c r="AC345" s="11"/>
      <c r="AD345" s="11">
        <v>0</v>
      </c>
      <c r="AE345" s="11">
        <v>0</v>
      </c>
      <c r="AF345" s="11">
        <v>0</v>
      </c>
      <c r="AG345" s="11"/>
      <c r="AH345" s="11">
        <v>0</v>
      </c>
      <c r="AI345" s="11" t="s">
        <v>32</v>
      </c>
      <c r="AJ345" s="11"/>
    </row>
    <row r="346" spans="1:36" s="7" customFormat="1" ht="13.5" hidden="1" customHeight="1" x14ac:dyDescent="0.25">
      <c r="A346" s="11" t="str">
        <f t="shared" si="176"/>
        <v>select N'Євстаф’єва Світлана Олександрівна', N'13',  N'Кардіологічне відділення',  N'Лікар-кардіолог інтервенційний',  N'1.00', 0, 0, 0, getDate(), null, getDate() union all</v>
      </c>
      <c r="B346" s="11" t="s">
        <v>1062</v>
      </c>
      <c r="C346" s="11" t="s">
        <v>383</v>
      </c>
      <c r="D346" s="11" t="s">
        <v>384</v>
      </c>
      <c r="E346" s="11" t="s">
        <v>1063</v>
      </c>
      <c r="F346" s="11">
        <v>1.038961</v>
      </c>
      <c r="G346" s="11" t="s">
        <v>26</v>
      </c>
      <c r="H346" s="11" t="s">
        <v>26</v>
      </c>
      <c r="I346" s="11" t="s">
        <v>27</v>
      </c>
      <c r="J346" s="11" t="s">
        <v>28</v>
      </c>
      <c r="K346" s="11" t="s">
        <v>1569</v>
      </c>
      <c r="L346" s="20"/>
      <c r="M346" s="11">
        <f t="shared" si="192"/>
        <v>0</v>
      </c>
      <c r="N346" s="11">
        <v>0</v>
      </c>
      <c r="O346" s="11"/>
      <c r="P346" s="11">
        <f t="shared" ref="P346:P348" si="193">S346*(200/3)*J346*F346</f>
        <v>0</v>
      </c>
      <c r="Q346" s="11" t="b">
        <f t="shared" ref="Q346:Q348" si="194">ROUND(R346,2)=ROUND(P346,2)</f>
        <v>1</v>
      </c>
      <c r="R346" s="11">
        <v>0</v>
      </c>
      <c r="S346" s="14">
        <v>0</v>
      </c>
      <c r="T346" s="12">
        <f t="shared" ref="T346:T348" si="195">(30000*F346*J346)</f>
        <v>24935.064000000002</v>
      </c>
      <c r="U346" s="12">
        <f t="shared" ref="U346:U348" si="196">20000*F346*J346</f>
        <v>16623.376</v>
      </c>
      <c r="V346" s="12">
        <f t="shared" ref="V346:V348" si="197">ROUND(IF((Y346-T346)&gt;U346,(Y346-T346-U346)*0.1+U346*0.3,(Y346-T346)*0.3),2)</f>
        <v>-7480.52</v>
      </c>
      <c r="W346" s="12" t="b">
        <f t="shared" ref="W346:W348" si="198">IF(V346&lt;0,0,V346)=ROUND(X346,2)</f>
        <v>1</v>
      </c>
      <c r="X346" s="11">
        <v>0</v>
      </c>
      <c r="Y346" s="11">
        <v>0</v>
      </c>
      <c r="Z346" s="11">
        <v>0</v>
      </c>
      <c r="AA346" s="11">
        <v>0</v>
      </c>
      <c r="AB346" s="11">
        <v>0</v>
      </c>
      <c r="AC346" s="11"/>
      <c r="AD346" s="11">
        <v>0</v>
      </c>
      <c r="AE346" s="11">
        <v>0</v>
      </c>
      <c r="AF346" s="11">
        <v>0</v>
      </c>
      <c r="AG346" s="11" t="b">
        <f t="shared" ref="AG346:AG348" si="199">ROUND(AF346,2)=ROUND((AH346*AE346),2)</f>
        <v>1</v>
      </c>
      <c r="AH346" s="11">
        <v>0</v>
      </c>
      <c r="AI346" s="11" t="s">
        <v>32</v>
      </c>
      <c r="AJ346" s="11"/>
    </row>
    <row r="347" spans="1:36" s="7" customFormat="1" ht="13.5" hidden="1" customHeight="1" x14ac:dyDescent="0.25">
      <c r="A347" s="11" t="str">
        <f t="shared" si="176"/>
        <v>select N'Євстаф’єва Світлана Олександрівна', N'13',  N'Кардіологічне відділення',  N'Лікар-кардіолог інтервенційний',  N'0.25', 0, 0, 0, getDate(), null, getDate() union all</v>
      </c>
      <c r="B347" s="11" t="s">
        <v>1062</v>
      </c>
      <c r="C347" s="11" t="s">
        <v>383</v>
      </c>
      <c r="D347" s="11" t="s">
        <v>384</v>
      </c>
      <c r="E347" s="11" t="s">
        <v>1063</v>
      </c>
      <c r="F347" s="11">
        <v>1.1872370999999999</v>
      </c>
      <c r="G347" s="11" t="s">
        <v>26</v>
      </c>
      <c r="H347" s="11" t="s">
        <v>26</v>
      </c>
      <c r="I347" s="11" t="s">
        <v>27</v>
      </c>
      <c r="J347" s="11" t="s">
        <v>374</v>
      </c>
      <c r="K347" s="11" t="s">
        <v>1570</v>
      </c>
      <c r="L347" s="20"/>
      <c r="M347" s="11">
        <f t="shared" si="192"/>
        <v>0</v>
      </c>
      <c r="N347" s="11">
        <v>0</v>
      </c>
      <c r="O347" s="11"/>
      <c r="P347" s="11">
        <f t="shared" si="193"/>
        <v>0</v>
      </c>
      <c r="Q347" s="11" t="b">
        <f t="shared" si="194"/>
        <v>1</v>
      </c>
      <c r="R347" s="11">
        <v>0</v>
      </c>
      <c r="S347" s="14">
        <v>0</v>
      </c>
      <c r="T347" s="12">
        <f t="shared" si="195"/>
        <v>7123.4225999999999</v>
      </c>
      <c r="U347" s="12">
        <f t="shared" si="196"/>
        <v>4748.9484000000002</v>
      </c>
      <c r="V347" s="12">
        <f t="shared" si="197"/>
        <v>-2137.0300000000002</v>
      </c>
      <c r="W347" s="12" t="b">
        <f t="shared" si="198"/>
        <v>1</v>
      </c>
      <c r="X347" s="11">
        <v>0</v>
      </c>
      <c r="Y347" s="11">
        <v>0</v>
      </c>
      <c r="Z347" s="11">
        <v>0</v>
      </c>
      <c r="AA347" s="11">
        <v>0</v>
      </c>
      <c r="AB347" s="11">
        <v>0</v>
      </c>
      <c r="AC347" s="11"/>
      <c r="AD347" s="11">
        <v>0</v>
      </c>
      <c r="AE347" s="11">
        <v>0</v>
      </c>
      <c r="AF347" s="11">
        <v>0</v>
      </c>
      <c r="AG347" s="11" t="b">
        <f t="shared" si="199"/>
        <v>1</v>
      </c>
      <c r="AH347" s="11">
        <v>0</v>
      </c>
      <c r="AI347" s="11" t="s">
        <v>32</v>
      </c>
      <c r="AJ347" s="11"/>
    </row>
    <row r="348" spans="1:36" s="7" customFormat="1" ht="13.5" hidden="1" customHeight="1" x14ac:dyDescent="0.25">
      <c r="A348" s="11" t="str">
        <f t="shared" si="176"/>
        <v>select N'Желізняк Наталія Йосипівна', N'32',  N'Неврологічний кабінет',  N'Лікар-невропатолог',  N'1.00', 0, 0, 1801,76, getDate(), null, getDate() union all</v>
      </c>
      <c r="B348" s="11" t="s">
        <v>96</v>
      </c>
      <c r="C348" s="11" t="s">
        <v>97</v>
      </c>
      <c r="D348" s="11" t="s">
        <v>84</v>
      </c>
      <c r="E348" s="11" t="s">
        <v>98</v>
      </c>
      <c r="F348" s="11">
        <v>0.90476197000000003</v>
      </c>
      <c r="G348" s="11" t="s">
        <v>26</v>
      </c>
      <c r="H348" s="11" t="s">
        <v>26</v>
      </c>
      <c r="I348" s="11" t="s">
        <v>29</v>
      </c>
      <c r="J348" s="11" t="s">
        <v>29</v>
      </c>
      <c r="K348" s="11" t="s">
        <v>1569</v>
      </c>
      <c r="L348" s="20"/>
      <c r="M348" s="11">
        <f t="shared" si="192"/>
        <v>1801.76</v>
      </c>
      <c r="N348" s="11">
        <v>0</v>
      </c>
      <c r="O348" s="11"/>
      <c r="P348" s="11">
        <f t="shared" si="193"/>
        <v>0</v>
      </c>
      <c r="Q348" s="11" t="b">
        <f t="shared" si="194"/>
        <v>1</v>
      </c>
      <c r="R348" s="11">
        <v>0</v>
      </c>
      <c r="S348" s="12">
        <v>0</v>
      </c>
      <c r="T348" s="12">
        <f t="shared" si="195"/>
        <v>27142.859100000001</v>
      </c>
      <c r="U348" s="12">
        <f t="shared" si="196"/>
        <v>18095.239400000002</v>
      </c>
      <c r="V348" s="12">
        <f t="shared" si="197"/>
        <v>1308.3399999999999</v>
      </c>
      <c r="W348" s="12" t="b">
        <f t="shared" si="198"/>
        <v>1</v>
      </c>
      <c r="X348" s="11">
        <v>1308.3399999999999</v>
      </c>
      <c r="Y348" s="11">
        <v>31504</v>
      </c>
      <c r="Z348" s="11">
        <v>0</v>
      </c>
      <c r="AA348" s="11">
        <v>0</v>
      </c>
      <c r="AB348" s="11">
        <v>0</v>
      </c>
      <c r="AC348" s="11"/>
      <c r="AD348" s="11">
        <v>0</v>
      </c>
      <c r="AE348" s="17">
        <v>1.2108262108262109E-4</v>
      </c>
      <c r="AF348" s="11">
        <f>ROUND(AH348*AE348,2)</f>
        <v>493.42</v>
      </c>
      <c r="AG348" s="11" t="b">
        <f t="shared" si="199"/>
        <v>1</v>
      </c>
      <c r="AH348" s="11">
        <v>4075045</v>
      </c>
      <c r="AI348" s="11" t="s">
        <v>32</v>
      </c>
      <c r="AJ348" s="11"/>
    </row>
    <row r="349" spans="1:36" s="7" customFormat="1" ht="13.5" hidden="1" customHeight="1" x14ac:dyDescent="0.25">
      <c r="A349" s="11" t="str">
        <f t="shared" si="176"/>
        <v>select N'Жиган Тетяна Петрівна', N'32',  N'Кабінет масажу',  N'сестра медична з масажу',  N'1.00', 8, 200, 0, getDate(), null, getDate() union all</v>
      </c>
      <c r="B349" s="11" t="s">
        <v>976</v>
      </c>
      <c r="C349" s="11" t="s">
        <v>774</v>
      </c>
      <c r="D349" s="11" t="s">
        <v>84</v>
      </c>
      <c r="E349" s="11" t="s">
        <v>775</v>
      </c>
      <c r="F349" s="11" t="s">
        <v>359</v>
      </c>
      <c r="G349" s="11" t="s">
        <v>48</v>
      </c>
      <c r="H349" s="11" t="s">
        <v>95</v>
      </c>
      <c r="I349" s="11" t="s">
        <v>29</v>
      </c>
      <c r="J349" s="11" t="s">
        <v>29</v>
      </c>
      <c r="K349" s="11" t="s">
        <v>1569</v>
      </c>
      <c r="L349" s="20"/>
      <c r="M349" s="11">
        <f t="shared" si="192"/>
        <v>0</v>
      </c>
      <c r="N349" s="11">
        <v>0</v>
      </c>
      <c r="O349" s="11"/>
      <c r="P349" s="11"/>
      <c r="Q349" s="11"/>
      <c r="R349" s="11">
        <v>0</v>
      </c>
      <c r="S349" s="11">
        <v>0</v>
      </c>
      <c r="T349" s="11"/>
      <c r="U349" s="11"/>
      <c r="V349" s="11"/>
      <c r="W349" s="11"/>
      <c r="X349" s="11">
        <v>0</v>
      </c>
      <c r="Y349" s="11">
        <v>0</v>
      </c>
      <c r="Z349" s="11">
        <v>0</v>
      </c>
      <c r="AA349" s="11">
        <v>0</v>
      </c>
      <c r="AB349" s="11">
        <v>0</v>
      </c>
      <c r="AC349" s="11"/>
      <c r="AD349" s="11">
        <v>0</v>
      </c>
      <c r="AE349" s="11">
        <v>0</v>
      </c>
      <c r="AF349" s="11">
        <v>0</v>
      </c>
      <c r="AG349" s="11"/>
      <c r="AH349" s="11">
        <v>0</v>
      </c>
      <c r="AI349" s="11" t="s">
        <v>32</v>
      </c>
      <c r="AJ349" s="11"/>
    </row>
    <row r="350" spans="1:36" s="7" customFormat="1" ht="13.5" hidden="1" customHeight="1" x14ac:dyDescent="0.25">
      <c r="A350" s="11" t="str">
        <f t="shared" si="176"/>
        <v>select N'Жидик Яна-Анастасія Володимирівна', N'32',  N'Офтальмологічний кабінет',  N'лікар-офтальмолог',  N'0.50', 0, 0, 914,27, getDate(), null, getDate() union all</v>
      </c>
      <c r="B350" s="11" t="s">
        <v>742</v>
      </c>
      <c r="C350" s="11" t="s">
        <v>692</v>
      </c>
      <c r="D350" s="11" t="s">
        <v>84</v>
      </c>
      <c r="E350" s="11" t="s">
        <v>693</v>
      </c>
      <c r="F350" s="11">
        <v>0.14285713</v>
      </c>
      <c r="G350" s="11" t="s">
        <v>26</v>
      </c>
      <c r="H350" s="11" t="s">
        <v>26</v>
      </c>
      <c r="I350" s="11" t="s">
        <v>29</v>
      </c>
      <c r="J350" s="11" t="s">
        <v>50</v>
      </c>
      <c r="K350" s="11" t="s">
        <v>1571</v>
      </c>
      <c r="L350" s="20"/>
      <c r="M350" s="11">
        <f t="shared" si="192"/>
        <v>914.27</v>
      </c>
      <c r="N350" s="11">
        <v>0</v>
      </c>
      <c r="O350" s="11"/>
      <c r="P350" s="11">
        <f t="shared" ref="P350:P351" si="200">S350*(200/3)*J350*F350</f>
        <v>0</v>
      </c>
      <c r="Q350" s="11" t="b">
        <f t="shared" ref="Q350:Q351" si="201">ROUND(R350,2)=ROUND(P350,2)</f>
        <v>1</v>
      </c>
      <c r="R350" s="11">
        <v>0</v>
      </c>
      <c r="S350" s="12">
        <v>0</v>
      </c>
      <c r="T350" s="12">
        <f t="shared" ref="T350:T351" si="202">(30000*F350*J350)</f>
        <v>2142.8569499999999</v>
      </c>
      <c r="U350" s="12">
        <f t="shared" ref="U350:U351" si="203">20000*F350*J350</f>
        <v>1428.5713000000001</v>
      </c>
      <c r="V350" s="12">
        <f t="shared" ref="V350:V351" si="204">ROUND(IF((Y350-T350)&gt;U350,(Y350-T350-U350)*0.1+U350*0.3,(Y350-T350)*0.3),2)</f>
        <v>-555.55999999999995</v>
      </c>
      <c r="W350" s="12" t="b">
        <f t="shared" ref="W350:W351" si="205">IF(V350&lt;0,0,V350)=ROUND(X350,2)</f>
        <v>1</v>
      </c>
      <c r="X350" s="11">
        <v>0</v>
      </c>
      <c r="Y350" s="11">
        <v>291</v>
      </c>
      <c r="Z350" s="11">
        <v>0</v>
      </c>
      <c r="AA350" s="11">
        <v>0</v>
      </c>
      <c r="AB350" s="11">
        <v>0</v>
      </c>
      <c r="AC350" s="11"/>
      <c r="AD350" s="11" t="s">
        <v>26</v>
      </c>
      <c r="AE350" s="17">
        <v>2.2435897435897436E-4</v>
      </c>
      <c r="AF350" s="11">
        <f t="shared" ref="AF350" si="206">ROUND(AH350*AE350,2)</f>
        <v>914.27</v>
      </c>
      <c r="AG350" s="11" t="b">
        <f t="shared" ref="AG350:AG351" si="207">ROUND(AF350,2)=ROUND((AH350*AE350),2)</f>
        <v>1</v>
      </c>
      <c r="AH350" s="11">
        <v>4075045</v>
      </c>
      <c r="AI350" s="11" t="s">
        <v>32</v>
      </c>
      <c r="AJ350" s="11"/>
    </row>
    <row r="351" spans="1:36" s="7" customFormat="1" ht="13.5" hidden="1" customHeight="1" x14ac:dyDescent="0.25">
      <c r="A351" s="11" t="str">
        <f t="shared" si="176"/>
        <v>select N'Жидик Яна-Анастасія Володимирівна', N'32',  N'Сектор медичних оглядів',  N'лікар-офтальмолог',  N'0.50', 0, 0, 0, getDate(), null, getDate() union all</v>
      </c>
      <c r="B351" s="11" t="s">
        <v>742</v>
      </c>
      <c r="C351" s="11" t="s">
        <v>373</v>
      </c>
      <c r="D351" s="11" t="s">
        <v>84</v>
      </c>
      <c r="E351" s="11" t="s">
        <v>693</v>
      </c>
      <c r="F351" s="11">
        <v>0.14285713</v>
      </c>
      <c r="G351" s="11" t="s">
        <v>26</v>
      </c>
      <c r="H351" s="11" t="s">
        <v>26</v>
      </c>
      <c r="I351" s="11" t="s">
        <v>29</v>
      </c>
      <c r="J351" s="11" t="s">
        <v>50</v>
      </c>
      <c r="K351" s="11" t="s">
        <v>1571</v>
      </c>
      <c r="L351" s="20"/>
      <c r="M351" s="11">
        <f t="shared" si="192"/>
        <v>0</v>
      </c>
      <c r="N351" s="11">
        <v>0</v>
      </c>
      <c r="O351" s="11"/>
      <c r="P351" s="11">
        <f t="shared" si="200"/>
        <v>0</v>
      </c>
      <c r="Q351" s="11" t="b">
        <f t="shared" si="201"/>
        <v>1</v>
      </c>
      <c r="R351" s="11">
        <v>0</v>
      </c>
      <c r="S351" s="12">
        <v>0</v>
      </c>
      <c r="T351" s="12">
        <f t="shared" si="202"/>
        <v>2142.8569499999999</v>
      </c>
      <c r="U351" s="12">
        <f t="shared" si="203"/>
        <v>1428.5713000000001</v>
      </c>
      <c r="V351" s="12">
        <f t="shared" si="204"/>
        <v>-642.86</v>
      </c>
      <c r="W351" s="12" t="b">
        <f t="shared" si="205"/>
        <v>1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/>
      <c r="AD351" s="11">
        <v>0</v>
      </c>
      <c r="AE351" s="17"/>
      <c r="AF351" s="11">
        <v>0</v>
      </c>
      <c r="AG351" s="11" t="b">
        <f t="shared" si="207"/>
        <v>1</v>
      </c>
      <c r="AH351" s="11">
        <v>4075045</v>
      </c>
      <c r="AI351" s="11" t="s">
        <v>32</v>
      </c>
      <c r="AJ351" s="11"/>
    </row>
    <row r="352" spans="1:36" s="7" customFormat="1" ht="13.5" hidden="1" customHeight="1" x14ac:dyDescent="0.25">
      <c r="A352" s="11" t="str">
        <f t="shared" si="176"/>
        <v>select N'Заділскі Ольга Василівна', N'2',  N'Відділення екстреної (невідкладної) медичної допомоги',  N'Молодша медична сестра',  N'1.00', 8, 120, 0, getDate(), null, getDate() union all</v>
      </c>
      <c r="B352" s="11" t="s">
        <v>1488</v>
      </c>
      <c r="C352" s="11" t="s">
        <v>173</v>
      </c>
      <c r="D352" s="11" t="s">
        <v>30</v>
      </c>
      <c r="E352" s="11" t="s">
        <v>111</v>
      </c>
      <c r="F352" s="11" t="s">
        <v>25</v>
      </c>
      <c r="G352" s="11" t="s">
        <v>48</v>
      </c>
      <c r="H352" s="11" t="s">
        <v>112</v>
      </c>
      <c r="I352" s="11" t="s">
        <v>29</v>
      </c>
      <c r="J352" s="11" t="s">
        <v>29</v>
      </c>
      <c r="K352" s="11" t="s">
        <v>1569</v>
      </c>
      <c r="L352" s="20"/>
      <c r="M352" s="11">
        <f t="shared" si="192"/>
        <v>0</v>
      </c>
      <c r="N352" s="11">
        <v>0</v>
      </c>
      <c r="O352" s="11"/>
      <c r="P352" s="11"/>
      <c r="Q352" s="11"/>
      <c r="R352" s="11">
        <v>0</v>
      </c>
      <c r="S352" s="11">
        <v>0</v>
      </c>
      <c r="T352" s="11"/>
      <c r="U352" s="11"/>
      <c r="V352" s="11"/>
      <c r="W352" s="11"/>
      <c r="X352" s="11">
        <v>0</v>
      </c>
      <c r="Y352" s="11">
        <v>0</v>
      </c>
      <c r="Z352" s="11">
        <v>0</v>
      </c>
      <c r="AA352" s="11">
        <v>0</v>
      </c>
      <c r="AB352" s="11">
        <v>0</v>
      </c>
      <c r="AC352" s="11"/>
      <c r="AD352" s="11">
        <v>0</v>
      </c>
      <c r="AE352" s="11">
        <v>0</v>
      </c>
      <c r="AF352" s="11">
        <v>0</v>
      </c>
      <c r="AG352" s="11"/>
      <c r="AH352" s="11">
        <v>0</v>
      </c>
      <c r="AI352" s="11" t="s">
        <v>32</v>
      </c>
      <c r="AJ352" s="11"/>
    </row>
    <row r="353" spans="1:37" s="7" customFormat="1" ht="13.5" hidden="1" customHeight="1" x14ac:dyDescent="0.25">
      <c r="A353" s="11" t="str">
        <f t="shared" si="176"/>
        <v>select N'Зарева Володимир Михайлович', N'32',  N'Сектор медичних оглядів',  N'лікар-нарколог',  N'1.00', 0, 0, 0, getDate(), null, getDate() union all</v>
      </c>
      <c r="B353" s="11" t="s">
        <v>1154</v>
      </c>
      <c r="C353" s="11" t="s">
        <v>373</v>
      </c>
      <c r="D353" s="11" t="s">
        <v>84</v>
      </c>
      <c r="E353" s="11" t="s">
        <v>85</v>
      </c>
      <c r="F353" s="11">
        <v>1</v>
      </c>
      <c r="G353" s="11" t="s">
        <v>26</v>
      </c>
      <c r="H353" s="11" t="s">
        <v>26</v>
      </c>
      <c r="I353" s="11" t="s">
        <v>29</v>
      </c>
      <c r="J353" s="11" t="s">
        <v>29</v>
      </c>
      <c r="K353" s="11" t="s">
        <v>1569</v>
      </c>
      <c r="L353" s="20"/>
      <c r="M353" s="11">
        <f t="shared" si="192"/>
        <v>0</v>
      </c>
      <c r="N353" s="11">
        <v>0</v>
      </c>
      <c r="O353" s="11"/>
      <c r="P353" s="11">
        <f>S353*(200/3)*J353*F353</f>
        <v>0</v>
      </c>
      <c r="Q353" s="11" t="b">
        <f>ROUND(R353,2)=ROUND(P353,2)</f>
        <v>1</v>
      </c>
      <c r="R353" s="11">
        <v>0</v>
      </c>
      <c r="S353" s="12">
        <v>0</v>
      </c>
      <c r="T353" s="12">
        <f>(30000*F353*J353)</f>
        <v>30000</v>
      </c>
      <c r="U353" s="12">
        <f>20000*F353*J353</f>
        <v>20000</v>
      </c>
      <c r="V353" s="12">
        <f>ROUND(IF((Y353-T353)&gt;U353,(Y353-T353-U353)*0.1+U353*0.3,(Y353-T353)*0.3),2)</f>
        <v>-9000</v>
      </c>
      <c r="W353" s="12" t="b">
        <f>IF(V353&lt;0,0,V353)=ROUND(X353,2)</f>
        <v>1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/>
      <c r="AD353" s="11">
        <v>0</v>
      </c>
      <c r="AE353" s="11">
        <v>0</v>
      </c>
      <c r="AF353" s="11">
        <v>0</v>
      </c>
      <c r="AG353" s="11" t="b">
        <f>ROUND(AF353,2)=ROUND((AH353*AE353),2)</f>
        <v>1</v>
      </c>
      <c r="AH353" s="11">
        <v>0</v>
      </c>
      <c r="AI353" s="11" t="s">
        <v>32</v>
      </c>
      <c r="AJ353" s="11"/>
    </row>
    <row r="354" spans="1:37" s="7" customFormat="1" ht="13.5" hidden="1" customHeight="1" x14ac:dyDescent="0.25">
      <c r="A354" s="11" t="str">
        <f t="shared" si="176"/>
        <v>select N'Зарева Мирослава Юріївна', N'4',  N'Гінекологічне відділення',  N'сестра медична',  N'1.00', 8, 200, 0, getDate(), null, getDate() union all</v>
      </c>
      <c r="B354" s="11" t="s">
        <v>520</v>
      </c>
      <c r="C354" s="11" t="s">
        <v>34</v>
      </c>
      <c r="D354" s="11" t="s">
        <v>35</v>
      </c>
      <c r="E354" s="11" t="s">
        <v>93</v>
      </c>
      <c r="F354" s="11" t="s">
        <v>153</v>
      </c>
      <c r="G354" s="11" t="s">
        <v>48</v>
      </c>
      <c r="H354" s="11" t="s">
        <v>95</v>
      </c>
      <c r="I354" s="11" t="s">
        <v>29</v>
      </c>
      <c r="J354" s="11" t="s">
        <v>29</v>
      </c>
      <c r="K354" s="11" t="s">
        <v>1569</v>
      </c>
      <c r="L354" s="20"/>
      <c r="M354" s="11">
        <f t="shared" si="192"/>
        <v>0</v>
      </c>
      <c r="N354" s="11">
        <v>0</v>
      </c>
      <c r="O354" s="11"/>
      <c r="P354" s="11"/>
      <c r="Q354" s="11"/>
      <c r="R354" s="11">
        <v>0</v>
      </c>
      <c r="S354" s="11">
        <v>0</v>
      </c>
      <c r="T354" s="11"/>
      <c r="U354" s="11"/>
      <c r="V354" s="11"/>
      <c r="W354" s="11"/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/>
      <c r="AD354" s="11">
        <v>0</v>
      </c>
      <c r="AE354" s="11">
        <v>0</v>
      </c>
      <c r="AF354" s="11">
        <v>0</v>
      </c>
      <c r="AG354" s="11"/>
      <c r="AH354" s="11">
        <v>0</v>
      </c>
      <c r="AI354" s="11" t="s">
        <v>32</v>
      </c>
      <c r="AJ354" s="11"/>
    </row>
    <row r="355" spans="1:37" s="7" customFormat="1" ht="13.5" hidden="1" customHeight="1" x14ac:dyDescent="0.25">
      <c r="A355" s="11" t="str">
        <f t="shared" si="176"/>
        <v>select N'Зарева Світлана Михайлівна', N'18',  N'Хірургічне відділення №1',  N'Молодша медична сестра',  N'1.00', 8, 120, 0, getDate(), null, getDate() union all</v>
      </c>
      <c r="B355" s="11" t="s">
        <v>456</v>
      </c>
      <c r="C355" s="11" t="s">
        <v>151</v>
      </c>
      <c r="D355" s="11" t="s">
        <v>152</v>
      </c>
      <c r="E355" s="11" t="s">
        <v>111</v>
      </c>
      <c r="F355" s="11" t="s">
        <v>25</v>
      </c>
      <c r="G355" s="11" t="s">
        <v>48</v>
      </c>
      <c r="H355" s="11" t="s">
        <v>112</v>
      </c>
      <c r="I355" s="11" t="s">
        <v>29</v>
      </c>
      <c r="J355" s="11" t="s">
        <v>29</v>
      </c>
      <c r="K355" s="11" t="s">
        <v>1569</v>
      </c>
      <c r="L355" s="20"/>
      <c r="M355" s="11">
        <f t="shared" si="192"/>
        <v>0</v>
      </c>
      <c r="N355" s="11">
        <v>0</v>
      </c>
      <c r="O355" s="11"/>
      <c r="P355" s="11"/>
      <c r="Q355" s="11"/>
      <c r="R355" s="11">
        <v>0</v>
      </c>
      <c r="S355" s="11">
        <v>0</v>
      </c>
      <c r="T355" s="11"/>
      <c r="U355" s="11"/>
      <c r="V355" s="11"/>
      <c r="W355" s="11"/>
      <c r="X355" s="11">
        <v>0</v>
      </c>
      <c r="Y355" s="11">
        <v>0</v>
      </c>
      <c r="Z355" s="11">
        <v>0</v>
      </c>
      <c r="AA355" s="11">
        <v>0</v>
      </c>
      <c r="AB355" s="11">
        <v>0</v>
      </c>
      <c r="AC355" s="11"/>
      <c r="AD355" s="11">
        <v>0</v>
      </c>
      <c r="AE355" s="11">
        <v>0</v>
      </c>
      <c r="AF355" s="11">
        <v>0</v>
      </c>
      <c r="AG355" s="11"/>
      <c r="AH355" s="11">
        <v>0</v>
      </c>
      <c r="AI355" s="11" t="s">
        <v>32</v>
      </c>
      <c r="AJ355" s="11"/>
    </row>
    <row r="356" spans="1:37" s="7" customFormat="1" ht="13.5" hidden="1" customHeight="1" x14ac:dyDescent="0.25">
      <c r="A356" s="11" t="str">
        <f t="shared" si="176"/>
        <v>select N'Зарума Марія Андріївна', N'32',  N'Сектор дитячої консультації',  N'сестра медична',  N'0.75', 8, 200, 0, getDate(), null, getDate() union all</v>
      </c>
      <c r="B356" s="11" t="s">
        <v>579</v>
      </c>
      <c r="C356" s="11" t="s">
        <v>237</v>
      </c>
      <c r="D356" s="11" t="s">
        <v>84</v>
      </c>
      <c r="E356" s="11" t="s">
        <v>93</v>
      </c>
      <c r="F356" s="11" t="s">
        <v>580</v>
      </c>
      <c r="G356" s="11" t="s">
        <v>48</v>
      </c>
      <c r="H356" s="11" t="s">
        <v>95</v>
      </c>
      <c r="I356" s="11" t="s">
        <v>165</v>
      </c>
      <c r="J356" s="11" t="s">
        <v>29</v>
      </c>
      <c r="K356" s="11" t="s">
        <v>1572</v>
      </c>
      <c r="L356" s="20"/>
      <c r="M356" s="11">
        <f t="shared" si="192"/>
        <v>0</v>
      </c>
      <c r="N356" s="11">
        <v>0</v>
      </c>
      <c r="O356" s="11"/>
      <c r="P356" s="11"/>
      <c r="Q356" s="11"/>
      <c r="R356" s="11">
        <v>0</v>
      </c>
      <c r="S356" s="11">
        <v>0</v>
      </c>
      <c r="T356" s="11"/>
      <c r="U356" s="11"/>
      <c r="V356" s="11"/>
      <c r="W356" s="11"/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/>
      <c r="AD356" s="11">
        <v>0</v>
      </c>
      <c r="AE356" s="11">
        <v>0</v>
      </c>
      <c r="AF356" s="11">
        <v>0</v>
      </c>
      <c r="AG356" s="11"/>
      <c r="AH356" s="11">
        <v>0</v>
      </c>
      <c r="AI356" s="11" t="s">
        <v>32</v>
      </c>
      <c r="AJ356" s="11"/>
    </row>
    <row r="357" spans="1:37" s="7" customFormat="1" ht="13.5" hidden="1" customHeight="1" x14ac:dyDescent="0.25">
      <c r="A357" s="11" t="str">
        <f t="shared" si="176"/>
        <v>select N'Заяць Олеся Василівна', N'22',  N'Відділення загальної терапії',  N'сестра медична',  N'1.00', 8, 200, 0, getDate(), null, getDate() union all</v>
      </c>
      <c r="B357" s="11" t="s">
        <v>527</v>
      </c>
      <c r="C357" s="11" t="s">
        <v>202</v>
      </c>
      <c r="D357" s="11" t="s">
        <v>203</v>
      </c>
      <c r="E357" s="11" t="s">
        <v>93</v>
      </c>
      <c r="F357" s="11" t="s">
        <v>181</v>
      </c>
      <c r="G357" s="11" t="s">
        <v>48</v>
      </c>
      <c r="H357" s="11" t="s">
        <v>95</v>
      </c>
      <c r="I357" s="11" t="s">
        <v>29</v>
      </c>
      <c r="J357" s="11" t="s">
        <v>29</v>
      </c>
      <c r="K357" s="11" t="s">
        <v>1569</v>
      </c>
      <c r="L357" s="20"/>
      <c r="M357" s="11">
        <f t="shared" si="192"/>
        <v>0</v>
      </c>
      <c r="N357" s="11">
        <v>0</v>
      </c>
      <c r="O357" s="11"/>
      <c r="P357" s="11"/>
      <c r="Q357" s="11"/>
      <c r="R357" s="11">
        <v>0</v>
      </c>
      <c r="S357" s="11">
        <v>0</v>
      </c>
      <c r="T357" s="11"/>
      <c r="U357" s="11"/>
      <c r="V357" s="11"/>
      <c r="W357" s="11"/>
      <c r="X357" s="11">
        <v>0</v>
      </c>
      <c r="Y357" s="11">
        <v>0</v>
      </c>
      <c r="Z357" s="11">
        <v>0</v>
      </c>
      <c r="AA357" s="11">
        <v>0</v>
      </c>
      <c r="AB357" s="11">
        <v>0</v>
      </c>
      <c r="AC357" s="11"/>
      <c r="AD357" s="11">
        <v>0</v>
      </c>
      <c r="AE357" s="11">
        <v>0</v>
      </c>
      <c r="AF357" s="11">
        <v>0</v>
      </c>
      <c r="AG357" s="11"/>
      <c r="AH357" s="11">
        <v>0</v>
      </c>
      <c r="AI357" s="11" t="s">
        <v>32</v>
      </c>
      <c r="AJ357" s="11"/>
    </row>
    <row r="358" spans="1:37" s="7" customFormat="1" ht="13.5" hidden="1" customHeight="1" x14ac:dyDescent="0.25">
      <c r="A358" s="11" t="str">
        <f t="shared" si="176"/>
        <v>select N'Зварич Галина Іванівна', N'3',  N'Інфекційне відділення',  N'сестра медична',  N'1.00', 8, 200, 0, getDate(), null, getDate() union all</v>
      </c>
      <c r="B358" s="11" t="s">
        <v>1116</v>
      </c>
      <c r="C358" s="11" t="s">
        <v>92</v>
      </c>
      <c r="D358" s="11" t="s">
        <v>77</v>
      </c>
      <c r="E358" s="11" t="s">
        <v>93</v>
      </c>
      <c r="F358" s="11" t="s">
        <v>94</v>
      </c>
      <c r="G358" s="11" t="s">
        <v>48</v>
      </c>
      <c r="H358" s="11" t="s">
        <v>95</v>
      </c>
      <c r="I358" s="11" t="s">
        <v>29</v>
      </c>
      <c r="J358" s="11" t="s">
        <v>29</v>
      </c>
      <c r="K358" s="11" t="s">
        <v>1569</v>
      </c>
      <c r="L358" s="20"/>
      <c r="M358" s="11">
        <f t="shared" si="192"/>
        <v>0</v>
      </c>
      <c r="N358" s="11">
        <v>0</v>
      </c>
      <c r="O358" s="11"/>
      <c r="P358" s="11"/>
      <c r="Q358" s="11"/>
      <c r="R358" s="11">
        <v>0</v>
      </c>
      <c r="S358" s="11">
        <v>0</v>
      </c>
      <c r="T358" s="11"/>
      <c r="U358" s="11"/>
      <c r="V358" s="11"/>
      <c r="W358" s="11"/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/>
      <c r="AD358" s="11">
        <v>0</v>
      </c>
      <c r="AE358" s="11">
        <v>0</v>
      </c>
      <c r="AF358" s="11">
        <v>0</v>
      </c>
      <c r="AG358" s="11"/>
      <c r="AH358" s="11">
        <v>0</v>
      </c>
      <c r="AI358" s="11" t="s">
        <v>32</v>
      </c>
      <c r="AJ358" s="11"/>
    </row>
    <row r="359" spans="1:37" s="7" customFormat="1" ht="13.5" hidden="1" customHeight="1" x14ac:dyDescent="0.25">
      <c r="A359" s="11" t="str">
        <f t="shared" si="176"/>
        <v>select N'Земко Олена Ростиславівна', N'60',  N'Реабілітаційне відділення',  N'психолог',  N'1.00', 8, 360, 0, getDate(), null, getDate() union all</v>
      </c>
      <c r="B359" s="11" t="s">
        <v>1237</v>
      </c>
      <c r="C359" s="11" t="s">
        <v>100</v>
      </c>
      <c r="D359" s="11" t="s">
        <v>101</v>
      </c>
      <c r="E359" s="11" t="s">
        <v>358</v>
      </c>
      <c r="F359" s="11" t="s">
        <v>31</v>
      </c>
      <c r="G359" s="11" t="s">
        <v>48</v>
      </c>
      <c r="H359" s="11" t="s">
        <v>314</v>
      </c>
      <c r="I359" s="11" t="s">
        <v>29</v>
      </c>
      <c r="J359" s="11" t="s">
        <v>29</v>
      </c>
      <c r="K359" s="11" t="s">
        <v>1569</v>
      </c>
      <c r="L359" s="20"/>
      <c r="M359" s="11">
        <f t="shared" si="192"/>
        <v>0</v>
      </c>
      <c r="N359" s="11">
        <v>0</v>
      </c>
      <c r="O359" s="11"/>
      <c r="P359" s="11"/>
      <c r="Q359" s="11"/>
      <c r="R359" s="11">
        <v>0</v>
      </c>
      <c r="S359" s="11">
        <v>0</v>
      </c>
      <c r="T359" s="11"/>
      <c r="U359" s="11"/>
      <c r="V359" s="11"/>
      <c r="W359" s="11"/>
      <c r="X359" s="11">
        <v>0</v>
      </c>
      <c r="Y359" s="11">
        <v>0</v>
      </c>
      <c r="Z359" s="11">
        <v>0</v>
      </c>
      <c r="AA359" s="11">
        <v>0</v>
      </c>
      <c r="AB359" s="11">
        <v>0</v>
      </c>
      <c r="AC359" s="11"/>
      <c r="AD359" s="11">
        <v>0</v>
      </c>
      <c r="AE359" s="11">
        <v>0</v>
      </c>
      <c r="AF359" s="11">
        <v>0</v>
      </c>
      <c r="AG359" s="11"/>
      <c r="AH359" s="11">
        <v>0</v>
      </c>
      <c r="AI359" s="11" t="s">
        <v>32</v>
      </c>
      <c r="AJ359" s="11"/>
    </row>
    <row r="360" spans="1:37" s="7" customFormat="1" ht="13.5" hidden="1" customHeight="1" x14ac:dyDescent="0.25">
      <c r="A360" s="11" t="str">
        <f t="shared" si="176"/>
        <v>select N'Зігор Марина Дмитрівна', N'2',  N'Відділення екстреної (невідкладної) медичної допомоги',  N'завідувач',  N'1.00', 0, 0, 426,66666, getDate(), null, getDate() union all</v>
      </c>
      <c r="B360" s="11" t="s">
        <v>645</v>
      </c>
      <c r="C360" s="11" t="s">
        <v>173</v>
      </c>
      <c r="D360" s="11" t="s">
        <v>30</v>
      </c>
      <c r="E360" s="11" t="s">
        <v>69</v>
      </c>
      <c r="F360" s="11" t="s">
        <v>25</v>
      </c>
      <c r="G360" s="11" t="s">
        <v>26</v>
      </c>
      <c r="H360" s="11" t="s">
        <v>26</v>
      </c>
      <c r="I360" s="11" t="s">
        <v>27</v>
      </c>
      <c r="J360" s="11" t="s">
        <v>28</v>
      </c>
      <c r="K360" s="11" t="s">
        <v>1569</v>
      </c>
      <c r="L360" s="20"/>
      <c r="M360" s="11">
        <f t="shared" si="192"/>
        <v>426.66665999999998</v>
      </c>
      <c r="N360" s="11">
        <v>0</v>
      </c>
      <c r="O360" s="11"/>
      <c r="P360" s="11"/>
      <c r="Q360" s="11"/>
      <c r="R360" s="11">
        <v>426.66665999999998</v>
      </c>
      <c r="S360" s="14">
        <v>8</v>
      </c>
      <c r="T360" s="14"/>
      <c r="U360" s="14"/>
      <c r="V360" s="14"/>
      <c r="W360" s="14"/>
      <c r="X360" s="11">
        <v>0</v>
      </c>
      <c r="Y360" s="11">
        <v>0</v>
      </c>
      <c r="Z360" s="11">
        <v>0</v>
      </c>
      <c r="AA360" s="11">
        <v>0</v>
      </c>
      <c r="AB360" s="11">
        <v>0</v>
      </c>
      <c r="AC360" s="11"/>
      <c r="AD360" s="11">
        <v>0</v>
      </c>
      <c r="AE360" s="11">
        <v>0</v>
      </c>
      <c r="AF360" s="11">
        <v>0</v>
      </c>
      <c r="AG360" s="11"/>
      <c r="AH360" s="11">
        <v>0</v>
      </c>
      <c r="AI360" s="11" t="s">
        <v>32</v>
      </c>
      <c r="AJ360" s="11"/>
    </row>
    <row r="361" spans="1:37" s="7" customFormat="1" ht="13.5" hidden="1" customHeight="1" x14ac:dyDescent="0.25">
      <c r="A361" s="11" t="str">
        <f t="shared" si="176"/>
        <v>select N'Зігор Марина Дмитрівна', N'2',  N'Відділення екстреної (невідкладної) медичної допомоги',  N'лікар з медицини невідкладних станів',  N'0.25', 0, 0, 0, getDate(), null, getDate() union all</v>
      </c>
      <c r="B361" s="11" t="s">
        <v>645</v>
      </c>
      <c r="C361" s="11" t="s">
        <v>173</v>
      </c>
      <c r="D361" s="11" t="s">
        <v>30</v>
      </c>
      <c r="E361" s="11" t="s">
        <v>174</v>
      </c>
      <c r="F361" s="11">
        <v>1.0004947</v>
      </c>
      <c r="G361" s="11" t="s">
        <v>26</v>
      </c>
      <c r="H361" s="11" t="s">
        <v>26</v>
      </c>
      <c r="I361" s="11" t="s">
        <v>27</v>
      </c>
      <c r="J361" s="11" t="s">
        <v>374</v>
      </c>
      <c r="K361" s="11" t="s">
        <v>1570</v>
      </c>
      <c r="L361" s="20"/>
      <c r="M361" s="11">
        <f t="shared" si="192"/>
        <v>0</v>
      </c>
      <c r="N361" s="11">
        <f>F361*J361*O361</f>
        <v>0</v>
      </c>
      <c r="O361" s="11">
        <v>0</v>
      </c>
      <c r="P361" s="11">
        <f>S361*(200/3)*J361*F361</f>
        <v>0</v>
      </c>
      <c r="Q361" s="11" t="b">
        <f>ROUND(R361,2)=ROUND(P361,2)</f>
        <v>1</v>
      </c>
      <c r="R361" s="11">
        <v>0</v>
      </c>
      <c r="S361" s="14">
        <v>0</v>
      </c>
      <c r="T361" s="12">
        <f>(30000*F361*J361)</f>
        <v>6002.9682000000003</v>
      </c>
      <c r="U361" s="12">
        <f>20000*F361*J361</f>
        <v>4001.9788000000003</v>
      </c>
      <c r="V361" s="12">
        <f>ROUND(IF((Y361-T361)&gt;U361,(Y361-T361-U361)*0.1+U361*0.3,(Y361-T361)*0.3),2)</f>
        <v>-1800.89</v>
      </c>
      <c r="W361" s="12" t="b">
        <f>IF(V361&lt;0,0,V361)=ROUND(X361,2)</f>
        <v>1</v>
      </c>
      <c r="X361" s="11">
        <v>0</v>
      </c>
      <c r="Y361" s="11">
        <v>0</v>
      </c>
      <c r="Z361" s="11">
        <v>0</v>
      </c>
      <c r="AA361" s="11">
        <v>0</v>
      </c>
      <c r="AB361" s="11">
        <v>0</v>
      </c>
      <c r="AC361" s="11"/>
      <c r="AD361" s="11">
        <v>0</v>
      </c>
      <c r="AE361" s="11">
        <v>0</v>
      </c>
      <c r="AF361" s="11">
        <v>0</v>
      </c>
      <c r="AG361" s="11" t="b">
        <f>ROUND(AF361,2)=ROUND((AH361*AE361),2)</f>
        <v>1</v>
      </c>
      <c r="AH361" s="11">
        <v>0</v>
      </c>
      <c r="AI361" s="11" t="s">
        <v>32</v>
      </c>
      <c r="AJ361" s="11"/>
    </row>
    <row r="362" spans="1:37" s="7" customFormat="1" ht="13.5" hidden="1" customHeight="1" x14ac:dyDescent="0.25">
      <c r="A362" s="11" t="str">
        <f t="shared" si="176"/>
        <v>select N'Зозуля Олена Юріївна', N'5',  N'Відділення ортопедії, травматології та нейрохірургії',  N'Молодша медична сестра',  N'1.00', 8, 120, 0, getDate(), null, getDate() union all</v>
      </c>
      <c r="B362" s="11" t="s">
        <v>1234</v>
      </c>
      <c r="C362" s="11" t="s">
        <v>22</v>
      </c>
      <c r="D362" s="11" t="s">
        <v>23</v>
      </c>
      <c r="E362" s="11" t="s">
        <v>111</v>
      </c>
      <c r="F362" s="11" t="s">
        <v>25</v>
      </c>
      <c r="G362" s="11" t="s">
        <v>48</v>
      </c>
      <c r="H362" s="11" t="s">
        <v>112</v>
      </c>
      <c r="I362" s="11" t="s">
        <v>29</v>
      </c>
      <c r="J362" s="11" t="s">
        <v>29</v>
      </c>
      <c r="K362" s="11" t="s">
        <v>1569</v>
      </c>
      <c r="L362" s="20"/>
      <c r="M362" s="11">
        <f t="shared" si="192"/>
        <v>0</v>
      </c>
      <c r="N362" s="11">
        <v>0</v>
      </c>
      <c r="O362" s="11"/>
      <c r="P362" s="11"/>
      <c r="Q362" s="11"/>
      <c r="R362" s="11">
        <v>0</v>
      </c>
      <c r="S362" s="11">
        <v>0</v>
      </c>
      <c r="T362" s="11"/>
      <c r="U362" s="11"/>
      <c r="V362" s="11"/>
      <c r="W362" s="11"/>
      <c r="X362" s="11">
        <v>0</v>
      </c>
      <c r="Y362" s="11">
        <v>0</v>
      </c>
      <c r="Z362" s="11">
        <v>0</v>
      </c>
      <c r="AA362" s="11">
        <v>0</v>
      </c>
      <c r="AB362" s="11">
        <v>0</v>
      </c>
      <c r="AC362" s="11"/>
      <c r="AD362" s="11">
        <v>0</v>
      </c>
      <c r="AE362" s="11">
        <v>0</v>
      </c>
      <c r="AF362" s="11">
        <v>0</v>
      </c>
      <c r="AG362" s="11"/>
      <c r="AH362" s="11">
        <v>0</v>
      </c>
      <c r="AI362" s="11" t="s">
        <v>32</v>
      </c>
      <c r="AJ362" s="11"/>
    </row>
    <row r="363" spans="1:37" s="7" customFormat="1" ht="13.5" hidden="1" customHeight="1" x14ac:dyDescent="0.25">
      <c r="A363" s="11" t="str">
        <f t="shared" si="176"/>
        <v>select N'Зубанич Ганна Василівна', N'94',  N'Господарський відділ',  N'ліфтер',  N'1.00', 0, 0, 0, getDate(), null, getDate() union all</v>
      </c>
      <c r="B363" s="11" t="s">
        <v>1268</v>
      </c>
      <c r="C363" s="11" t="s">
        <v>63</v>
      </c>
      <c r="D363" s="11" t="s">
        <v>64</v>
      </c>
      <c r="E363" s="11" t="s">
        <v>792</v>
      </c>
      <c r="F363" s="11" t="s">
        <v>1269</v>
      </c>
      <c r="G363" s="11" t="s">
        <v>26</v>
      </c>
      <c r="H363" s="11" t="s">
        <v>26</v>
      </c>
      <c r="I363" s="11" t="s">
        <v>29</v>
      </c>
      <c r="J363" s="11" t="s">
        <v>29</v>
      </c>
      <c r="K363" s="11" t="s">
        <v>1569</v>
      </c>
      <c r="L363" s="20"/>
      <c r="M363" s="11">
        <f t="shared" si="192"/>
        <v>0</v>
      </c>
      <c r="N363" s="11">
        <v>0</v>
      </c>
      <c r="O363" s="11"/>
      <c r="P363" s="11"/>
      <c r="Q363" s="11"/>
      <c r="R363" s="11">
        <v>0</v>
      </c>
      <c r="S363" s="11">
        <v>0</v>
      </c>
      <c r="T363" s="11"/>
      <c r="U363" s="11"/>
      <c r="V363" s="11"/>
      <c r="W363" s="11"/>
      <c r="X363" s="11">
        <v>0</v>
      </c>
      <c r="Y363" s="11">
        <v>0</v>
      </c>
      <c r="Z363" s="11">
        <v>0</v>
      </c>
      <c r="AA363" s="11">
        <v>0</v>
      </c>
      <c r="AB363" s="11">
        <v>0</v>
      </c>
      <c r="AC363" s="11"/>
      <c r="AD363" s="11">
        <v>0</v>
      </c>
      <c r="AE363" s="11">
        <v>0</v>
      </c>
      <c r="AF363" s="11">
        <v>0</v>
      </c>
      <c r="AG363" s="11"/>
      <c r="AH363" s="11">
        <v>0</v>
      </c>
      <c r="AI363" s="11" t="s">
        <v>32</v>
      </c>
      <c r="AJ363" s="11"/>
    </row>
    <row r="364" spans="1:37" s="7" customFormat="1" ht="13.5" hidden="1" customHeight="1" x14ac:dyDescent="0.25">
      <c r="A364" s="11" t="str">
        <f t="shared" si="176"/>
        <v>select N'Зубко Олена Олександрівна', N'60',  N'Реабілітаційне відділення',  N'сестра медична',  N'1.00', 8, 200, 0, getDate(), null, getDate() union all</v>
      </c>
      <c r="B364" s="11" t="s">
        <v>1040</v>
      </c>
      <c r="C364" s="11" t="s">
        <v>100</v>
      </c>
      <c r="D364" s="11" t="s">
        <v>101</v>
      </c>
      <c r="E364" s="11" t="s">
        <v>93</v>
      </c>
      <c r="F364" s="11" t="s">
        <v>144</v>
      </c>
      <c r="G364" s="11" t="s">
        <v>48</v>
      </c>
      <c r="H364" s="11" t="s">
        <v>95</v>
      </c>
      <c r="I364" s="11" t="s">
        <v>29</v>
      </c>
      <c r="J364" s="11" t="s">
        <v>29</v>
      </c>
      <c r="K364" s="11" t="s">
        <v>1569</v>
      </c>
      <c r="L364" s="20"/>
      <c r="M364" s="11">
        <f t="shared" si="192"/>
        <v>0</v>
      </c>
      <c r="N364" s="11">
        <v>0</v>
      </c>
      <c r="O364" s="11"/>
      <c r="P364" s="11"/>
      <c r="Q364" s="11"/>
      <c r="R364" s="11">
        <v>0</v>
      </c>
      <c r="S364" s="11">
        <v>0</v>
      </c>
      <c r="T364" s="11"/>
      <c r="U364" s="11"/>
      <c r="V364" s="11"/>
      <c r="W364" s="11"/>
      <c r="X364" s="11">
        <v>0</v>
      </c>
      <c r="Y364" s="11">
        <v>0</v>
      </c>
      <c r="Z364" s="11">
        <v>0</v>
      </c>
      <c r="AA364" s="11">
        <v>0</v>
      </c>
      <c r="AB364" s="11">
        <v>0</v>
      </c>
      <c r="AC364" s="11"/>
      <c r="AD364" s="11">
        <v>0</v>
      </c>
      <c r="AE364" s="11">
        <v>0</v>
      </c>
      <c r="AF364" s="11">
        <v>0</v>
      </c>
      <c r="AG364" s="11"/>
      <c r="AH364" s="11">
        <v>0</v>
      </c>
      <c r="AI364" s="11" t="s">
        <v>32</v>
      </c>
      <c r="AJ364" s="11"/>
    </row>
    <row r="365" spans="1:37" s="7" customFormat="1" ht="13.5" hidden="1" customHeight="1" x14ac:dyDescent="0.25">
      <c r="A365" s="11" t="str">
        <f t="shared" si="176"/>
        <v>select N'Іванчо Світлана Володимирівна', N'83',  N'Відділення патології вагітності та екстрагенітальної патології',  N'Молодша медична сестра',  N'1.00', 8, 120, 0, getDate(), null, getDate() union all</v>
      </c>
      <c r="B365" s="11" t="s">
        <v>707</v>
      </c>
      <c r="C365" s="11" t="s">
        <v>44</v>
      </c>
      <c r="D365" s="11" t="s">
        <v>45</v>
      </c>
      <c r="E365" s="11" t="s">
        <v>111</v>
      </c>
      <c r="F365" s="11" t="s">
        <v>25</v>
      </c>
      <c r="G365" s="11" t="s">
        <v>48</v>
      </c>
      <c r="H365" s="11" t="s">
        <v>112</v>
      </c>
      <c r="I365" s="11" t="s">
        <v>29</v>
      </c>
      <c r="J365" s="11" t="s">
        <v>29</v>
      </c>
      <c r="K365" s="11" t="s">
        <v>1569</v>
      </c>
      <c r="L365" s="20"/>
      <c r="M365" s="11">
        <f t="shared" si="192"/>
        <v>0</v>
      </c>
      <c r="N365" s="11">
        <v>0</v>
      </c>
      <c r="O365" s="11"/>
      <c r="P365" s="11"/>
      <c r="Q365" s="11"/>
      <c r="R365" s="11">
        <v>0</v>
      </c>
      <c r="S365" s="11">
        <v>0</v>
      </c>
      <c r="T365" s="11"/>
      <c r="U365" s="11"/>
      <c r="V365" s="11"/>
      <c r="W365" s="11"/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/>
      <c r="AD365" s="11">
        <v>0</v>
      </c>
      <c r="AE365" s="11">
        <v>0</v>
      </c>
      <c r="AF365" s="11">
        <v>0</v>
      </c>
      <c r="AG365" s="11"/>
      <c r="AH365" s="11">
        <v>0</v>
      </c>
      <c r="AI365" s="11" t="s">
        <v>32</v>
      </c>
      <c r="AJ365" s="11"/>
    </row>
    <row r="366" spans="1:37" s="7" customFormat="1" ht="13.5" hidden="1" customHeight="1" x14ac:dyDescent="0.25">
      <c r="A366" s="11" t="str">
        <f t="shared" si="176"/>
        <v>select N'Іванчо Сніжана Іванівна', N'81',  N'Операційний блок гінекологічного профілю',  N'сестра медична операційна',  N'1.00', 8, 260, 0, getDate(), null, getDate() union all</v>
      </c>
      <c r="B366" s="11" t="s">
        <v>1263</v>
      </c>
      <c r="C366" s="11" t="s">
        <v>555</v>
      </c>
      <c r="D366" s="11" t="s">
        <v>227</v>
      </c>
      <c r="E366" s="11" t="s">
        <v>228</v>
      </c>
      <c r="F366" s="11" t="s">
        <v>25</v>
      </c>
      <c r="G366" s="11" t="s">
        <v>48</v>
      </c>
      <c r="H366" s="11" t="s">
        <v>49</v>
      </c>
      <c r="I366" s="11" t="s">
        <v>29</v>
      </c>
      <c r="J366" s="11" t="s">
        <v>29</v>
      </c>
      <c r="K366" s="11" t="s">
        <v>1569</v>
      </c>
      <c r="L366" s="20"/>
      <c r="M366" s="11">
        <f t="shared" si="192"/>
        <v>0</v>
      </c>
      <c r="N366" s="11">
        <v>0</v>
      </c>
      <c r="O366" s="11"/>
      <c r="P366" s="11"/>
      <c r="Q366" s="11"/>
      <c r="R366" s="11">
        <v>0</v>
      </c>
      <c r="S366" s="11">
        <v>0</v>
      </c>
      <c r="T366" s="11"/>
      <c r="U366" s="11"/>
      <c r="V366" s="11"/>
      <c r="W366" s="11"/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/>
      <c r="AD366" s="11">
        <v>0</v>
      </c>
      <c r="AE366" s="11">
        <v>0</v>
      </c>
      <c r="AF366" s="11">
        <v>0</v>
      </c>
      <c r="AG366" s="11"/>
      <c r="AH366" s="11">
        <v>0</v>
      </c>
      <c r="AI366" s="11" t="s">
        <v>32</v>
      </c>
      <c r="AJ366" s="11"/>
    </row>
    <row r="367" spans="1:37" s="7" customFormat="1" ht="13.5" hidden="1" customHeight="1" x14ac:dyDescent="0.25">
      <c r="A367" s="11" t="str">
        <f t="shared" si="176"/>
        <v>select N'Іванчук Катерина Вікторівна', N'7',  N'Відділення анестезіології та інтенсивної терапії',  N'сестра медична',  N'1.00', 8, 200, 0, getDate(), null, getDate() union all</v>
      </c>
      <c r="B367" s="11" t="s">
        <v>1235</v>
      </c>
      <c r="C367" s="11" t="s">
        <v>206</v>
      </c>
      <c r="D367" s="11" t="s">
        <v>140</v>
      </c>
      <c r="E367" s="11" t="s">
        <v>93</v>
      </c>
      <c r="F367" s="11" t="s">
        <v>31</v>
      </c>
      <c r="G367" s="11" t="s">
        <v>48</v>
      </c>
      <c r="H367" s="11" t="s">
        <v>95</v>
      </c>
      <c r="I367" s="11" t="s">
        <v>29</v>
      </c>
      <c r="J367" s="11" t="s">
        <v>29</v>
      </c>
      <c r="K367" s="11" t="s">
        <v>1569</v>
      </c>
      <c r="L367" s="20"/>
      <c r="M367" s="11">
        <f t="shared" si="192"/>
        <v>0</v>
      </c>
      <c r="N367" s="11">
        <v>0</v>
      </c>
      <c r="O367" s="11"/>
      <c r="P367" s="11"/>
      <c r="Q367" s="11"/>
      <c r="R367" s="11">
        <v>0</v>
      </c>
      <c r="S367" s="11">
        <v>0</v>
      </c>
      <c r="T367" s="11"/>
      <c r="U367" s="11"/>
      <c r="V367" s="11"/>
      <c r="W367" s="11"/>
      <c r="X367" s="11">
        <v>0</v>
      </c>
      <c r="Y367" s="11">
        <v>0</v>
      </c>
      <c r="Z367" s="11">
        <v>0</v>
      </c>
      <c r="AA367" s="11">
        <v>0</v>
      </c>
      <c r="AB367" s="11">
        <v>0</v>
      </c>
      <c r="AC367" s="11"/>
      <c r="AD367" s="11">
        <v>0</v>
      </c>
      <c r="AE367" s="11">
        <v>0</v>
      </c>
      <c r="AF367" s="11">
        <v>0</v>
      </c>
      <c r="AG367" s="11"/>
      <c r="AH367" s="11">
        <v>0</v>
      </c>
      <c r="AI367" s="11" t="s">
        <v>32</v>
      </c>
      <c r="AJ367" s="11"/>
    </row>
    <row r="368" spans="1:37" s="7" customFormat="1" ht="13.5" customHeight="1" x14ac:dyDescent="0.25">
      <c r="A368" s="11" t="str">
        <f t="shared" si="176"/>
        <v>select N'Ігнатишак Йосип Васильович', N'32',  N'Онкологічний кабінет',  N'лікар-хірург-онколог',  N'1.00', 0, 0, 10697,143392, getDate(), null, getDate() union all</v>
      </c>
      <c r="B368" s="11" t="s">
        <v>1114</v>
      </c>
      <c r="C368" s="11" t="s">
        <v>699</v>
      </c>
      <c r="D368" s="11" t="s">
        <v>84</v>
      </c>
      <c r="E368" s="11" t="s">
        <v>1115</v>
      </c>
      <c r="F368" s="11">
        <v>0.85714290000000004</v>
      </c>
      <c r="G368" s="11" t="s">
        <v>26</v>
      </c>
      <c r="H368" s="11" t="s">
        <v>26</v>
      </c>
      <c r="I368" s="11" t="s">
        <v>29</v>
      </c>
      <c r="J368" s="11" t="s">
        <v>29</v>
      </c>
      <c r="K368" s="11" t="s">
        <v>1569</v>
      </c>
      <c r="L368" s="20"/>
      <c r="M368" s="11">
        <f t="shared" si="192"/>
        <v>10697.143392</v>
      </c>
      <c r="N368" s="11">
        <v>0</v>
      </c>
      <c r="O368" s="11"/>
      <c r="P368" s="11">
        <f t="shared" ref="P368:P370" si="208">S368*(200/3)*J368*F368</f>
        <v>0</v>
      </c>
      <c r="Q368" s="11" t="b">
        <f t="shared" ref="Q368:Q370" si="209">ROUND(R368,2)=ROUND(P368,2)</f>
        <v>1</v>
      </c>
      <c r="R368" s="11">
        <v>0</v>
      </c>
      <c r="S368" s="12">
        <v>0</v>
      </c>
      <c r="T368" s="12">
        <f t="shared" ref="T368:T370" si="210">(30000*F368*J368)</f>
        <v>25714.287</v>
      </c>
      <c r="U368" s="12">
        <f t="shared" ref="U368:U370" si="211">20000*F368*J368</f>
        <v>17142.858</v>
      </c>
      <c r="V368" s="12">
        <f t="shared" ref="V368:V370" si="212">ROUND(IF((Y368-T368)&gt;U368,(Y368-T368-U368)*0.1+U368*0.3,(Y368-T368)*0.3),2)</f>
        <v>-5903.79</v>
      </c>
      <c r="W368" s="12" t="b">
        <f t="shared" ref="W368:W370" si="213">IF(V368&lt;0,0,V368)=ROUND(X368,2)</f>
        <v>1</v>
      </c>
      <c r="X368" s="11">
        <v>0</v>
      </c>
      <c r="Y368" s="11">
        <v>6035</v>
      </c>
      <c r="Z368" s="11">
        <v>0</v>
      </c>
      <c r="AA368" s="11">
        <v>0</v>
      </c>
      <c r="AB368" s="11">
        <f>AD368*J368*F368*480</f>
        <v>10697.143392</v>
      </c>
      <c r="AC368" s="11"/>
      <c r="AD368" s="11">
        <v>26</v>
      </c>
      <c r="AE368" s="11">
        <v>0</v>
      </c>
      <c r="AF368" s="11">
        <v>0</v>
      </c>
      <c r="AG368" s="11" t="b">
        <f t="shared" ref="AG368:AG370" si="214">ROUND(AF368,2)=ROUND((AH368*AE368),2)</f>
        <v>1</v>
      </c>
      <c r="AH368" s="11">
        <v>0</v>
      </c>
      <c r="AI368" s="11" t="s">
        <v>32</v>
      </c>
      <c r="AJ368" s="11">
        <v>3565.7144640000001</v>
      </c>
      <c r="AK368" s="7">
        <f>AB368-AJ368</f>
        <v>7131.4289279999994</v>
      </c>
    </row>
    <row r="369" spans="1:36" s="7" customFormat="1" ht="13.5" hidden="1" customHeight="1" x14ac:dyDescent="0.25">
      <c r="A369" s="11" t="str">
        <f t="shared" si="176"/>
        <v>select N'Ігнатишак Олександра Михайлівна', N'3',  N'Інфекційне відділення',  N'лікар-інфекціоніст',  N'0.75', 0, 0, 2483,509204, getDate(), null, getDate() union all</v>
      </c>
      <c r="B369" s="11" t="s">
        <v>550</v>
      </c>
      <c r="C369" s="11" t="s">
        <v>92</v>
      </c>
      <c r="D369" s="11" t="s">
        <v>77</v>
      </c>
      <c r="E369" s="11" t="s">
        <v>548</v>
      </c>
      <c r="F369" s="11">
        <v>0.98944589999999999</v>
      </c>
      <c r="G369" s="11" t="s">
        <v>26</v>
      </c>
      <c r="H369" s="11" t="s">
        <v>26</v>
      </c>
      <c r="I369" s="11" t="s">
        <v>29</v>
      </c>
      <c r="J369" s="11" t="s">
        <v>165</v>
      </c>
      <c r="K369" s="11" t="s">
        <v>1572</v>
      </c>
      <c r="L369" s="20"/>
      <c r="M369" s="11">
        <f t="shared" si="192"/>
        <v>2483.509204</v>
      </c>
      <c r="N369" s="11">
        <f>F369*J369*O369</f>
        <v>2137.2031440000001</v>
      </c>
      <c r="O369" s="11">
        <v>2880</v>
      </c>
      <c r="P369" s="11">
        <f t="shared" si="208"/>
        <v>346.30606499999999</v>
      </c>
      <c r="Q369" s="11" t="b">
        <f t="shared" si="209"/>
        <v>1</v>
      </c>
      <c r="R369" s="11">
        <v>346.30606</v>
      </c>
      <c r="S369" s="14">
        <v>7</v>
      </c>
      <c r="T369" s="12">
        <f t="shared" si="210"/>
        <v>22262.532749999998</v>
      </c>
      <c r="U369" s="12">
        <f t="shared" si="211"/>
        <v>14841.6885</v>
      </c>
      <c r="V369" s="12">
        <f t="shared" si="212"/>
        <v>-6678.76</v>
      </c>
      <c r="W369" s="12" t="b">
        <f t="shared" si="213"/>
        <v>1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/>
      <c r="AD369" s="11">
        <v>0</v>
      </c>
      <c r="AE369" s="11">
        <v>0</v>
      </c>
      <c r="AF369" s="11">
        <v>0</v>
      </c>
      <c r="AG369" s="11" t="b">
        <f t="shared" si="214"/>
        <v>1</v>
      </c>
      <c r="AH369" s="11">
        <v>0</v>
      </c>
      <c r="AI369" s="11" t="s">
        <v>32</v>
      </c>
      <c r="AJ369" s="11"/>
    </row>
    <row r="370" spans="1:36" s="7" customFormat="1" ht="13.5" hidden="1" customHeight="1" x14ac:dyDescent="0.25">
      <c r="A370" s="11" t="str">
        <f t="shared" si="176"/>
        <v>select N'Ігнатишак Олександра Михайлівна', N'3',  N'Інфекційне відділення',  N'лікар-інфекціоніст дитячий',  N'0.25', 0, 0, 0, getDate(), null, getDate() union all</v>
      </c>
      <c r="B370" s="11" t="s">
        <v>550</v>
      </c>
      <c r="C370" s="11" t="s">
        <v>92</v>
      </c>
      <c r="D370" s="11" t="s">
        <v>77</v>
      </c>
      <c r="E370" s="11" t="s">
        <v>1145</v>
      </c>
      <c r="F370" s="11">
        <v>1.1872370999999999</v>
      </c>
      <c r="G370" s="11" t="s">
        <v>26</v>
      </c>
      <c r="H370" s="11" t="s">
        <v>26</v>
      </c>
      <c r="I370" s="11" t="s">
        <v>29</v>
      </c>
      <c r="J370" s="11" t="s">
        <v>38</v>
      </c>
      <c r="K370" s="11" t="s">
        <v>1570</v>
      </c>
      <c r="L370" s="20"/>
      <c r="M370" s="11">
        <f t="shared" si="192"/>
        <v>0</v>
      </c>
      <c r="N370" s="11">
        <v>0</v>
      </c>
      <c r="O370" s="11"/>
      <c r="P370" s="11">
        <f t="shared" si="208"/>
        <v>0</v>
      </c>
      <c r="Q370" s="11" t="b">
        <f t="shared" si="209"/>
        <v>1</v>
      </c>
      <c r="R370" s="11">
        <v>0</v>
      </c>
      <c r="S370" s="12">
        <v>0</v>
      </c>
      <c r="T370" s="12">
        <f t="shared" si="210"/>
        <v>8904.2782499999994</v>
      </c>
      <c r="U370" s="12">
        <f t="shared" si="211"/>
        <v>5936.1854999999996</v>
      </c>
      <c r="V370" s="12">
        <f t="shared" si="212"/>
        <v>-2671.28</v>
      </c>
      <c r="W370" s="12" t="b">
        <f t="shared" si="213"/>
        <v>1</v>
      </c>
      <c r="X370" s="11">
        <v>0</v>
      </c>
      <c r="Y370" s="11">
        <v>0</v>
      </c>
      <c r="Z370" s="11">
        <v>0</v>
      </c>
      <c r="AA370" s="11">
        <v>0</v>
      </c>
      <c r="AB370" s="11">
        <v>0</v>
      </c>
      <c r="AC370" s="11"/>
      <c r="AD370" s="11">
        <v>0</v>
      </c>
      <c r="AE370" s="11">
        <v>0</v>
      </c>
      <c r="AF370" s="11">
        <v>0</v>
      </c>
      <c r="AG370" s="11" t="b">
        <f t="shared" si="214"/>
        <v>1</v>
      </c>
      <c r="AH370" s="11">
        <v>0</v>
      </c>
      <c r="AI370" s="11" t="s">
        <v>32</v>
      </c>
      <c r="AJ370" s="11"/>
    </row>
    <row r="371" spans="1:36" s="7" customFormat="1" ht="13.5" hidden="1" customHeight="1" x14ac:dyDescent="0.25">
      <c r="A371" s="11" t="str">
        <f t="shared" si="176"/>
        <v>select N'Ігнатоля Тетяна Василівна', N'81',  N'Операційна №1',  N'Молодша медична сестра',  N'1.00', 8, 120, 0, getDate(), null, getDate() union all</v>
      </c>
      <c r="B371" s="11" t="s">
        <v>316</v>
      </c>
      <c r="C371" s="11" t="s">
        <v>231</v>
      </c>
      <c r="D371" s="11" t="s">
        <v>227</v>
      </c>
      <c r="E371" s="11" t="s">
        <v>111</v>
      </c>
      <c r="F371" s="11" t="s">
        <v>317</v>
      </c>
      <c r="G371" s="11" t="s">
        <v>48</v>
      </c>
      <c r="H371" s="11" t="s">
        <v>112</v>
      </c>
      <c r="I371" s="11" t="s">
        <v>29</v>
      </c>
      <c r="J371" s="11" t="s">
        <v>29</v>
      </c>
      <c r="K371" s="11" t="s">
        <v>1569</v>
      </c>
      <c r="L371" s="20"/>
      <c r="M371" s="11">
        <f t="shared" si="192"/>
        <v>0</v>
      </c>
      <c r="N371" s="11">
        <v>0</v>
      </c>
      <c r="O371" s="11"/>
      <c r="P371" s="11"/>
      <c r="Q371" s="11"/>
      <c r="R371" s="11">
        <v>0</v>
      </c>
      <c r="S371" s="11">
        <v>0</v>
      </c>
      <c r="T371" s="11"/>
      <c r="U371" s="11"/>
      <c r="V371" s="11"/>
      <c r="W371" s="11"/>
      <c r="X371" s="11">
        <v>0</v>
      </c>
      <c r="Y371" s="11">
        <v>0</v>
      </c>
      <c r="Z371" s="11">
        <v>0</v>
      </c>
      <c r="AA371" s="11">
        <v>0</v>
      </c>
      <c r="AB371" s="11">
        <v>0</v>
      </c>
      <c r="AC371" s="11"/>
      <c r="AD371" s="11">
        <v>0</v>
      </c>
      <c r="AE371" s="11">
        <v>0</v>
      </c>
      <c r="AF371" s="11">
        <v>0</v>
      </c>
      <c r="AG371" s="11"/>
      <c r="AH371" s="11">
        <v>0</v>
      </c>
      <c r="AI371" s="11" t="s">
        <v>32</v>
      </c>
      <c r="AJ371" s="11"/>
    </row>
    <row r="372" spans="1:36" s="7" customFormat="1" ht="13.5" hidden="1" customHeight="1" x14ac:dyDescent="0.25">
      <c r="A372" s="11" t="str">
        <f t="shared" si="176"/>
        <v>select N'Ігнаці Наталія Іванівна', N'82',  N'Відділення інтенсивної терапії для вагітної, роділлі, породіллі',  N'акушерка',  N'1.00', 8, 260, 0, getDate(), null, getDate() union all</v>
      </c>
      <c r="B372" s="11" t="s">
        <v>888</v>
      </c>
      <c r="C372" s="11" t="s">
        <v>485</v>
      </c>
      <c r="D372" s="11" t="s">
        <v>486</v>
      </c>
      <c r="E372" s="11" t="s">
        <v>46</v>
      </c>
      <c r="F372" s="11" t="s">
        <v>31</v>
      </c>
      <c r="G372" s="11" t="s">
        <v>48</v>
      </c>
      <c r="H372" s="11" t="s">
        <v>49</v>
      </c>
      <c r="I372" s="11" t="s">
        <v>29</v>
      </c>
      <c r="J372" s="11" t="s">
        <v>29</v>
      </c>
      <c r="K372" s="11" t="s">
        <v>1569</v>
      </c>
      <c r="L372" s="20"/>
      <c r="M372" s="11">
        <f t="shared" si="192"/>
        <v>0</v>
      </c>
      <c r="N372" s="11">
        <v>0</v>
      </c>
      <c r="O372" s="11"/>
      <c r="P372" s="11"/>
      <c r="Q372" s="11"/>
      <c r="R372" s="11">
        <v>0</v>
      </c>
      <c r="S372" s="11">
        <v>0</v>
      </c>
      <c r="T372" s="11"/>
      <c r="U372" s="11"/>
      <c r="V372" s="11"/>
      <c r="W372" s="11"/>
      <c r="X372" s="11">
        <v>0</v>
      </c>
      <c r="Y372" s="11">
        <v>0</v>
      </c>
      <c r="Z372" s="11">
        <v>0</v>
      </c>
      <c r="AA372" s="11">
        <v>0</v>
      </c>
      <c r="AB372" s="11">
        <v>0</v>
      </c>
      <c r="AC372" s="11"/>
      <c r="AD372" s="11">
        <v>0</v>
      </c>
      <c r="AE372" s="11">
        <v>0</v>
      </c>
      <c r="AF372" s="11">
        <v>0</v>
      </c>
      <c r="AG372" s="11"/>
      <c r="AH372" s="11">
        <v>0</v>
      </c>
      <c r="AI372" s="11" t="s">
        <v>32</v>
      </c>
      <c r="AJ372" s="11"/>
    </row>
    <row r="373" spans="1:36" s="7" customFormat="1" ht="13.5" hidden="1" customHeight="1" x14ac:dyDescent="0.25">
      <c r="A373" s="11" t="str">
        <f t="shared" si="176"/>
        <v>select N'Ійдер Марія Василівна', N'65',  N'Відділення інтенсивної терапії новонароджених',  N'Молодша медична сестра',  N'1.00', 8, 120, 0, getDate(), null, getDate() union all</v>
      </c>
      <c r="B373" s="11" t="s">
        <v>619</v>
      </c>
      <c r="C373" s="11" t="s">
        <v>79</v>
      </c>
      <c r="D373" s="11" t="s">
        <v>80</v>
      </c>
      <c r="E373" s="11" t="s">
        <v>111</v>
      </c>
      <c r="F373" s="11" t="s">
        <v>25</v>
      </c>
      <c r="G373" s="11" t="s">
        <v>48</v>
      </c>
      <c r="H373" s="11" t="s">
        <v>112</v>
      </c>
      <c r="I373" s="11" t="s">
        <v>29</v>
      </c>
      <c r="J373" s="11" t="s">
        <v>29</v>
      </c>
      <c r="K373" s="11" t="s">
        <v>1569</v>
      </c>
      <c r="L373" s="20"/>
      <c r="M373" s="11">
        <f t="shared" si="192"/>
        <v>0</v>
      </c>
      <c r="N373" s="11">
        <v>0</v>
      </c>
      <c r="O373" s="11"/>
      <c r="P373" s="11"/>
      <c r="Q373" s="11"/>
      <c r="R373" s="11">
        <v>0</v>
      </c>
      <c r="S373" s="11">
        <v>0</v>
      </c>
      <c r="T373" s="11"/>
      <c r="U373" s="11"/>
      <c r="V373" s="11"/>
      <c r="W373" s="11"/>
      <c r="X373" s="11">
        <v>0</v>
      </c>
      <c r="Y373" s="11">
        <v>0</v>
      </c>
      <c r="Z373" s="11">
        <v>0</v>
      </c>
      <c r="AA373" s="11">
        <v>0</v>
      </c>
      <c r="AB373" s="11">
        <v>0</v>
      </c>
      <c r="AC373" s="11"/>
      <c r="AD373" s="11">
        <v>0</v>
      </c>
      <c r="AE373" s="11">
        <v>0</v>
      </c>
      <c r="AF373" s="11">
        <v>0</v>
      </c>
      <c r="AG373" s="11"/>
      <c r="AH373" s="11">
        <v>0</v>
      </c>
      <c r="AI373" s="11" t="s">
        <v>32</v>
      </c>
      <c r="AJ373" s="11"/>
    </row>
    <row r="374" spans="1:36" s="7" customFormat="1" ht="13.5" hidden="1" customHeight="1" x14ac:dyDescent="0.25">
      <c r="A374" s="11" t="str">
        <f t="shared" si="176"/>
        <v>select N'Ільканич Алла Іванівна', N'94',  N'Господарський відділ',  N'двірник',  N'1.00', 0, 0, 0, getDate(), null, getDate() union all</v>
      </c>
      <c r="B374" s="11" t="s">
        <v>1189</v>
      </c>
      <c r="C374" s="11" t="s">
        <v>63</v>
      </c>
      <c r="D374" s="11" t="s">
        <v>64</v>
      </c>
      <c r="E374" s="11" t="s">
        <v>1190</v>
      </c>
      <c r="F374" s="11" t="s">
        <v>25</v>
      </c>
      <c r="G374" s="11" t="s">
        <v>26</v>
      </c>
      <c r="H374" s="11" t="s">
        <v>26</v>
      </c>
      <c r="I374" s="11" t="s">
        <v>29</v>
      </c>
      <c r="J374" s="11" t="s">
        <v>29</v>
      </c>
      <c r="K374" s="11" t="s">
        <v>1569</v>
      </c>
      <c r="L374" s="20"/>
      <c r="M374" s="11">
        <f t="shared" si="192"/>
        <v>0</v>
      </c>
      <c r="N374" s="11">
        <v>0</v>
      </c>
      <c r="O374" s="11"/>
      <c r="P374" s="11"/>
      <c r="Q374" s="11"/>
      <c r="R374" s="11">
        <v>0</v>
      </c>
      <c r="S374" s="11">
        <v>0</v>
      </c>
      <c r="T374" s="11"/>
      <c r="U374" s="11"/>
      <c r="V374" s="11"/>
      <c r="W374" s="11"/>
      <c r="X374" s="11">
        <v>0</v>
      </c>
      <c r="Y374" s="11">
        <v>0</v>
      </c>
      <c r="Z374" s="11">
        <v>0</v>
      </c>
      <c r="AA374" s="11">
        <v>0</v>
      </c>
      <c r="AB374" s="11">
        <v>0</v>
      </c>
      <c r="AC374" s="11"/>
      <c r="AD374" s="11">
        <v>0</v>
      </c>
      <c r="AE374" s="11">
        <v>0</v>
      </c>
      <c r="AF374" s="11">
        <v>0</v>
      </c>
      <c r="AG374" s="11"/>
      <c r="AH374" s="11">
        <v>0</v>
      </c>
      <c r="AI374" s="11" t="s">
        <v>32</v>
      </c>
      <c r="AJ374" s="11"/>
    </row>
    <row r="375" spans="1:36" s="7" customFormat="1" ht="13.5" hidden="1" customHeight="1" x14ac:dyDescent="0.25">
      <c r="A375" s="11" t="str">
        <f t="shared" si="176"/>
        <v>select N'Ісак Тетяна Іванівна', N'2',  N'Відділення екстреної (невідкладної) медичної допомоги',  N'лікар з медицини невідкладних станів',  N'1.00', 0, 0, 3286,085364, getDate(), null, getDate() union all</v>
      </c>
      <c r="B375" s="11" t="s">
        <v>172</v>
      </c>
      <c r="C375" s="11" t="s">
        <v>173</v>
      </c>
      <c r="D375" s="11" t="s">
        <v>30</v>
      </c>
      <c r="E375" s="11" t="s">
        <v>174</v>
      </c>
      <c r="F375" s="11">
        <v>1.0018552999999999</v>
      </c>
      <c r="G375" s="11" t="s">
        <v>26</v>
      </c>
      <c r="H375" s="11" t="s">
        <v>26</v>
      </c>
      <c r="I375" s="11" t="s">
        <v>29</v>
      </c>
      <c r="J375" s="11" t="s">
        <v>29</v>
      </c>
      <c r="K375" s="11" t="s">
        <v>1569</v>
      </c>
      <c r="L375" s="20"/>
      <c r="M375" s="11">
        <f t="shared" si="192"/>
        <v>3286.0853639999996</v>
      </c>
      <c r="N375" s="11">
        <f>F375*J375*O375</f>
        <v>2885.3432639999996</v>
      </c>
      <c r="O375" s="11">
        <v>2880</v>
      </c>
      <c r="P375" s="11">
        <f>S375*(200/3)*J375*F375</f>
        <v>400.74211999999994</v>
      </c>
      <c r="Q375" s="11" t="b">
        <f>ROUND(R375,2)=ROUND(P375,2)</f>
        <v>1</v>
      </c>
      <c r="R375" s="11">
        <v>400.74209999999999</v>
      </c>
      <c r="S375" s="14">
        <v>6</v>
      </c>
      <c r="T375" s="12">
        <f>(30000*F375*J375)</f>
        <v>30055.658999999996</v>
      </c>
      <c r="U375" s="12">
        <f>20000*F375*J375</f>
        <v>20037.105999999996</v>
      </c>
      <c r="V375" s="12">
        <f>ROUND(IF((Y375-T375)&gt;U375,(Y375-T375-U375)*0.1+U375*0.3,(Y375-T375)*0.3),2)</f>
        <v>-9016.7000000000007</v>
      </c>
      <c r="W375" s="12" t="b">
        <f>IF(V375&lt;0,0,V375)=ROUND(X375,2)</f>
        <v>1</v>
      </c>
      <c r="X375" s="11">
        <v>0</v>
      </c>
      <c r="Y375" s="11">
        <v>0</v>
      </c>
      <c r="Z375" s="11">
        <v>0</v>
      </c>
      <c r="AA375" s="11">
        <v>0</v>
      </c>
      <c r="AB375" s="11">
        <v>0</v>
      </c>
      <c r="AC375" s="11"/>
      <c r="AD375" s="11">
        <v>0</v>
      </c>
      <c r="AE375" s="11">
        <v>0</v>
      </c>
      <c r="AF375" s="11">
        <v>0</v>
      </c>
      <c r="AG375" s="11" t="b">
        <f>ROUND(AF375,2)=ROUND((AH375*AE375),2)</f>
        <v>1</v>
      </c>
      <c r="AH375" s="11">
        <v>0</v>
      </c>
      <c r="AI375" s="11" t="s">
        <v>32</v>
      </c>
      <c r="AJ375" s="11"/>
    </row>
    <row r="376" spans="1:36" s="7" customFormat="1" ht="13.5" hidden="1" customHeight="1" x14ac:dyDescent="0.25">
      <c r="A376" s="11" t="str">
        <f t="shared" si="176"/>
        <v>select N'Йобак Яна Вікторівна', N'22',  N'Відділення загальної терапії',  N'сестра медична',  N'1.00', 8, 200, 0, getDate(), null, getDate() union all</v>
      </c>
      <c r="B376" s="11" t="s">
        <v>447</v>
      </c>
      <c r="C376" s="11" t="s">
        <v>202</v>
      </c>
      <c r="D376" s="11" t="s">
        <v>203</v>
      </c>
      <c r="E376" s="11" t="s">
        <v>93</v>
      </c>
      <c r="F376" s="11" t="s">
        <v>181</v>
      </c>
      <c r="G376" s="11" t="s">
        <v>48</v>
      </c>
      <c r="H376" s="11" t="s">
        <v>95</v>
      </c>
      <c r="I376" s="11" t="s">
        <v>29</v>
      </c>
      <c r="J376" s="11" t="s">
        <v>29</v>
      </c>
      <c r="K376" s="11" t="s">
        <v>1569</v>
      </c>
      <c r="L376" s="20"/>
      <c r="M376" s="11">
        <f t="shared" si="192"/>
        <v>0</v>
      </c>
      <c r="N376" s="11">
        <v>0</v>
      </c>
      <c r="O376" s="11"/>
      <c r="P376" s="11"/>
      <c r="Q376" s="11"/>
      <c r="R376" s="11">
        <v>0</v>
      </c>
      <c r="S376" s="11">
        <v>0</v>
      </c>
      <c r="T376" s="11"/>
      <c r="U376" s="11"/>
      <c r="V376" s="11"/>
      <c r="W376" s="11"/>
      <c r="X376" s="11">
        <v>0</v>
      </c>
      <c r="Y376" s="11">
        <v>0</v>
      </c>
      <c r="Z376" s="11">
        <v>0</v>
      </c>
      <c r="AA376" s="11">
        <v>0</v>
      </c>
      <c r="AB376" s="11">
        <v>0</v>
      </c>
      <c r="AC376" s="11"/>
      <c r="AD376" s="11">
        <v>0</v>
      </c>
      <c r="AE376" s="11">
        <v>0</v>
      </c>
      <c r="AF376" s="11">
        <v>0</v>
      </c>
      <c r="AG376" s="11"/>
      <c r="AH376" s="11">
        <v>0</v>
      </c>
      <c r="AI376" s="11" t="s">
        <v>32</v>
      </c>
      <c r="AJ376" s="11"/>
    </row>
    <row r="377" spans="1:36" s="7" customFormat="1" ht="13.5" hidden="1" customHeight="1" x14ac:dyDescent="0.25">
      <c r="A377" s="11" t="str">
        <f t="shared" si="176"/>
        <v>select N'Йовбак Святослав Михайлович', N'32',  N'Гастроентерологічний кабінет',  N'лікар-гастроентеролог',  N'1.00', 0, 0, 0, getDate(), null, getDate() union all</v>
      </c>
      <c r="B377" s="11" t="s">
        <v>969</v>
      </c>
      <c r="C377" s="11" t="s">
        <v>967</v>
      </c>
      <c r="D377" s="11" t="s">
        <v>84</v>
      </c>
      <c r="E377" s="11" t="s">
        <v>968</v>
      </c>
      <c r="F377" s="11">
        <v>0.71428572999999995</v>
      </c>
      <c r="G377" s="11" t="s">
        <v>26</v>
      </c>
      <c r="H377" s="11" t="s">
        <v>26</v>
      </c>
      <c r="I377" s="11" t="s">
        <v>29</v>
      </c>
      <c r="J377" s="11" t="s">
        <v>29</v>
      </c>
      <c r="K377" s="11" t="s">
        <v>1569</v>
      </c>
      <c r="L377" s="20"/>
      <c r="M377" s="11">
        <f t="shared" si="192"/>
        <v>0</v>
      </c>
      <c r="N377" s="11">
        <v>0</v>
      </c>
      <c r="O377" s="11"/>
      <c r="P377" s="11">
        <f t="shared" ref="P377:P378" si="215">S377*(200/3)*J377*F377</f>
        <v>0</v>
      </c>
      <c r="Q377" s="11" t="b">
        <f t="shared" ref="Q377:Q378" si="216">ROUND(R377,2)=ROUND(P377,2)</f>
        <v>1</v>
      </c>
      <c r="R377" s="11">
        <v>0</v>
      </c>
      <c r="S377" s="12">
        <v>0</v>
      </c>
      <c r="T377" s="12">
        <f t="shared" ref="T377:T378" si="217">(30000*F377*J377)</f>
        <v>21428.571899999999</v>
      </c>
      <c r="U377" s="12">
        <f t="shared" ref="U377:U378" si="218">20000*F377*J377</f>
        <v>14285.714599999999</v>
      </c>
      <c r="V377" s="12">
        <f t="shared" ref="V377:V378" si="219">ROUND(IF((Y377-T377)&gt;U377,(Y377-T377-U377)*0.1+U377*0.3,(Y377-T377)*0.3),2)</f>
        <v>-5092.67</v>
      </c>
      <c r="W377" s="12" t="b">
        <f t="shared" ref="W377:W378" si="220">IF(V377&lt;0,0,V377)=ROUND(X377,2)</f>
        <v>1</v>
      </c>
      <c r="X377" s="11">
        <v>0</v>
      </c>
      <c r="Y377" s="11">
        <v>4453</v>
      </c>
      <c r="Z377" s="11">
        <v>0</v>
      </c>
      <c r="AA377" s="11">
        <v>0</v>
      </c>
      <c r="AB377" s="11">
        <v>0</v>
      </c>
      <c r="AC377" s="11"/>
      <c r="AD377" s="11">
        <v>0</v>
      </c>
      <c r="AE377" s="11">
        <v>0</v>
      </c>
      <c r="AF377" s="11">
        <v>0</v>
      </c>
      <c r="AG377" s="11" t="b">
        <f t="shared" ref="AG377:AG378" si="221">ROUND(AF377,2)=ROUND((AH377*AE377),2)</f>
        <v>1</v>
      </c>
      <c r="AH377" s="11">
        <v>0</v>
      </c>
      <c r="AI377" s="11" t="s">
        <v>32</v>
      </c>
      <c r="AJ377" s="11"/>
    </row>
    <row r="378" spans="1:36" s="7" customFormat="1" ht="13.5" hidden="1" customHeight="1" x14ac:dyDescent="0.25">
      <c r="A378" s="11" t="str">
        <f t="shared" si="176"/>
        <v>select N'Кабацій Мирослав Степанович', N'32',  N'Сектор дитячої консультації',  N'лікар-ортопед-травматолог дитячий',  N'0.50', 0, 0, 0, getDate(), null, getDate() union all</v>
      </c>
      <c r="B378" s="11" t="s">
        <v>934</v>
      </c>
      <c r="C378" s="11" t="s">
        <v>237</v>
      </c>
      <c r="D378" s="11" t="s">
        <v>84</v>
      </c>
      <c r="E378" s="11" t="s">
        <v>935</v>
      </c>
      <c r="F378" s="11">
        <v>1</v>
      </c>
      <c r="G378" s="11" t="s">
        <v>26</v>
      </c>
      <c r="H378" s="11" t="s">
        <v>26</v>
      </c>
      <c r="I378" s="11" t="s">
        <v>50</v>
      </c>
      <c r="J378" s="11" t="s">
        <v>29</v>
      </c>
      <c r="K378" s="11" t="s">
        <v>1571</v>
      </c>
      <c r="L378" s="21">
        <v>45544</v>
      </c>
      <c r="M378" s="11">
        <f t="shared" si="184"/>
        <v>0</v>
      </c>
      <c r="N378" s="11">
        <v>0</v>
      </c>
      <c r="O378" s="11"/>
      <c r="P378" s="11">
        <f t="shared" si="215"/>
        <v>0</v>
      </c>
      <c r="Q378" s="11" t="b">
        <f t="shared" si="216"/>
        <v>1</v>
      </c>
      <c r="R378" s="11">
        <v>0</v>
      </c>
      <c r="S378" s="12">
        <v>0</v>
      </c>
      <c r="T378" s="12">
        <f t="shared" si="217"/>
        <v>30000</v>
      </c>
      <c r="U378" s="12">
        <f t="shared" si="218"/>
        <v>20000</v>
      </c>
      <c r="V378" s="12">
        <f t="shared" si="219"/>
        <v>-7848.6</v>
      </c>
      <c r="W378" s="12" t="b">
        <f t="shared" si="220"/>
        <v>1</v>
      </c>
      <c r="X378" s="11">
        <v>0</v>
      </c>
      <c r="Y378" s="11">
        <v>3838</v>
      </c>
      <c r="Z378" s="11">
        <v>0</v>
      </c>
      <c r="AA378" s="11">
        <v>0</v>
      </c>
      <c r="AB378" s="11">
        <v>0</v>
      </c>
      <c r="AC378" s="11"/>
      <c r="AD378" s="11">
        <v>0</v>
      </c>
      <c r="AE378" s="11">
        <v>0</v>
      </c>
      <c r="AF378" s="11">
        <v>0</v>
      </c>
      <c r="AG378" s="11" t="b">
        <f t="shared" si="221"/>
        <v>1</v>
      </c>
      <c r="AH378" s="11">
        <v>0</v>
      </c>
      <c r="AI378" s="11" t="s">
        <v>32</v>
      </c>
      <c r="AJ378" s="11"/>
    </row>
    <row r="379" spans="1:36" s="7" customFormat="1" ht="13.5" hidden="1" customHeight="1" x14ac:dyDescent="0.25">
      <c r="A379" s="11" t="str">
        <f t="shared" si="176"/>
        <v>select N'Кабацій Ольга Василівна', N'32',  N'Флюрографічний кабінет',  N'реєстратор медичний',  N'1.00', 8, 360, 0, getDate(), null, getDate() union all</v>
      </c>
      <c r="B379" s="11" t="s">
        <v>936</v>
      </c>
      <c r="C379" s="11" t="s">
        <v>393</v>
      </c>
      <c r="D379" s="11" t="s">
        <v>84</v>
      </c>
      <c r="E379" s="11" t="s">
        <v>313</v>
      </c>
      <c r="F379" s="11" t="s">
        <v>25</v>
      </c>
      <c r="G379" s="11" t="s">
        <v>48</v>
      </c>
      <c r="H379" s="11" t="s">
        <v>314</v>
      </c>
      <c r="I379" s="11" t="s">
        <v>29</v>
      </c>
      <c r="J379" s="11" t="s">
        <v>29</v>
      </c>
      <c r="K379" s="11" t="s">
        <v>1569</v>
      </c>
      <c r="L379" s="20"/>
      <c r="M379" s="11">
        <f t="shared" ref="M379:M442" si="222">R379+X379+AB379+AF379+N379+Z379</f>
        <v>0</v>
      </c>
      <c r="N379" s="11">
        <v>0</v>
      </c>
      <c r="O379" s="11"/>
      <c r="P379" s="11"/>
      <c r="Q379" s="11"/>
      <c r="R379" s="11">
        <v>0</v>
      </c>
      <c r="S379" s="11">
        <v>0</v>
      </c>
      <c r="T379" s="11"/>
      <c r="U379" s="11"/>
      <c r="V379" s="11"/>
      <c r="W379" s="11"/>
      <c r="X379" s="11">
        <v>0</v>
      </c>
      <c r="Y379" s="11">
        <v>0</v>
      </c>
      <c r="Z379" s="11">
        <v>0</v>
      </c>
      <c r="AA379" s="11">
        <v>0</v>
      </c>
      <c r="AB379" s="11">
        <v>0</v>
      </c>
      <c r="AC379" s="11"/>
      <c r="AD379" s="11">
        <v>0</v>
      </c>
      <c r="AE379" s="11">
        <v>0</v>
      </c>
      <c r="AF379" s="11">
        <v>0</v>
      </c>
      <c r="AG379" s="11"/>
      <c r="AH379" s="11">
        <v>0</v>
      </c>
      <c r="AI379" s="11" t="s">
        <v>32</v>
      </c>
      <c r="AJ379" s="11"/>
    </row>
    <row r="380" spans="1:36" s="7" customFormat="1" ht="13.5" hidden="1" customHeight="1" x14ac:dyDescent="0.25">
      <c r="A380" s="11" t="str">
        <f t="shared" si="176"/>
        <v>select N'Кабацій Ростислав Русланович', N'36',  N'Стоматологічне відділення',  N'лікар-стоматолог-терапевт',  N'1.00', 0, 0, 0, getDate(), null, getDate() union all</v>
      </c>
      <c r="B380" s="11" t="s">
        <v>1553</v>
      </c>
      <c r="C380" s="11" t="s">
        <v>340</v>
      </c>
      <c r="D380" s="11" t="s">
        <v>341</v>
      </c>
      <c r="E380" s="11" t="s">
        <v>1081</v>
      </c>
      <c r="F380" s="11">
        <v>0.76190469999999999</v>
      </c>
      <c r="G380" s="11" t="s">
        <v>26</v>
      </c>
      <c r="H380" s="11" t="s">
        <v>26</v>
      </c>
      <c r="I380" s="11" t="s">
        <v>29</v>
      </c>
      <c r="J380" s="11" t="s">
        <v>29</v>
      </c>
      <c r="K380" s="11" t="s">
        <v>1569</v>
      </c>
      <c r="L380" s="20"/>
      <c r="M380" s="11">
        <f t="shared" si="222"/>
        <v>0</v>
      </c>
      <c r="N380" s="11">
        <v>0</v>
      </c>
      <c r="O380" s="11"/>
      <c r="P380" s="11">
        <f>S380*(200/3)*J380*F380</f>
        <v>0</v>
      </c>
      <c r="Q380" s="11" t="b">
        <f>ROUND(R380,2)=ROUND(P380,2)</f>
        <v>1</v>
      </c>
      <c r="R380" s="11">
        <v>0</v>
      </c>
      <c r="S380" s="12">
        <v>0</v>
      </c>
      <c r="T380" s="12">
        <f>(30000*F380*J380)</f>
        <v>22857.141</v>
      </c>
      <c r="U380" s="12">
        <f>20000*F380*J380</f>
        <v>15238.093999999999</v>
      </c>
      <c r="V380" s="12">
        <f>ROUND(IF((Y380-T380)&gt;U380,(Y380-T380-U380)*0.1+U380*0.3,(Y380-T380)*0.3),2)</f>
        <v>-6857.14</v>
      </c>
      <c r="W380" s="12" t="b">
        <f>IF(V380&lt;0,0,V380)=ROUND(X380,2)</f>
        <v>1</v>
      </c>
      <c r="X380" s="11">
        <v>0</v>
      </c>
      <c r="Y380" s="11">
        <v>0</v>
      </c>
      <c r="Z380" s="11">
        <v>0</v>
      </c>
      <c r="AA380" s="11">
        <v>0</v>
      </c>
      <c r="AB380" s="11">
        <v>0</v>
      </c>
      <c r="AC380" s="11"/>
      <c r="AD380" s="11">
        <v>0</v>
      </c>
      <c r="AE380" s="11">
        <v>0</v>
      </c>
      <c r="AF380" s="11">
        <v>0</v>
      </c>
      <c r="AG380" s="11" t="b">
        <f>ROUND(AF380,2)=ROUND((AH380*AE380),2)</f>
        <v>1</v>
      </c>
      <c r="AH380" s="11">
        <v>0</v>
      </c>
      <c r="AI380" s="11" t="s">
        <v>32</v>
      </c>
      <c r="AJ380" s="11"/>
    </row>
    <row r="381" spans="1:36" s="7" customFormat="1" ht="13.5" hidden="1" customHeight="1" x14ac:dyDescent="0.25">
      <c r="A381" s="11" t="str">
        <f t="shared" si="176"/>
        <v>select N'Каганець Людмила Юріївна', N'81',  N'Операційний блок травматологічно-ортопедичного профілю',  N'Молодша медична сестра',  N'1.00', 8, 120, 0, getDate(), null, getDate() union all</v>
      </c>
      <c r="B381" s="11" t="s">
        <v>794</v>
      </c>
      <c r="C381" s="11" t="s">
        <v>795</v>
      </c>
      <c r="D381" s="11" t="s">
        <v>227</v>
      </c>
      <c r="E381" s="11" t="s">
        <v>111</v>
      </c>
      <c r="F381" s="11" t="s">
        <v>25</v>
      </c>
      <c r="G381" s="11" t="s">
        <v>48</v>
      </c>
      <c r="H381" s="11" t="s">
        <v>112</v>
      </c>
      <c r="I381" s="11" t="s">
        <v>29</v>
      </c>
      <c r="J381" s="11" t="s">
        <v>29</v>
      </c>
      <c r="K381" s="11" t="s">
        <v>1569</v>
      </c>
      <c r="L381" s="20"/>
      <c r="M381" s="11">
        <f t="shared" si="222"/>
        <v>0</v>
      </c>
      <c r="N381" s="11">
        <v>0</v>
      </c>
      <c r="O381" s="11"/>
      <c r="P381" s="11"/>
      <c r="Q381" s="11"/>
      <c r="R381" s="11">
        <v>0</v>
      </c>
      <c r="S381" s="11">
        <v>0</v>
      </c>
      <c r="T381" s="11"/>
      <c r="U381" s="11"/>
      <c r="V381" s="11"/>
      <c r="W381" s="11"/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/>
      <c r="AD381" s="11">
        <v>0</v>
      </c>
      <c r="AE381" s="11">
        <v>0</v>
      </c>
      <c r="AF381" s="11">
        <v>0</v>
      </c>
      <c r="AG381" s="11"/>
      <c r="AH381" s="11">
        <v>0</v>
      </c>
      <c r="AI381" s="11" t="s">
        <v>32</v>
      </c>
      <c r="AJ381" s="11"/>
    </row>
    <row r="382" spans="1:36" s="7" customFormat="1" ht="13.5" hidden="1" customHeight="1" x14ac:dyDescent="0.25">
      <c r="A382" s="11" t="str">
        <f t="shared" si="176"/>
        <v>select N'Каїра Кирил Володимирович', N'13',  N'Кардіологічне відділення',  N'Брат медичний',  N'0.50', 8, 200, 0, getDate(), null, getDate() union all</v>
      </c>
      <c r="B382" s="11" t="s">
        <v>1398</v>
      </c>
      <c r="C382" s="11" t="s">
        <v>383</v>
      </c>
      <c r="D382" s="11" t="s">
        <v>384</v>
      </c>
      <c r="E382" s="11" t="s">
        <v>1015</v>
      </c>
      <c r="F382" s="11" t="s">
        <v>181</v>
      </c>
      <c r="G382" s="11" t="s">
        <v>48</v>
      </c>
      <c r="H382" s="11" t="s">
        <v>95</v>
      </c>
      <c r="I382" s="11" t="s">
        <v>50</v>
      </c>
      <c r="J382" s="11" t="s">
        <v>29</v>
      </c>
      <c r="K382" s="11" t="s">
        <v>1571</v>
      </c>
      <c r="L382" s="20"/>
      <c r="M382" s="11">
        <f t="shared" si="222"/>
        <v>0</v>
      </c>
      <c r="N382" s="11">
        <v>0</v>
      </c>
      <c r="O382" s="11"/>
      <c r="P382" s="11"/>
      <c r="Q382" s="11"/>
      <c r="R382" s="11">
        <v>0</v>
      </c>
      <c r="S382" s="11">
        <v>0</v>
      </c>
      <c r="T382" s="11"/>
      <c r="U382" s="11"/>
      <c r="V382" s="11"/>
      <c r="W382" s="11"/>
      <c r="X382" s="11">
        <v>0</v>
      </c>
      <c r="Y382" s="11">
        <v>0</v>
      </c>
      <c r="Z382" s="11">
        <v>0</v>
      </c>
      <c r="AA382" s="11">
        <v>0</v>
      </c>
      <c r="AB382" s="11">
        <v>0</v>
      </c>
      <c r="AC382" s="11"/>
      <c r="AD382" s="11">
        <v>0</v>
      </c>
      <c r="AE382" s="11">
        <v>0</v>
      </c>
      <c r="AF382" s="11">
        <v>0</v>
      </c>
      <c r="AG382" s="11"/>
      <c r="AH382" s="11">
        <v>0</v>
      </c>
      <c r="AI382" s="11" t="s">
        <v>32</v>
      </c>
      <c r="AJ382" s="11"/>
    </row>
    <row r="383" spans="1:36" s="7" customFormat="1" ht="13.5" hidden="1" customHeight="1" x14ac:dyDescent="0.25">
      <c r="A383" s="11" t="str">
        <f t="shared" si="176"/>
        <v>select N'Калініченко Юлія Сергіївна', N'32',  N'Сектор медичних оглядів',  N'лікар-рентгенолог',  N'0.25', 0, 0, 0, getDate(), null, getDate() union all</v>
      </c>
      <c r="B383" s="11" t="s">
        <v>372</v>
      </c>
      <c r="C383" s="11" t="s">
        <v>373</v>
      </c>
      <c r="D383" s="11" t="s">
        <v>84</v>
      </c>
      <c r="E383" s="11" t="s">
        <v>371</v>
      </c>
      <c r="F383" s="11">
        <v>1</v>
      </c>
      <c r="G383" s="11" t="s">
        <v>26</v>
      </c>
      <c r="H383" s="11" t="s">
        <v>26</v>
      </c>
      <c r="I383" s="11" t="s">
        <v>27</v>
      </c>
      <c r="J383" s="11" t="s">
        <v>374</v>
      </c>
      <c r="K383" s="11" t="s">
        <v>1570</v>
      </c>
      <c r="L383" s="20"/>
      <c r="M383" s="11">
        <f t="shared" si="222"/>
        <v>0</v>
      </c>
      <c r="N383" s="11">
        <v>0</v>
      </c>
      <c r="O383" s="11"/>
      <c r="P383" s="11">
        <f t="shared" ref="P383:P384" si="223">S383*(200/3)*J383*F383</f>
        <v>0</v>
      </c>
      <c r="Q383" s="11" t="b">
        <f t="shared" ref="Q383:Q384" si="224">ROUND(R383,2)=ROUND(P383,2)</f>
        <v>1</v>
      </c>
      <c r="R383" s="11">
        <v>0</v>
      </c>
      <c r="S383" s="12">
        <v>0</v>
      </c>
      <c r="T383" s="12">
        <f t="shared" ref="T383:T384" si="225">(30000*F383*J383)</f>
        <v>6000</v>
      </c>
      <c r="U383" s="12">
        <f t="shared" ref="U383:U384" si="226">20000*F383*J383</f>
        <v>4000</v>
      </c>
      <c r="V383" s="12">
        <f t="shared" ref="V383:V384" si="227">ROUND(IF((Y383-T383)&gt;U383,(Y383-T383-U383)*0.1+U383*0.3,(Y383-T383)*0.3),2)</f>
        <v>-1800</v>
      </c>
      <c r="W383" s="12" t="b">
        <f t="shared" ref="W383:W384" si="228">IF(V383&lt;0,0,V383)=ROUND(X383,2)</f>
        <v>1</v>
      </c>
      <c r="X383" s="11">
        <v>0</v>
      </c>
      <c r="Y383" s="11">
        <v>0</v>
      </c>
      <c r="Z383" s="11">
        <v>0</v>
      </c>
      <c r="AA383" s="11">
        <v>0</v>
      </c>
      <c r="AB383" s="11">
        <v>0</v>
      </c>
      <c r="AC383" s="11"/>
      <c r="AD383" s="11">
        <v>0</v>
      </c>
      <c r="AE383" s="11">
        <v>0</v>
      </c>
      <c r="AF383" s="11">
        <v>0</v>
      </c>
      <c r="AG383" s="11" t="b">
        <f t="shared" ref="AG383:AG384" si="229">ROUND(AF383,2)=ROUND((AH383*AE383),2)</f>
        <v>1</v>
      </c>
      <c r="AH383" s="11">
        <v>0</v>
      </c>
      <c r="AI383" s="11" t="s">
        <v>32</v>
      </c>
      <c r="AJ383" s="11"/>
    </row>
    <row r="384" spans="1:36" s="7" customFormat="1" ht="13.5" hidden="1" customHeight="1" x14ac:dyDescent="0.25">
      <c r="A384" s="11" t="str">
        <f t="shared" si="176"/>
        <v>select N'Калініченко Юлія Сергіївна', N'32',  N'Рентгенологічний кабінет',  N'лікар-рентгенолог',  N'1.00', 0, 0, 4918,4, getDate(), null, getDate() union all</v>
      </c>
      <c r="B384" s="11" t="s">
        <v>372</v>
      </c>
      <c r="C384" s="11" t="s">
        <v>212</v>
      </c>
      <c r="D384" s="11" t="s">
        <v>84</v>
      </c>
      <c r="E384" s="11" t="s">
        <v>371</v>
      </c>
      <c r="F384" s="11">
        <v>1</v>
      </c>
      <c r="G384" s="11" t="s">
        <v>26</v>
      </c>
      <c r="H384" s="11" t="s">
        <v>26</v>
      </c>
      <c r="I384" s="11" t="s">
        <v>27</v>
      </c>
      <c r="J384" s="11" t="s">
        <v>28</v>
      </c>
      <c r="K384" s="11" t="s">
        <v>1569</v>
      </c>
      <c r="L384" s="20"/>
      <c r="M384" s="11">
        <f t="shared" si="222"/>
        <v>4918.3999999999996</v>
      </c>
      <c r="N384" s="11">
        <v>0</v>
      </c>
      <c r="O384" s="11"/>
      <c r="P384" s="11">
        <f t="shared" si="223"/>
        <v>0</v>
      </c>
      <c r="Q384" s="11" t="b">
        <f t="shared" si="224"/>
        <v>1</v>
      </c>
      <c r="R384" s="11">
        <v>0</v>
      </c>
      <c r="S384" s="12">
        <v>0</v>
      </c>
      <c r="T384" s="12">
        <f t="shared" si="225"/>
        <v>24000</v>
      </c>
      <c r="U384" s="12">
        <f t="shared" si="226"/>
        <v>16000</v>
      </c>
      <c r="V384" s="12">
        <f t="shared" si="227"/>
        <v>4918.3999999999996</v>
      </c>
      <c r="W384" s="12" t="b">
        <f t="shared" si="228"/>
        <v>1</v>
      </c>
      <c r="X384" s="11">
        <v>4918.3999999999996</v>
      </c>
      <c r="Y384" s="11">
        <v>41184</v>
      </c>
      <c r="Z384" s="11">
        <v>0</v>
      </c>
      <c r="AA384" s="11">
        <v>0</v>
      </c>
      <c r="AB384" s="11">
        <v>0</v>
      </c>
      <c r="AC384" s="11"/>
      <c r="AD384" s="11">
        <v>0</v>
      </c>
      <c r="AE384" s="11">
        <v>0</v>
      </c>
      <c r="AF384" s="11">
        <v>0</v>
      </c>
      <c r="AG384" s="11" t="b">
        <f t="shared" si="229"/>
        <v>1</v>
      </c>
      <c r="AH384" s="11">
        <v>0</v>
      </c>
      <c r="AI384" s="11" t="s">
        <v>32</v>
      </c>
      <c r="AJ384" s="11"/>
    </row>
    <row r="385" spans="1:36" s="7" customFormat="1" ht="13.5" hidden="1" customHeight="1" x14ac:dyDescent="0.25">
      <c r="A385" s="11" t="str">
        <f t="shared" si="176"/>
        <v>select N'Кампов Надія Володимирівна', N'25',  N'Клініко-діагностична лабораторія',  N'лаборант',  N'1.00', 8, 200, 0, getDate(), null, getDate() union all</v>
      </c>
      <c r="B385" s="11" t="s">
        <v>604</v>
      </c>
      <c r="C385" s="11" t="s">
        <v>268</v>
      </c>
      <c r="D385" s="11" t="s">
        <v>269</v>
      </c>
      <c r="E385" s="11" t="s">
        <v>270</v>
      </c>
      <c r="F385" s="11" t="s">
        <v>596</v>
      </c>
      <c r="G385" s="11" t="s">
        <v>48</v>
      </c>
      <c r="H385" s="11" t="s">
        <v>95</v>
      </c>
      <c r="I385" s="11" t="s">
        <v>29</v>
      </c>
      <c r="J385" s="11" t="s">
        <v>29</v>
      </c>
      <c r="K385" s="11" t="s">
        <v>1569</v>
      </c>
      <c r="L385" s="20"/>
      <c r="M385" s="11">
        <f t="shared" si="222"/>
        <v>0</v>
      </c>
      <c r="N385" s="11">
        <v>0</v>
      </c>
      <c r="O385" s="11"/>
      <c r="P385" s="11"/>
      <c r="Q385" s="11"/>
      <c r="R385" s="11">
        <v>0</v>
      </c>
      <c r="S385" s="11">
        <v>0</v>
      </c>
      <c r="T385" s="11"/>
      <c r="U385" s="11"/>
      <c r="V385" s="11"/>
      <c r="W385" s="11"/>
      <c r="X385" s="11">
        <v>0</v>
      </c>
      <c r="Y385" s="11">
        <v>0</v>
      </c>
      <c r="Z385" s="11">
        <v>0</v>
      </c>
      <c r="AA385" s="11">
        <v>0</v>
      </c>
      <c r="AB385" s="11">
        <v>0</v>
      </c>
      <c r="AC385" s="11"/>
      <c r="AD385" s="11">
        <v>0</v>
      </c>
      <c r="AE385" s="11">
        <v>0</v>
      </c>
      <c r="AF385" s="11">
        <v>0</v>
      </c>
      <c r="AG385" s="11"/>
      <c r="AH385" s="11">
        <v>0</v>
      </c>
      <c r="AI385" s="11" t="s">
        <v>32</v>
      </c>
      <c r="AJ385" s="11"/>
    </row>
    <row r="386" spans="1:36" s="7" customFormat="1" ht="13.5" hidden="1" customHeight="1" x14ac:dyDescent="0.25">
      <c r="A386" s="11" t="str">
        <f t="shared" si="176"/>
        <v>select N'Кампов Ольга Василівна', N'2',  N'Відділення екстреної (невідкладної) медичної допомоги',  N'Молодша медична сестра',  N'1.00', 8, 120, 0, getDate(), null, getDate() union all</v>
      </c>
      <c r="B386" s="11" t="s">
        <v>685</v>
      </c>
      <c r="C386" s="11" t="s">
        <v>173</v>
      </c>
      <c r="D386" s="11" t="s">
        <v>30</v>
      </c>
      <c r="E386" s="11" t="s">
        <v>111</v>
      </c>
      <c r="F386" s="11" t="s">
        <v>25</v>
      </c>
      <c r="G386" s="11" t="s">
        <v>48</v>
      </c>
      <c r="H386" s="11" t="s">
        <v>112</v>
      </c>
      <c r="I386" s="11" t="s">
        <v>27</v>
      </c>
      <c r="J386" s="11" t="s">
        <v>28</v>
      </c>
      <c r="K386" s="11" t="s">
        <v>1569</v>
      </c>
      <c r="L386" s="20"/>
      <c r="M386" s="11">
        <f t="shared" si="222"/>
        <v>0</v>
      </c>
      <c r="N386" s="11">
        <v>0</v>
      </c>
      <c r="O386" s="11"/>
      <c r="P386" s="11"/>
      <c r="Q386" s="11"/>
      <c r="R386" s="11">
        <v>0</v>
      </c>
      <c r="S386" s="11">
        <v>0</v>
      </c>
      <c r="T386" s="11"/>
      <c r="U386" s="11"/>
      <c r="V386" s="11"/>
      <c r="W386" s="11"/>
      <c r="X386" s="11">
        <v>0</v>
      </c>
      <c r="Y386" s="11">
        <v>0</v>
      </c>
      <c r="Z386" s="11">
        <v>0</v>
      </c>
      <c r="AA386" s="11">
        <v>0</v>
      </c>
      <c r="AB386" s="11">
        <v>0</v>
      </c>
      <c r="AC386" s="11"/>
      <c r="AD386" s="11">
        <v>0</v>
      </c>
      <c r="AE386" s="11">
        <v>0</v>
      </c>
      <c r="AF386" s="11">
        <v>0</v>
      </c>
      <c r="AG386" s="11"/>
      <c r="AH386" s="11">
        <v>0</v>
      </c>
      <c r="AI386" s="11" t="s">
        <v>32</v>
      </c>
      <c r="AJ386" s="11"/>
    </row>
    <row r="387" spans="1:36" s="7" customFormat="1" ht="13.5" hidden="1" customHeight="1" x14ac:dyDescent="0.25">
      <c r="A387" s="11" t="str">
        <f t="shared" ref="A387:A450" si="230">CONCATENATE("select N'",B387,"', N'",D387,"', "," N'",C387,"',  N'",E387,"',  N'",K387,"', ",G387,", ",H387,", ",M387,", getDate(), null, getDate() union all")</f>
        <v>select N'Кампов Ольга Василівна', N'2',  N'Відділення екстреної (невідкладної) медичної допомоги',  N'Молодша медична сестра',  N'0.25', 8, 120, 0, getDate(), null, getDate() union all</v>
      </c>
      <c r="B387" s="11" t="s">
        <v>685</v>
      </c>
      <c r="C387" s="11" t="s">
        <v>173</v>
      </c>
      <c r="D387" s="11" t="s">
        <v>30</v>
      </c>
      <c r="E387" s="11" t="s">
        <v>111</v>
      </c>
      <c r="F387" s="11" t="s">
        <v>798</v>
      </c>
      <c r="G387" s="11" t="s">
        <v>48</v>
      </c>
      <c r="H387" s="11" t="s">
        <v>112</v>
      </c>
      <c r="I387" s="11" t="s">
        <v>27</v>
      </c>
      <c r="J387" s="11" t="s">
        <v>374</v>
      </c>
      <c r="K387" s="11" t="s">
        <v>1570</v>
      </c>
      <c r="L387" s="20"/>
      <c r="M387" s="11">
        <f t="shared" si="222"/>
        <v>0</v>
      </c>
      <c r="N387" s="11">
        <v>0</v>
      </c>
      <c r="O387" s="11"/>
      <c r="P387" s="11"/>
      <c r="Q387" s="11"/>
      <c r="R387" s="11">
        <v>0</v>
      </c>
      <c r="S387" s="11">
        <v>0</v>
      </c>
      <c r="T387" s="11"/>
      <c r="U387" s="11"/>
      <c r="V387" s="11"/>
      <c r="W387" s="11"/>
      <c r="X387" s="11">
        <v>0</v>
      </c>
      <c r="Y387" s="11">
        <v>0</v>
      </c>
      <c r="Z387" s="11">
        <v>0</v>
      </c>
      <c r="AA387" s="11">
        <v>0</v>
      </c>
      <c r="AB387" s="11">
        <v>0</v>
      </c>
      <c r="AC387" s="11"/>
      <c r="AD387" s="11">
        <v>0</v>
      </c>
      <c r="AE387" s="11">
        <v>0</v>
      </c>
      <c r="AF387" s="11">
        <v>0</v>
      </c>
      <c r="AG387" s="11"/>
      <c r="AH387" s="11">
        <v>0</v>
      </c>
      <c r="AI387" s="11" t="s">
        <v>32</v>
      </c>
      <c r="AJ387" s="11"/>
    </row>
    <row r="388" spans="1:36" s="7" customFormat="1" ht="13.5" hidden="1" customHeight="1" x14ac:dyDescent="0.25">
      <c r="A388" s="11" t="str">
        <f t="shared" si="230"/>
        <v>select N'Кампов Тетяна Нестерівна', N'7',  N'Відділення анестезіології та інтенсивної терапії',  N'сестра медична-анестезист',  N'1.00', 8, 260, 0, getDate(), null, getDate() union all</v>
      </c>
      <c r="B388" s="11" t="s">
        <v>946</v>
      </c>
      <c r="C388" s="11" t="s">
        <v>206</v>
      </c>
      <c r="D388" s="11" t="s">
        <v>140</v>
      </c>
      <c r="E388" s="11" t="s">
        <v>362</v>
      </c>
      <c r="F388" s="11" t="s">
        <v>25</v>
      </c>
      <c r="G388" s="11" t="s">
        <v>48</v>
      </c>
      <c r="H388" s="11" t="s">
        <v>49</v>
      </c>
      <c r="I388" s="11" t="s">
        <v>29</v>
      </c>
      <c r="J388" s="11" t="s">
        <v>29</v>
      </c>
      <c r="K388" s="11" t="s">
        <v>1569</v>
      </c>
      <c r="L388" s="20"/>
      <c r="M388" s="11">
        <f t="shared" si="222"/>
        <v>0</v>
      </c>
      <c r="N388" s="11">
        <v>0</v>
      </c>
      <c r="O388" s="11"/>
      <c r="P388" s="11"/>
      <c r="Q388" s="11"/>
      <c r="R388" s="11">
        <v>0</v>
      </c>
      <c r="S388" s="11">
        <v>0</v>
      </c>
      <c r="T388" s="11"/>
      <c r="U388" s="11"/>
      <c r="V388" s="11"/>
      <c r="W388" s="11"/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/>
      <c r="AD388" s="11">
        <v>0</v>
      </c>
      <c r="AE388" s="11">
        <v>0</v>
      </c>
      <c r="AF388" s="11">
        <v>0</v>
      </c>
      <c r="AG388" s="11"/>
      <c r="AH388" s="11">
        <v>0</v>
      </c>
      <c r="AI388" s="11" t="s">
        <v>32</v>
      </c>
      <c r="AJ388" s="11"/>
    </row>
    <row r="389" spans="1:36" s="7" customFormat="1" ht="13.5" hidden="1" customHeight="1" x14ac:dyDescent="0.25">
      <c r="A389" s="11" t="str">
        <f t="shared" si="230"/>
        <v>select N'Капац Мирослава Михайлівна', N'86',  N'Відділення постінтенсивного виходжування для новонароджених та постнатального догляду',  N'сестра медична',  N'1.00', 8, 200, 0, getDate(), null, getDate() union all</v>
      </c>
      <c r="B389" s="11" t="s">
        <v>1325</v>
      </c>
      <c r="C389" s="11" t="s">
        <v>681</v>
      </c>
      <c r="D389" s="11" t="s">
        <v>682</v>
      </c>
      <c r="E389" s="11" t="s">
        <v>93</v>
      </c>
      <c r="F389" s="11" t="s">
        <v>887</v>
      </c>
      <c r="G389" s="11" t="s">
        <v>48</v>
      </c>
      <c r="H389" s="11" t="s">
        <v>95</v>
      </c>
      <c r="I389" s="11" t="s">
        <v>29</v>
      </c>
      <c r="J389" s="11" t="s">
        <v>29</v>
      </c>
      <c r="K389" s="11" t="s">
        <v>1569</v>
      </c>
      <c r="L389" s="20"/>
      <c r="M389" s="11">
        <f t="shared" si="222"/>
        <v>0</v>
      </c>
      <c r="N389" s="11">
        <v>0</v>
      </c>
      <c r="O389" s="11"/>
      <c r="P389" s="11"/>
      <c r="Q389" s="11"/>
      <c r="R389" s="11">
        <v>0</v>
      </c>
      <c r="S389" s="11">
        <v>0</v>
      </c>
      <c r="T389" s="11"/>
      <c r="U389" s="11"/>
      <c r="V389" s="11"/>
      <c r="W389" s="11"/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/>
      <c r="AD389" s="11">
        <v>0</v>
      </c>
      <c r="AE389" s="11">
        <v>0</v>
      </c>
      <c r="AF389" s="11">
        <v>0</v>
      </c>
      <c r="AG389" s="11"/>
      <c r="AH389" s="11">
        <v>0</v>
      </c>
      <c r="AI389" s="11" t="s">
        <v>32</v>
      </c>
      <c r="AJ389" s="11"/>
    </row>
    <row r="390" spans="1:36" s="7" customFormat="1" ht="13.5" hidden="1" customHeight="1" x14ac:dyDescent="0.25">
      <c r="A390" s="11" t="str">
        <f t="shared" si="230"/>
        <v>select N'Капко Лілія Іллівна', N'82',  N'Відділення інтенсивної терапії для вагітної, роділлі, породіллі',  N'акушерка',  N'1.00', 8, 260, 0, getDate(), null, getDate() union all</v>
      </c>
      <c r="B390" s="11" t="s">
        <v>651</v>
      </c>
      <c r="C390" s="11" t="s">
        <v>485</v>
      </c>
      <c r="D390" s="11" t="s">
        <v>486</v>
      </c>
      <c r="E390" s="11" t="s">
        <v>46</v>
      </c>
      <c r="F390" s="11" t="s">
        <v>279</v>
      </c>
      <c r="G390" s="11" t="s">
        <v>48</v>
      </c>
      <c r="H390" s="11" t="s">
        <v>49</v>
      </c>
      <c r="I390" s="11" t="s">
        <v>29</v>
      </c>
      <c r="J390" s="11" t="s">
        <v>29</v>
      </c>
      <c r="K390" s="11" t="s">
        <v>1569</v>
      </c>
      <c r="L390" s="20"/>
      <c r="M390" s="11">
        <f t="shared" si="222"/>
        <v>0</v>
      </c>
      <c r="N390" s="11">
        <v>0</v>
      </c>
      <c r="O390" s="11"/>
      <c r="P390" s="11"/>
      <c r="Q390" s="11"/>
      <c r="R390" s="11">
        <v>0</v>
      </c>
      <c r="S390" s="11">
        <v>0</v>
      </c>
      <c r="T390" s="11"/>
      <c r="U390" s="11"/>
      <c r="V390" s="11"/>
      <c r="W390" s="11"/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/>
      <c r="AD390" s="11">
        <v>0</v>
      </c>
      <c r="AE390" s="11">
        <v>0</v>
      </c>
      <c r="AF390" s="11">
        <v>0</v>
      </c>
      <c r="AG390" s="11"/>
      <c r="AH390" s="11">
        <v>0</v>
      </c>
      <c r="AI390" s="11" t="s">
        <v>32</v>
      </c>
      <c r="AJ390" s="11"/>
    </row>
    <row r="391" spans="1:36" s="7" customFormat="1" ht="13.5" hidden="1" customHeight="1" x14ac:dyDescent="0.25">
      <c r="A391" s="11" t="str">
        <f t="shared" si="230"/>
        <v>select N'Качайло Ганна Андріївна', N'81',  N'Операційна №1',  N'Молодша медична сестра',  N'1.00', 8, 120, 0, getDate(), null, getDate() union all</v>
      </c>
      <c r="B391" s="11" t="s">
        <v>866</v>
      </c>
      <c r="C391" s="11" t="s">
        <v>231</v>
      </c>
      <c r="D391" s="11" t="s">
        <v>227</v>
      </c>
      <c r="E391" s="11" t="s">
        <v>111</v>
      </c>
      <c r="F391" s="11" t="s">
        <v>204</v>
      </c>
      <c r="G391" s="11" t="s">
        <v>48</v>
      </c>
      <c r="H391" s="11" t="s">
        <v>112</v>
      </c>
      <c r="I391" s="11" t="s">
        <v>29</v>
      </c>
      <c r="J391" s="11" t="s">
        <v>29</v>
      </c>
      <c r="K391" s="11" t="s">
        <v>1569</v>
      </c>
      <c r="L391" s="20"/>
      <c r="M391" s="11">
        <f t="shared" si="222"/>
        <v>0</v>
      </c>
      <c r="N391" s="11">
        <v>0</v>
      </c>
      <c r="O391" s="11"/>
      <c r="P391" s="11"/>
      <c r="Q391" s="11"/>
      <c r="R391" s="11">
        <v>0</v>
      </c>
      <c r="S391" s="11">
        <v>0</v>
      </c>
      <c r="T391" s="11"/>
      <c r="U391" s="11"/>
      <c r="V391" s="11"/>
      <c r="W391" s="11"/>
      <c r="X391" s="11">
        <v>0</v>
      </c>
      <c r="Y391" s="11">
        <v>0</v>
      </c>
      <c r="Z391" s="11">
        <v>0</v>
      </c>
      <c r="AA391" s="11">
        <v>0</v>
      </c>
      <c r="AB391" s="11">
        <v>0</v>
      </c>
      <c r="AC391" s="11"/>
      <c r="AD391" s="11">
        <v>0</v>
      </c>
      <c r="AE391" s="11">
        <v>0</v>
      </c>
      <c r="AF391" s="11">
        <v>0</v>
      </c>
      <c r="AG391" s="11"/>
      <c r="AH391" s="11">
        <v>0</v>
      </c>
      <c r="AI391" s="11" t="s">
        <v>32</v>
      </c>
      <c r="AJ391" s="11"/>
    </row>
    <row r="392" spans="1:36" s="7" customFormat="1" ht="13.5" hidden="1" customHeight="1" x14ac:dyDescent="0.25">
      <c r="A392" s="11" t="str">
        <f t="shared" si="230"/>
        <v>select N'Качур Домініка Володимирівна', N'25',  N'Клініко-діагностична лабораторія',  N'лаборант',  N'1.00', 8, 200, 0, getDate(), null, getDate() union all</v>
      </c>
      <c r="B392" s="11" t="s">
        <v>267</v>
      </c>
      <c r="C392" s="11" t="s">
        <v>268</v>
      </c>
      <c r="D392" s="11" t="s">
        <v>269</v>
      </c>
      <c r="E392" s="11" t="s">
        <v>270</v>
      </c>
      <c r="F392" s="11" t="s">
        <v>31</v>
      </c>
      <c r="G392" s="11" t="s">
        <v>48</v>
      </c>
      <c r="H392" s="11" t="s">
        <v>95</v>
      </c>
      <c r="I392" s="11" t="s">
        <v>29</v>
      </c>
      <c r="J392" s="11" t="s">
        <v>29</v>
      </c>
      <c r="K392" s="11" t="s">
        <v>1569</v>
      </c>
      <c r="L392" s="20"/>
      <c r="M392" s="11">
        <f t="shared" si="222"/>
        <v>0</v>
      </c>
      <c r="N392" s="11">
        <v>0</v>
      </c>
      <c r="O392" s="11"/>
      <c r="P392" s="11"/>
      <c r="Q392" s="11"/>
      <c r="R392" s="11">
        <v>0</v>
      </c>
      <c r="S392" s="11">
        <v>0</v>
      </c>
      <c r="T392" s="11"/>
      <c r="U392" s="11"/>
      <c r="V392" s="11"/>
      <c r="W392" s="11"/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/>
      <c r="AD392" s="11">
        <v>0</v>
      </c>
      <c r="AE392" s="11">
        <v>0</v>
      </c>
      <c r="AF392" s="11">
        <v>0</v>
      </c>
      <c r="AG392" s="11"/>
      <c r="AH392" s="11">
        <v>0</v>
      </c>
      <c r="AI392" s="11" t="s">
        <v>32</v>
      </c>
      <c r="AJ392" s="11"/>
    </row>
    <row r="393" spans="1:36" s="7" customFormat="1" ht="13.5" hidden="1" customHeight="1" x14ac:dyDescent="0.25">
      <c r="A393" s="11" t="str">
        <f t="shared" si="230"/>
        <v>select N'Качур Наталія Василівна', N'25',  N'Клініко-діагностична лабораторія',  N'лаборант',  N'1.00', 8, 200, 0, getDate(), null, getDate() union all</v>
      </c>
      <c r="B393" s="11" t="s">
        <v>1125</v>
      </c>
      <c r="C393" s="11" t="s">
        <v>268</v>
      </c>
      <c r="D393" s="11" t="s">
        <v>269</v>
      </c>
      <c r="E393" s="11" t="s">
        <v>270</v>
      </c>
      <c r="F393" s="11" t="s">
        <v>168</v>
      </c>
      <c r="G393" s="11" t="s">
        <v>48</v>
      </c>
      <c r="H393" s="11" t="s">
        <v>95</v>
      </c>
      <c r="I393" s="11" t="s">
        <v>29</v>
      </c>
      <c r="J393" s="11" t="s">
        <v>29</v>
      </c>
      <c r="K393" s="11" t="s">
        <v>1569</v>
      </c>
      <c r="L393" s="20"/>
      <c r="M393" s="11">
        <f t="shared" si="222"/>
        <v>0</v>
      </c>
      <c r="N393" s="11">
        <v>0</v>
      </c>
      <c r="O393" s="11"/>
      <c r="P393" s="11"/>
      <c r="Q393" s="11"/>
      <c r="R393" s="11">
        <v>0</v>
      </c>
      <c r="S393" s="11">
        <v>0</v>
      </c>
      <c r="T393" s="11"/>
      <c r="U393" s="11"/>
      <c r="V393" s="11"/>
      <c r="W393" s="11"/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/>
      <c r="AD393" s="11">
        <v>0</v>
      </c>
      <c r="AE393" s="11">
        <v>0</v>
      </c>
      <c r="AF393" s="11">
        <v>0</v>
      </c>
      <c r="AG393" s="11"/>
      <c r="AH393" s="11">
        <v>0</v>
      </c>
      <c r="AI393" s="11" t="s">
        <v>32</v>
      </c>
      <c r="AJ393" s="11"/>
    </row>
    <row r="394" spans="1:36" s="7" customFormat="1" ht="13.5" hidden="1" customHeight="1" x14ac:dyDescent="0.25">
      <c r="A394" s="11" t="str">
        <f t="shared" si="230"/>
        <v>select N'Качур Руслана Степанівна', N'22',  N'Відділення загальної терапії',  N'сестра медична',  N'1.00', 8, 200, 0, getDate(), null, getDate() union all</v>
      </c>
      <c r="B394" s="11" t="s">
        <v>1150</v>
      </c>
      <c r="C394" s="11" t="s">
        <v>202</v>
      </c>
      <c r="D394" s="11" t="s">
        <v>203</v>
      </c>
      <c r="E394" s="11" t="s">
        <v>93</v>
      </c>
      <c r="F394" s="11" t="s">
        <v>25</v>
      </c>
      <c r="G394" s="11" t="s">
        <v>48</v>
      </c>
      <c r="H394" s="11" t="s">
        <v>95</v>
      </c>
      <c r="I394" s="11" t="s">
        <v>29</v>
      </c>
      <c r="J394" s="11" t="s">
        <v>29</v>
      </c>
      <c r="K394" s="11" t="s">
        <v>1569</v>
      </c>
      <c r="L394" s="20"/>
      <c r="M394" s="11">
        <f t="shared" si="222"/>
        <v>0</v>
      </c>
      <c r="N394" s="11">
        <v>0</v>
      </c>
      <c r="O394" s="11"/>
      <c r="P394" s="11"/>
      <c r="Q394" s="11"/>
      <c r="R394" s="11">
        <v>0</v>
      </c>
      <c r="S394" s="11">
        <v>0</v>
      </c>
      <c r="T394" s="11"/>
      <c r="U394" s="11"/>
      <c r="V394" s="11"/>
      <c r="W394" s="11"/>
      <c r="X394" s="11">
        <v>0</v>
      </c>
      <c r="Y394" s="11">
        <v>0</v>
      </c>
      <c r="Z394" s="11">
        <v>0</v>
      </c>
      <c r="AA394" s="11">
        <v>0</v>
      </c>
      <c r="AB394" s="11">
        <v>0</v>
      </c>
      <c r="AC394" s="11"/>
      <c r="AD394" s="11">
        <v>0</v>
      </c>
      <c r="AE394" s="11">
        <v>0</v>
      </c>
      <c r="AF394" s="11">
        <v>0</v>
      </c>
      <c r="AG394" s="11"/>
      <c r="AH394" s="11">
        <v>0</v>
      </c>
      <c r="AI394" s="11" t="s">
        <v>32</v>
      </c>
      <c r="AJ394" s="11"/>
    </row>
    <row r="395" spans="1:36" s="7" customFormat="1" ht="13.5" hidden="1" customHeight="1" x14ac:dyDescent="0.25">
      <c r="A395" s="11" t="str">
        <f t="shared" si="230"/>
        <v>select N'Квасніцький Андрій Васильович', N'21',  N'Онкологічне відділення',  N'лікар з променевої терапії',  N'0.10', 0, 0, 0, getDate(), null, getDate() union all</v>
      </c>
      <c r="B395" s="11" t="s">
        <v>597</v>
      </c>
      <c r="C395" s="11" t="s">
        <v>40</v>
      </c>
      <c r="D395" s="11" t="s">
        <v>41</v>
      </c>
      <c r="E395" s="11" t="s">
        <v>598</v>
      </c>
      <c r="F395" s="11">
        <v>1</v>
      </c>
      <c r="G395" s="11" t="s">
        <v>26</v>
      </c>
      <c r="H395" s="11" t="s">
        <v>26</v>
      </c>
      <c r="I395" s="11" t="s">
        <v>75</v>
      </c>
      <c r="J395" s="11" t="s">
        <v>29</v>
      </c>
      <c r="K395" s="11" t="s">
        <v>1573</v>
      </c>
      <c r="L395" s="20"/>
      <c r="M395" s="11">
        <f t="shared" si="222"/>
        <v>0</v>
      </c>
      <c r="N395" s="11">
        <v>0</v>
      </c>
      <c r="O395" s="11"/>
      <c r="P395" s="11">
        <f>S395*(200/3)*J395*F395</f>
        <v>0</v>
      </c>
      <c r="Q395" s="11" t="b">
        <f>ROUND(R395,2)=ROUND(P395,2)</f>
        <v>1</v>
      </c>
      <c r="R395" s="11">
        <v>0</v>
      </c>
      <c r="S395" s="12">
        <v>0</v>
      </c>
      <c r="T395" s="12">
        <f>(30000*F395*J395)</f>
        <v>30000</v>
      </c>
      <c r="U395" s="12">
        <f>20000*F395*J395</f>
        <v>20000</v>
      </c>
      <c r="V395" s="12">
        <f>ROUND(IF((Y395-T395)&gt;U395,(Y395-T395-U395)*0.1+U395*0.3,(Y395-T395)*0.3),2)</f>
        <v>-9000</v>
      </c>
      <c r="W395" s="12" t="b">
        <f>IF(V395&lt;0,0,V395)=ROUND(X395,2)</f>
        <v>1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/>
      <c r="AD395" s="11">
        <v>0</v>
      </c>
      <c r="AE395" s="11">
        <v>0</v>
      </c>
      <c r="AF395" s="11">
        <v>0</v>
      </c>
      <c r="AG395" s="11" t="b">
        <f>ROUND(AF395,2)=ROUND((AH395*AE395),2)</f>
        <v>1</v>
      </c>
      <c r="AH395" s="11">
        <v>0</v>
      </c>
      <c r="AI395" s="11" t="s">
        <v>32</v>
      </c>
      <c r="AJ395" s="11"/>
    </row>
    <row r="396" spans="1:36" s="7" customFormat="1" ht="13.5" hidden="1" customHeight="1" x14ac:dyDescent="0.25">
      <c r="A396" s="11" t="str">
        <f t="shared" si="230"/>
        <v>select N'Кедебець Марія Павлівна', N'75',  N'Відділення діалізу',  N'Молодша медична сестра',  N'1.00', 8, 120, 0, getDate(), null, getDate() union all</v>
      </c>
      <c r="B396" s="11" t="s">
        <v>779</v>
      </c>
      <c r="C396" s="11" t="s">
        <v>538</v>
      </c>
      <c r="D396" s="11" t="s">
        <v>539</v>
      </c>
      <c r="E396" s="11" t="s">
        <v>111</v>
      </c>
      <c r="F396" s="11" t="s">
        <v>317</v>
      </c>
      <c r="G396" s="11" t="s">
        <v>48</v>
      </c>
      <c r="H396" s="11" t="s">
        <v>112</v>
      </c>
      <c r="I396" s="11" t="s">
        <v>29</v>
      </c>
      <c r="J396" s="11" t="s">
        <v>29</v>
      </c>
      <c r="K396" s="11" t="s">
        <v>1569</v>
      </c>
      <c r="L396" s="20"/>
      <c r="M396" s="11">
        <f t="shared" si="222"/>
        <v>0</v>
      </c>
      <c r="N396" s="11">
        <v>0</v>
      </c>
      <c r="O396" s="11"/>
      <c r="P396" s="11"/>
      <c r="Q396" s="11"/>
      <c r="R396" s="11">
        <v>0</v>
      </c>
      <c r="S396" s="11">
        <v>0</v>
      </c>
      <c r="T396" s="11"/>
      <c r="U396" s="11"/>
      <c r="V396" s="11"/>
      <c r="W396" s="11"/>
      <c r="X396" s="11">
        <v>0</v>
      </c>
      <c r="Y396" s="11">
        <v>0</v>
      </c>
      <c r="Z396" s="11">
        <v>0</v>
      </c>
      <c r="AA396" s="11">
        <v>0</v>
      </c>
      <c r="AB396" s="11">
        <v>0</v>
      </c>
      <c r="AC396" s="11"/>
      <c r="AD396" s="11">
        <v>0</v>
      </c>
      <c r="AE396" s="11">
        <v>0</v>
      </c>
      <c r="AF396" s="11">
        <v>0</v>
      </c>
      <c r="AG396" s="11"/>
      <c r="AH396" s="11">
        <v>0</v>
      </c>
      <c r="AI396" s="11" t="s">
        <v>32</v>
      </c>
      <c r="AJ396" s="11"/>
    </row>
    <row r="397" spans="1:36" s="7" customFormat="1" ht="13.5" hidden="1" customHeight="1" x14ac:dyDescent="0.25">
      <c r="A397" s="11" t="str">
        <f t="shared" si="230"/>
        <v>select N'Кейкер Світлана Іллівна', N'33',  N'Жіноча консультація',  N'лікар-акушер-гінеколог',  N'1.00', 0, 0, 0, getDate(), null, getDate() union all</v>
      </c>
      <c r="B397" s="11" t="s">
        <v>295</v>
      </c>
      <c r="C397" s="11" t="s">
        <v>222</v>
      </c>
      <c r="D397" s="11" t="s">
        <v>223</v>
      </c>
      <c r="E397" s="11" t="s">
        <v>36</v>
      </c>
      <c r="F397" s="11">
        <v>1</v>
      </c>
      <c r="G397" s="11" t="s">
        <v>26</v>
      </c>
      <c r="H397" s="11" t="s">
        <v>26</v>
      </c>
      <c r="I397" s="11" t="s">
        <v>29</v>
      </c>
      <c r="J397" s="11" t="s">
        <v>29</v>
      </c>
      <c r="K397" s="11" t="s">
        <v>1569</v>
      </c>
      <c r="L397" s="20"/>
      <c r="M397" s="11">
        <f t="shared" si="222"/>
        <v>0</v>
      </c>
      <c r="N397" s="11">
        <v>0</v>
      </c>
      <c r="O397" s="11"/>
      <c r="P397" s="11">
        <f t="shared" ref="P397:P398" si="231">S397*(200/3)*J397*F397</f>
        <v>0</v>
      </c>
      <c r="Q397" s="11" t="b">
        <f t="shared" ref="Q397:Q398" si="232">ROUND(R397,2)=ROUND(P397,2)</f>
        <v>1</v>
      </c>
      <c r="R397" s="11">
        <v>0</v>
      </c>
      <c r="S397" s="12">
        <v>0</v>
      </c>
      <c r="T397" s="12">
        <f t="shared" ref="T397:T398" si="233">(30000*F397*J397)</f>
        <v>30000</v>
      </c>
      <c r="U397" s="12">
        <f t="shared" ref="U397:U398" si="234">20000*F397*J397</f>
        <v>20000</v>
      </c>
      <c r="V397" s="12">
        <f t="shared" ref="V397:V398" si="235">ROUND(IF((Y397-T397)&gt;U397,(Y397-T397-U397)*0.1+U397*0.3,(Y397-T397)*0.3),2)</f>
        <v>-4606.2</v>
      </c>
      <c r="W397" s="12" t="b">
        <f t="shared" ref="W397:W398" si="236">IF(V397&lt;0,0,V397)=ROUND(X397,2)</f>
        <v>1</v>
      </c>
      <c r="X397" s="11">
        <v>0</v>
      </c>
      <c r="Y397" s="11">
        <v>14646</v>
      </c>
      <c r="Z397" s="11">
        <v>0</v>
      </c>
      <c r="AA397" s="11">
        <v>0</v>
      </c>
      <c r="AB397" s="11">
        <v>0</v>
      </c>
      <c r="AC397" s="11"/>
      <c r="AD397" s="11">
        <v>0</v>
      </c>
      <c r="AE397" s="11">
        <v>0</v>
      </c>
      <c r="AF397" s="11">
        <v>0</v>
      </c>
      <c r="AG397" s="11" t="b">
        <f t="shared" ref="AG397:AG398" si="237">ROUND(AF397,2)=ROUND((AH397*AE397),2)</f>
        <v>1</v>
      </c>
      <c r="AH397" s="11">
        <v>0</v>
      </c>
      <c r="AI397" s="11" t="s">
        <v>32</v>
      </c>
      <c r="AJ397" s="11"/>
    </row>
    <row r="398" spans="1:36" s="7" customFormat="1" ht="13.5" hidden="1" customHeight="1" x14ac:dyDescent="0.25">
      <c r="A398" s="11" t="str">
        <f t="shared" si="230"/>
        <v>select N'Кельман Світлана Дмитрівна', N'13',  N'Кардіологічне відділення',  N'лікар-кардіолог',  N'1.00', 0, 0, 965,07935, getDate(), null, getDate() union all</v>
      </c>
      <c r="B398" s="11" t="s">
        <v>917</v>
      </c>
      <c r="C398" s="11" t="s">
        <v>383</v>
      </c>
      <c r="D398" s="11" t="s">
        <v>384</v>
      </c>
      <c r="E398" s="11" t="s">
        <v>841</v>
      </c>
      <c r="F398" s="11">
        <v>0.76190480000000005</v>
      </c>
      <c r="G398" s="11" t="s">
        <v>26</v>
      </c>
      <c r="H398" s="11" t="s">
        <v>26</v>
      </c>
      <c r="I398" s="11" t="s">
        <v>29</v>
      </c>
      <c r="J398" s="11" t="s">
        <v>29</v>
      </c>
      <c r="K398" s="11" t="s">
        <v>1569</v>
      </c>
      <c r="L398" s="20"/>
      <c r="M398" s="11">
        <f t="shared" si="222"/>
        <v>965.07934999999998</v>
      </c>
      <c r="N398" s="11">
        <v>0</v>
      </c>
      <c r="O398" s="11"/>
      <c r="P398" s="11">
        <f t="shared" si="231"/>
        <v>965.07941333333349</v>
      </c>
      <c r="Q398" s="11" t="b">
        <f t="shared" si="232"/>
        <v>1</v>
      </c>
      <c r="R398" s="11">
        <v>965.07934999999998</v>
      </c>
      <c r="S398" s="14">
        <v>19</v>
      </c>
      <c r="T398" s="12">
        <f t="shared" si="233"/>
        <v>22857.144</v>
      </c>
      <c r="U398" s="12">
        <f t="shared" si="234"/>
        <v>15238.096000000001</v>
      </c>
      <c r="V398" s="12">
        <f t="shared" si="235"/>
        <v>-6857.14</v>
      </c>
      <c r="W398" s="12" t="b">
        <f t="shared" si="236"/>
        <v>1</v>
      </c>
      <c r="X398" s="11">
        <v>0</v>
      </c>
      <c r="Y398" s="11">
        <v>0</v>
      </c>
      <c r="Z398" s="11">
        <v>0</v>
      </c>
      <c r="AA398" s="11">
        <v>0</v>
      </c>
      <c r="AB398" s="11">
        <v>0</v>
      </c>
      <c r="AC398" s="11"/>
      <c r="AD398" s="11">
        <v>0</v>
      </c>
      <c r="AE398" s="11">
        <v>0</v>
      </c>
      <c r="AF398" s="11">
        <v>0</v>
      </c>
      <c r="AG398" s="11" t="b">
        <f t="shared" si="237"/>
        <v>1</v>
      </c>
      <c r="AH398" s="11">
        <v>0</v>
      </c>
      <c r="AI398" s="11" t="s">
        <v>32</v>
      </c>
      <c r="AJ398" s="11"/>
    </row>
    <row r="399" spans="1:36" s="7" customFormat="1" ht="13.5" hidden="1" customHeight="1" x14ac:dyDescent="0.25">
      <c r="A399" s="11" t="str">
        <f t="shared" si="230"/>
        <v>select N'Кельман Світлана Павлівна', N'81',  N'Операційна №1',  N'Молодша медична сестра',  N'1.00', 8, 120, 0, getDate(), null, getDate() union all</v>
      </c>
      <c r="B399" s="11" t="s">
        <v>1208</v>
      </c>
      <c r="C399" s="11" t="s">
        <v>231</v>
      </c>
      <c r="D399" s="11" t="s">
        <v>227</v>
      </c>
      <c r="E399" s="11" t="s">
        <v>111</v>
      </c>
      <c r="F399" s="11" t="s">
        <v>196</v>
      </c>
      <c r="G399" s="11" t="s">
        <v>48</v>
      </c>
      <c r="H399" s="11" t="s">
        <v>112</v>
      </c>
      <c r="I399" s="11" t="s">
        <v>29</v>
      </c>
      <c r="J399" s="11" t="s">
        <v>29</v>
      </c>
      <c r="K399" s="11" t="s">
        <v>1569</v>
      </c>
      <c r="L399" s="20"/>
      <c r="M399" s="11">
        <f t="shared" si="222"/>
        <v>0</v>
      </c>
      <c r="N399" s="11">
        <v>0</v>
      </c>
      <c r="O399" s="11"/>
      <c r="P399" s="11"/>
      <c r="Q399" s="11"/>
      <c r="R399" s="11">
        <v>0</v>
      </c>
      <c r="S399" s="11">
        <v>0</v>
      </c>
      <c r="T399" s="11"/>
      <c r="U399" s="11"/>
      <c r="V399" s="11"/>
      <c r="W399" s="11"/>
      <c r="X399" s="11">
        <v>0</v>
      </c>
      <c r="Y399" s="11">
        <v>0</v>
      </c>
      <c r="Z399" s="11">
        <v>0</v>
      </c>
      <c r="AA399" s="11">
        <v>0</v>
      </c>
      <c r="AB399" s="11">
        <v>0</v>
      </c>
      <c r="AC399" s="11"/>
      <c r="AD399" s="11">
        <v>0</v>
      </c>
      <c r="AE399" s="11">
        <v>0</v>
      </c>
      <c r="AF399" s="11">
        <v>0</v>
      </c>
      <c r="AG399" s="11"/>
      <c r="AH399" s="11">
        <v>0</v>
      </c>
      <c r="AI399" s="11" t="s">
        <v>32</v>
      </c>
      <c r="AJ399" s="11"/>
    </row>
    <row r="400" spans="1:36" s="7" customFormat="1" ht="13.5" hidden="1" customHeight="1" x14ac:dyDescent="0.25">
      <c r="A400" s="11" t="str">
        <f t="shared" si="230"/>
        <v>select N'Кенес Мирослава Миколаївна', N'32',  N'Травматологічний кабінет',  N'сестра медична',  N'1.00', 8, 200, 0, getDate(), null, getDate() union all</v>
      </c>
      <c r="B400" s="11" t="s">
        <v>1156</v>
      </c>
      <c r="C400" s="11" t="s">
        <v>240</v>
      </c>
      <c r="D400" s="11" t="s">
        <v>84</v>
      </c>
      <c r="E400" s="11" t="s">
        <v>93</v>
      </c>
      <c r="F400" s="11" t="s">
        <v>25</v>
      </c>
      <c r="G400" s="11" t="s">
        <v>48</v>
      </c>
      <c r="H400" s="11" t="s">
        <v>95</v>
      </c>
      <c r="I400" s="11" t="s">
        <v>29</v>
      </c>
      <c r="J400" s="11" t="s">
        <v>29</v>
      </c>
      <c r="K400" s="11" t="s">
        <v>1569</v>
      </c>
      <c r="L400" s="20"/>
      <c r="M400" s="11">
        <f t="shared" si="222"/>
        <v>0</v>
      </c>
      <c r="N400" s="11">
        <v>0</v>
      </c>
      <c r="O400" s="11"/>
      <c r="P400" s="11"/>
      <c r="Q400" s="11"/>
      <c r="R400" s="11">
        <v>0</v>
      </c>
      <c r="S400" s="11">
        <v>0</v>
      </c>
      <c r="T400" s="11"/>
      <c r="U400" s="11"/>
      <c r="V400" s="11"/>
      <c r="W400" s="11"/>
      <c r="X400" s="11">
        <v>0</v>
      </c>
      <c r="Y400" s="11">
        <v>0</v>
      </c>
      <c r="Z400" s="11">
        <v>0</v>
      </c>
      <c r="AA400" s="11">
        <v>0</v>
      </c>
      <c r="AB400" s="11">
        <v>0</v>
      </c>
      <c r="AC400" s="11"/>
      <c r="AD400" s="11">
        <v>0</v>
      </c>
      <c r="AE400" s="11">
        <v>0</v>
      </c>
      <c r="AF400" s="11">
        <v>0</v>
      </c>
      <c r="AG400" s="11"/>
      <c r="AH400" s="11">
        <v>0</v>
      </c>
      <c r="AI400" s="11" t="s">
        <v>32</v>
      </c>
      <c r="AJ400" s="11"/>
    </row>
    <row r="401" spans="1:36" s="7" customFormat="1" ht="13.5" hidden="1" customHeight="1" x14ac:dyDescent="0.25">
      <c r="A401" s="11" t="str">
        <f t="shared" si="230"/>
        <v>select N'Кенис Марія Василівна', N'31',  N'Відділ досліджень та розвитку',  N'Статистик',  N'1.00', 5, 640, 0, getDate(), null, getDate() union all</v>
      </c>
      <c r="B401" s="11" t="s">
        <v>787</v>
      </c>
      <c r="C401" s="11" t="s">
        <v>58</v>
      </c>
      <c r="D401" s="11" t="s">
        <v>59</v>
      </c>
      <c r="E401" s="11" t="s">
        <v>769</v>
      </c>
      <c r="F401" s="11" t="s">
        <v>535</v>
      </c>
      <c r="G401" s="11" t="s">
        <v>23</v>
      </c>
      <c r="H401" s="11" t="s">
        <v>61</v>
      </c>
      <c r="I401" s="11" t="s">
        <v>27</v>
      </c>
      <c r="J401" s="11" t="s">
        <v>28</v>
      </c>
      <c r="K401" s="11" t="s">
        <v>1569</v>
      </c>
      <c r="L401" s="20"/>
      <c r="M401" s="11">
        <f t="shared" si="222"/>
        <v>0</v>
      </c>
      <c r="N401" s="11">
        <v>0</v>
      </c>
      <c r="O401" s="11"/>
      <c r="P401" s="11"/>
      <c r="Q401" s="11"/>
      <c r="R401" s="11">
        <v>0</v>
      </c>
      <c r="S401" s="11">
        <v>0</v>
      </c>
      <c r="T401" s="11"/>
      <c r="U401" s="11"/>
      <c r="V401" s="11"/>
      <c r="W401" s="11"/>
      <c r="X401" s="11">
        <v>0</v>
      </c>
      <c r="Y401" s="11">
        <v>0</v>
      </c>
      <c r="Z401" s="11">
        <v>0</v>
      </c>
      <c r="AA401" s="11">
        <v>0</v>
      </c>
      <c r="AB401" s="11">
        <v>0</v>
      </c>
      <c r="AC401" s="11"/>
      <c r="AD401" s="11">
        <v>0</v>
      </c>
      <c r="AE401" s="11">
        <v>0</v>
      </c>
      <c r="AF401" s="11">
        <v>0</v>
      </c>
      <c r="AG401" s="11"/>
      <c r="AH401" s="11">
        <v>0</v>
      </c>
      <c r="AI401" s="11" t="s">
        <v>32</v>
      </c>
      <c r="AJ401" s="11"/>
    </row>
    <row r="402" spans="1:36" s="7" customFormat="1" ht="13.5" hidden="1" customHeight="1" x14ac:dyDescent="0.25">
      <c r="A402" s="11" t="str">
        <f t="shared" si="230"/>
        <v>select N'Кенис Марія Василівна', N'98',  N'Відділ з інфекційного контролю',  N'Статистик',  N'0.25', 5, 640, 0, getDate(), null, getDate() union all</v>
      </c>
      <c r="B402" s="11" t="s">
        <v>787</v>
      </c>
      <c r="C402" s="11" t="s">
        <v>1419</v>
      </c>
      <c r="D402" s="11" t="s">
        <v>1420</v>
      </c>
      <c r="E402" s="11" t="s">
        <v>769</v>
      </c>
      <c r="F402" s="11" t="s">
        <v>535</v>
      </c>
      <c r="G402" s="11" t="s">
        <v>23</v>
      </c>
      <c r="H402" s="11" t="s">
        <v>61</v>
      </c>
      <c r="I402" s="11" t="s">
        <v>27</v>
      </c>
      <c r="J402" s="11" t="s">
        <v>374</v>
      </c>
      <c r="K402" s="11" t="s">
        <v>1570</v>
      </c>
      <c r="L402" s="20"/>
      <c r="M402" s="11">
        <f t="shared" si="222"/>
        <v>0</v>
      </c>
      <c r="N402" s="11">
        <v>0</v>
      </c>
      <c r="O402" s="11"/>
      <c r="P402" s="11"/>
      <c r="Q402" s="11"/>
      <c r="R402" s="11">
        <v>0</v>
      </c>
      <c r="S402" s="11">
        <v>0</v>
      </c>
      <c r="T402" s="11"/>
      <c r="U402" s="11"/>
      <c r="V402" s="11"/>
      <c r="W402" s="11"/>
      <c r="X402" s="11">
        <v>0</v>
      </c>
      <c r="Y402" s="11">
        <v>0</v>
      </c>
      <c r="Z402" s="11">
        <v>0</v>
      </c>
      <c r="AA402" s="11">
        <v>0</v>
      </c>
      <c r="AB402" s="11">
        <v>0</v>
      </c>
      <c r="AC402" s="11"/>
      <c r="AD402" s="11">
        <v>0</v>
      </c>
      <c r="AE402" s="11">
        <v>0</v>
      </c>
      <c r="AF402" s="11">
        <v>0</v>
      </c>
      <c r="AG402" s="11"/>
      <c r="AH402" s="11">
        <v>0</v>
      </c>
      <c r="AI402" s="11" t="s">
        <v>32</v>
      </c>
      <c r="AJ402" s="11"/>
    </row>
    <row r="403" spans="1:36" s="7" customFormat="1" ht="13.5" hidden="1" customHeight="1" x14ac:dyDescent="0.25">
      <c r="A403" s="11" t="str">
        <f t="shared" si="230"/>
        <v>select N'Керечанин Наталія Василівна', N'54',  N'Паталогоанатомічне відділення',  N'лікар-патологоанатом',  N'1.00', 8, 360, 0, getDate(), null, getDate() union all</v>
      </c>
      <c r="B403" s="11" t="s">
        <v>733</v>
      </c>
      <c r="C403" s="11" t="s">
        <v>286</v>
      </c>
      <c r="D403" s="11" t="s">
        <v>287</v>
      </c>
      <c r="E403" s="11" t="s">
        <v>288</v>
      </c>
      <c r="F403" s="11">
        <v>1</v>
      </c>
      <c r="G403" s="11">
        <v>8</v>
      </c>
      <c r="H403" s="11">
        <v>360</v>
      </c>
      <c r="I403" s="11" t="s">
        <v>29</v>
      </c>
      <c r="J403" s="11" t="s">
        <v>29</v>
      </c>
      <c r="K403" s="11" t="s">
        <v>1569</v>
      </c>
      <c r="L403" s="20"/>
      <c r="M403" s="11">
        <f t="shared" si="222"/>
        <v>0</v>
      </c>
      <c r="N403" s="11">
        <v>0</v>
      </c>
      <c r="O403" s="11"/>
      <c r="P403" s="11">
        <f>S403*(200/3)*J403*F403</f>
        <v>0</v>
      </c>
      <c r="Q403" s="11" t="b">
        <f>ROUND(R403,2)=ROUND(P403,2)</f>
        <v>1</v>
      </c>
      <c r="R403" s="11">
        <v>0</v>
      </c>
      <c r="S403" s="12">
        <v>0</v>
      </c>
      <c r="T403" s="12">
        <f>(30000*F403*J403)</f>
        <v>30000</v>
      </c>
      <c r="U403" s="12">
        <f>20000*F403*J403</f>
        <v>20000</v>
      </c>
      <c r="V403" s="12">
        <f>ROUND(IF((Y403-T403)&gt;U403,(Y403-T403-U403)*0.1+U403*0.3,(Y403-T403)*0.3),2)</f>
        <v>-9000</v>
      </c>
      <c r="W403" s="12" t="b">
        <f>IF(V403&lt;0,0,V403)=ROUND(X403,2)</f>
        <v>1</v>
      </c>
      <c r="X403" s="11">
        <v>0</v>
      </c>
      <c r="Y403" s="11">
        <v>0</v>
      </c>
      <c r="Z403" s="11">
        <v>0</v>
      </c>
      <c r="AA403" s="11">
        <v>0</v>
      </c>
      <c r="AB403" s="11">
        <v>0</v>
      </c>
      <c r="AC403" s="11"/>
      <c r="AD403" s="11">
        <v>0</v>
      </c>
      <c r="AE403" s="11">
        <v>0</v>
      </c>
      <c r="AF403" s="11">
        <v>0</v>
      </c>
      <c r="AG403" s="11" t="b">
        <f>ROUND(AF403,2)=ROUND((AH403*AE403),2)</f>
        <v>1</v>
      </c>
      <c r="AH403" s="11">
        <v>0</v>
      </c>
      <c r="AI403" s="11" t="s">
        <v>32</v>
      </c>
      <c r="AJ403" s="11"/>
    </row>
    <row r="404" spans="1:36" s="7" customFormat="1" ht="13.5" hidden="1" customHeight="1" x14ac:dyDescent="0.25">
      <c r="A404" s="11" t="str">
        <f t="shared" si="230"/>
        <v>select N'Кертийс Мар’яна Михайлівна', N'28',  N'Діагностичне відділення',  N'реєстратор медичний',  N'1.00', 8, 360, 0, getDate(), null, getDate() union all</v>
      </c>
      <c r="B404" s="11" t="s">
        <v>412</v>
      </c>
      <c r="C404" s="11" t="s">
        <v>364</v>
      </c>
      <c r="D404" s="11" t="s">
        <v>365</v>
      </c>
      <c r="E404" s="11" t="s">
        <v>313</v>
      </c>
      <c r="F404" s="11" t="s">
        <v>413</v>
      </c>
      <c r="G404" s="11" t="s">
        <v>48</v>
      </c>
      <c r="H404" s="11" t="s">
        <v>314</v>
      </c>
      <c r="I404" s="11" t="s">
        <v>29</v>
      </c>
      <c r="J404" s="11" t="s">
        <v>29</v>
      </c>
      <c r="K404" s="11" t="s">
        <v>1569</v>
      </c>
      <c r="L404" s="20"/>
      <c r="M404" s="11">
        <f t="shared" si="222"/>
        <v>0</v>
      </c>
      <c r="N404" s="11">
        <v>0</v>
      </c>
      <c r="O404" s="11"/>
      <c r="P404" s="11"/>
      <c r="Q404" s="11"/>
      <c r="R404" s="11">
        <v>0</v>
      </c>
      <c r="S404" s="11">
        <v>0</v>
      </c>
      <c r="T404" s="11"/>
      <c r="U404" s="11"/>
      <c r="V404" s="11"/>
      <c r="W404" s="11"/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/>
      <c r="AD404" s="11">
        <v>0</v>
      </c>
      <c r="AE404" s="11">
        <v>0</v>
      </c>
      <c r="AF404" s="11">
        <v>0</v>
      </c>
      <c r="AG404" s="11"/>
      <c r="AH404" s="11">
        <v>0</v>
      </c>
      <c r="AI404" s="11" t="s">
        <v>32</v>
      </c>
      <c r="AJ404" s="11"/>
    </row>
    <row r="405" spans="1:36" s="7" customFormat="1" ht="13.5" hidden="1" customHeight="1" x14ac:dyDescent="0.25">
      <c r="A405" s="11" t="str">
        <f t="shared" si="230"/>
        <v>select N'Кешеля Любов Михайлівна', N'19',  N'Гнійно-септичне хірургічне відділення',  N'сестра медична',  N'1.00', 8, 200, 0, getDate(), null, getDate() union all</v>
      </c>
      <c r="B405" s="11" t="s">
        <v>1317</v>
      </c>
      <c r="C405" s="11" t="s">
        <v>137</v>
      </c>
      <c r="D405" s="11" t="s">
        <v>138</v>
      </c>
      <c r="E405" s="11" t="s">
        <v>93</v>
      </c>
      <c r="F405" s="11" t="s">
        <v>475</v>
      </c>
      <c r="G405" s="11" t="s">
        <v>48</v>
      </c>
      <c r="H405" s="11" t="s">
        <v>95</v>
      </c>
      <c r="I405" s="11" t="s">
        <v>29</v>
      </c>
      <c r="J405" s="11" t="s">
        <v>29</v>
      </c>
      <c r="K405" s="11" t="s">
        <v>1569</v>
      </c>
      <c r="L405" s="20"/>
      <c r="M405" s="11">
        <f t="shared" si="222"/>
        <v>0</v>
      </c>
      <c r="N405" s="11">
        <v>0</v>
      </c>
      <c r="O405" s="11"/>
      <c r="P405" s="11"/>
      <c r="Q405" s="11"/>
      <c r="R405" s="11">
        <v>0</v>
      </c>
      <c r="S405" s="11">
        <v>0</v>
      </c>
      <c r="T405" s="11"/>
      <c r="U405" s="11"/>
      <c r="V405" s="11"/>
      <c r="W405" s="11"/>
      <c r="X405" s="11">
        <v>0</v>
      </c>
      <c r="Y405" s="11">
        <v>0</v>
      </c>
      <c r="Z405" s="11">
        <v>0</v>
      </c>
      <c r="AA405" s="11">
        <v>0</v>
      </c>
      <c r="AB405" s="11">
        <v>0</v>
      </c>
      <c r="AC405" s="11"/>
      <c r="AD405" s="11">
        <v>0</v>
      </c>
      <c r="AE405" s="11">
        <v>0</v>
      </c>
      <c r="AF405" s="11">
        <v>0</v>
      </c>
      <c r="AG405" s="11"/>
      <c r="AH405" s="11">
        <v>0</v>
      </c>
      <c r="AI405" s="11" t="s">
        <v>32</v>
      </c>
      <c r="AJ405" s="11"/>
    </row>
    <row r="406" spans="1:36" s="7" customFormat="1" ht="13.5" hidden="1" customHeight="1" x14ac:dyDescent="0.25">
      <c r="A406" s="11" t="str">
        <f t="shared" si="230"/>
        <v>select N'Кийкер Наталія Іванівна', N'93',  N'Бухгалтерія',  N'Бухгалтер з розрахунків заробітної плати',  N'1.00', 10, 800, 0, getDate(), null, getDate() union all</v>
      </c>
      <c r="B406" s="11" t="s">
        <v>1466</v>
      </c>
      <c r="C406" s="11" t="s">
        <v>330</v>
      </c>
      <c r="D406" s="11" t="s">
        <v>331</v>
      </c>
      <c r="E406" s="11" t="s">
        <v>332</v>
      </c>
      <c r="F406" s="11" t="s">
        <v>196</v>
      </c>
      <c r="G406" s="11" t="s">
        <v>55</v>
      </c>
      <c r="H406" s="11" t="s">
        <v>56</v>
      </c>
      <c r="I406" s="11" t="s">
        <v>29</v>
      </c>
      <c r="J406" s="11" t="s">
        <v>29</v>
      </c>
      <c r="K406" s="11" t="s">
        <v>1569</v>
      </c>
      <c r="L406" s="20"/>
      <c r="M406" s="11">
        <f t="shared" si="222"/>
        <v>0</v>
      </c>
      <c r="N406" s="11">
        <v>0</v>
      </c>
      <c r="O406" s="11"/>
      <c r="P406" s="11"/>
      <c r="Q406" s="11"/>
      <c r="R406" s="11">
        <v>0</v>
      </c>
      <c r="S406" s="11">
        <v>0</v>
      </c>
      <c r="T406" s="11"/>
      <c r="U406" s="11"/>
      <c r="V406" s="11"/>
      <c r="W406" s="11"/>
      <c r="X406" s="11">
        <v>0</v>
      </c>
      <c r="Y406" s="11">
        <v>0</v>
      </c>
      <c r="Z406" s="11">
        <v>0</v>
      </c>
      <c r="AA406" s="11">
        <v>0</v>
      </c>
      <c r="AB406" s="11">
        <v>0</v>
      </c>
      <c r="AC406" s="11"/>
      <c r="AD406" s="11">
        <v>0</v>
      </c>
      <c r="AE406" s="11">
        <v>0</v>
      </c>
      <c r="AF406" s="11">
        <v>0</v>
      </c>
      <c r="AG406" s="11"/>
      <c r="AH406" s="11">
        <v>0</v>
      </c>
      <c r="AI406" s="11" t="s">
        <v>32</v>
      </c>
      <c r="AJ406" s="11"/>
    </row>
    <row r="407" spans="1:36" s="7" customFormat="1" ht="13.5" hidden="1" customHeight="1" x14ac:dyDescent="0.25">
      <c r="A407" s="11" t="str">
        <f t="shared" si="230"/>
        <v>select N'Кирлик Оксана Іванівна', N'32',  N'Реабілітаційний кабінет',  N'лікар фізичної та реабілітаційної медицини',  N'1.00', 0, 0, 0, getDate(), null, getDate() union all</v>
      </c>
      <c r="B407" s="11" t="s">
        <v>811</v>
      </c>
      <c r="C407" s="11" t="s">
        <v>758</v>
      </c>
      <c r="D407" s="11" t="s">
        <v>84</v>
      </c>
      <c r="E407" s="11" t="s">
        <v>611</v>
      </c>
      <c r="F407" s="11">
        <v>1</v>
      </c>
      <c r="G407" s="11" t="s">
        <v>26</v>
      </c>
      <c r="H407" s="11" t="s">
        <v>26</v>
      </c>
      <c r="I407" s="11" t="s">
        <v>29</v>
      </c>
      <c r="J407" s="11" t="s">
        <v>29</v>
      </c>
      <c r="K407" s="11" t="s">
        <v>1569</v>
      </c>
      <c r="L407" s="20"/>
      <c r="M407" s="11">
        <f t="shared" si="222"/>
        <v>0</v>
      </c>
      <c r="N407" s="11">
        <v>0</v>
      </c>
      <c r="O407" s="11"/>
      <c r="P407" s="11">
        <f>S407*(200/3)*J407*F407</f>
        <v>0</v>
      </c>
      <c r="Q407" s="11" t="b">
        <f>ROUND(R407,2)=ROUND(P407,2)</f>
        <v>1</v>
      </c>
      <c r="R407" s="11">
        <v>0</v>
      </c>
      <c r="S407" s="12">
        <v>0</v>
      </c>
      <c r="T407" s="12">
        <f>(30000*F407*J407)</f>
        <v>30000</v>
      </c>
      <c r="U407" s="12">
        <f>20000*F407*J407</f>
        <v>20000</v>
      </c>
      <c r="V407" s="12">
        <f>ROUND(IF((Y407-T407)&gt;U407,(Y407-T407-U407)*0.1+U407*0.3,(Y407-T407)*0.3),2)</f>
        <v>-7409.1</v>
      </c>
      <c r="W407" s="12" t="b">
        <f>IF(V407&lt;0,0,V407)=ROUND(X407,2)</f>
        <v>1</v>
      </c>
      <c r="X407" s="11">
        <v>0</v>
      </c>
      <c r="Y407" s="11">
        <v>5303</v>
      </c>
      <c r="Z407" s="11">
        <v>0</v>
      </c>
      <c r="AA407" s="11">
        <v>0</v>
      </c>
      <c r="AB407" s="11">
        <v>0</v>
      </c>
      <c r="AC407" s="11"/>
      <c r="AD407" s="11">
        <v>0</v>
      </c>
      <c r="AE407" s="11">
        <v>0</v>
      </c>
      <c r="AF407" s="11">
        <v>0</v>
      </c>
      <c r="AG407" s="11" t="b">
        <f>ROUND(AF407,2)=ROUND((AH407*AE407),2)</f>
        <v>1</v>
      </c>
      <c r="AH407" s="11">
        <v>0</v>
      </c>
      <c r="AI407" s="11" t="s">
        <v>32</v>
      </c>
      <c r="AJ407" s="11"/>
    </row>
    <row r="408" spans="1:36" s="7" customFormat="1" ht="13.5" hidden="1" customHeight="1" x14ac:dyDescent="0.25">
      <c r="A408" s="11" t="str">
        <f t="shared" si="230"/>
        <v>select N'Кирюхіна Наталія Сергіївна', N'25',  N'Клініко-діагностична лабораторія',  N'лаборант',  N'1.00', 8, 200, 0, getDate(), null, getDate() union all</v>
      </c>
      <c r="B408" s="11" t="s">
        <v>851</v>
      </c>
      <c r="C408" s="11" t="s">
        <v>268</v>
      </c>
      <c r="D408" s="11" t="s">
        <v>269</v>
      </c>
      <c r="E408" s="11" t="s">
        <v>270</v>
      </c>
      <c r="F408" s="11" t="s">
        <v>106</v>
      </c>
      <c r="G408" s="11" t="s">
        <v>48</v>
      </c>
      <c r="H408" s="11" t="s">
        <v>95</v>
      </c>
      <c r="I408" s="11" t="s">
        <v>29</v>
      </c>
      <c r="J408" s="11" t="s">
        <v>29</v>
      </c>
      <c r="K408" s="11" t="s">
        <v>1569</v>
      </c>
      <c r="L408" s="20"/>
      <c r="M408" s="11">
        <f t="shared" si="222"/>
        <v>0</v>
      </c>
      <c r="N408" s="11">
        <v>0</v>
      </c>
      <c r="O408" s="11"/>
      <c r="P408" s="11"/>
      <c r="Q408" s="11"/>
      <c r="R408" s="11">
        <v>0</v>
      </c>
      <c r="S408" s="11">
        <v>0</v>
      </c>
      <c r="T408" s="11"/>
      <c r="U408" s="11"/>
      <c r="V408" s="11"/>
      <c r="W408" s="11"/>
      <c r="X408" s="11">
        <v>0</v>
      </c>
      <c r="Y408" s="11">
        <v>0</v>
      </c>
      <c r="Z408" s="11">
        <v>0</v>
      </c>
      <c r="AA408" s="11">
        <v>0</v>
      </c>
      <c r="AB408" s="11">
        <v>0</v>
      </c>
      <c r="AC408" s="11"/>
      <c r="AD408" s="11">
        <v>0</v>
      </c>
      <c r="AE408" s="11">
        <v>0</v>
      </c>
      <c r="AF408" s="11">
        <v>0</v>
      </c>
      <c r="AG408" s="11"/>
      <c r="AH408" s="11">
        <v>0</v>
      </c>
      <c r="AI408" s="11" t="s">
        <v>32</v>
      </c>
      <c r="AJ408" s="11"/>
    </row>
    <row r="409" spans="1:36" s="7" customFormat="1" ht="13.5" hidden="1" customHeight="1" x14ac:dyDescent="0.25">
      <c r="A409" s="11" t="str">
        <f t="shared" si="230"/>
        <v>select N'Кичера Наталія Михайлівна', N'18',  N'Хірургічне відділення №1',  N'Молодша медична сестра',  N'1.00', 8, 120, 0, getDate(), null, getDate() union all</v>
      </c>
      <c r="B409" s="11" t="s">
        <v>472</v>
      </c>
      <c r="C409" s="11" t="s">
        <v>151</v>
      </c>
      <c r="D409" s="11" t="s">
        <v>152</v>
      </c>
      <c r="E409" s="11" t="s">
        <v>111</v>
      </c>
      <c r="F409" s="11" t="s">
        <v>70</v>
      </c>
      <c r="G409" s="11" t="s">
        <v>48</v>
      </c>
      <c r="H409" s="11" t="s">
        <v>112</v>
      </c>
      <c r="I409" s="11" t="s">
        <v>29</v>
      </c>
      <c r="J409" s="11" t="s">
        <v>29</v>
      </c>
      <c r="K409" s="11" t="s">
        <v>1569</v>
      </c>
      <c r="L409" s="20"/>
      <c r="M409" s="11">
        <f t="shared" si="222"/>
        <v>0</v>
      </c>
      <c r="N409" s="11">
        <v>0</v>
      </c>
      <c r="O409" s="11"/>
      <c r="P409" s="11"/>
      <c r="Q409" s="11"/>
      <c r="R409" s="11">
        <v>0</v>
      </c>
      <c r="S409" s="11">
        <v>0</v>
      </c>
      <c r="T409" s="11"/>
      <c r="U409" s="11"/>
      <c r="V409" s="11"/>
      <c r="W409" s="11"/>
      <c r="X409" s="11">
        <v>0</v>
      </c>
      <c r="Y409" s="11">
        <v>0</v>
      </c>
      <c r="Z409" s="11">
        <v>0</v>
      </c>
      <c r="AA409" s="11">
        <v>0</v>
      </c>
      <c r="AB409" s="11">
        <v>0</v>
      </c>
      <c r="AC409" s="11"/>
      <c r="AD409" s="11">
        <v>0</v>
      </c>
      <c r="AE409" s="11">
        <v>0</v>
      </c>
      <c r="AF409" s="11">
        <v>0</v>
      </c>
      <c r="AG409" s="11"/>
      <c r="AH409" s="11">
        <v>0</v>
      </c>
      <c r="AI409" s="11" t="s">
        <v>32</v>
      </c>
      <c r="AJ409" s="11"/>
    </row>
    <row r="410" spans="1:36" s="7" customFormat="1" ht="13.5" hidden="1" customHeight="1" x14ac:dyDescent="0.25">
      <c r="A410" s="11" t="str">
        <f t="shared" si="230"/>
        <v>select N'Кім Марина Сергіївна', N'',  N'Адміністрація',  N'секретар',  N'1.00', 0, 0, 0, getDate(), null, getDate() union all</v>
      </c>
      <c r="B410" s="11" t="s">
        <v>990</v>
      </c>
      <c r="C410" s="11" t="s">
        <v>191</v>
      </c>
      <c r="D410" s="11"/>
      <c r="E410" s="11" t="s">
        <v>991</v>
      </c>
      <c r="F410" s="11" t="s">
        <v>25</v>
      </c>
      <c r="G410" s="11" t="s">
        <v>26</v>
      </c>
      <c r="H410" s="11" t="s">
        <v>26</v>
      </c>
      <c r="I410" s="11" t="s">
        <v>29</v>
      </c>
      <c r="J410" s="11" t="s">
        <v>29</v>
      </c>
      <c r="K410" s="11" t="s">
        <v>1569</v>
      </c>
      <c r="L410" s="20"/>
      <c r="M410" s="11">
        <f t="shared" si="222"/>
        <v>0</v>
      </c>
      <c r="N410" s="11">
        <v>0</v>
      </c>
      <c r="O410" s="11"/>
      <c r="P410" s="11"/>
      <c r="Q410" s="11"/>
      <c r="R410" s="11">
        <v>0</v>
      </c>
      <c r="S410" s="11">
        <v>0</v>
      </c>
      <c r="T410" s="11"/>
      <c r="U410" s="11"/>
      <c r="V410" s="11"/>
      <c r="W410" s="11"/>
      <c r="X410" s="11">
        <v>0</v>
      </c>
      <c r="Y410" s="11">
        <v>0</v>
      </c>
      <c r="Z410" s="11">
        <v>0</v>
      </c>
      <c r="AA410" s="11">
        <v>0</v>
      </c>
      <c r="AB410" s="11">
        <v>0</v>
      </c>
      <c r="AC410" s="11"/>
      <c r="AD410" s="11">
        <v>0</v>
      </c>
      <c r="AE410" s="11">
        <v>0</v>
      </c>
      <c r="AF410" s="11">
        <v>0</v>
      </c>
      <c r="AG410" s="11"/>
      <c r="AH410" s="11">
        <v>0</v>
      </c>
      <c r="AI410" s="11" t="s">
        <v>32</v>
      </c>
      <c r="AJ410" s="11"/>
    </row>
    <row r="411" spans="1:36" s="7" customFormat="1" ht="13.5" hidden="1" customHeight="1" x14ac:dyDescent="0.25">
      <c r="A411" s="11" t="str">
        <f t="shared" si="230"/>
        <v>select N'Кіреєва Олександра Вікторівна', N'18',  N'Хірургічне відділення №1',  N'сестра медична',  N'1.00', 8, 200, 0, getDate(), null, getDate() union all</v>
      </c>
      <c r="B411" s="11" t="s">
        <v>1241</v>
      </c>
      <c r="C411" s="11" t="s">
        <v>151</v>
      </c>
      <c r="D411" s="11" t="s">
        <v>152</v>
      </c>
      <c r="E411" s="11" t="s">
        <v>93</v>
      </c>
      <c r="F411" s="11" t="s">
        <v>181</v>
      </c>
      <c r="G411" s="11" t="s">
        <v>48</v>
      </c>
      <c r="H411" s="11" t="s">
        <v>95</v>
      </c>
      <c r="I411" s="11" t="s">
        <v>29</v>
      </c>
      <c r="J411" s="11" t="s">
        <v>29</v>
      </c>
      <c r="K411" s="11" t="s">
        <v>1569</v>
      </c>
      <c r="L411" s="20"/>
      <c r="M411" s="11">
        <f t="shared" si="222"/>
        <v>0</v>
      </c>
      <c r="N411" s="11">
        <v>0</v>
      </c>
      <c r="O411" s="11"/>
      <c r="P411" s="11"/>
      <c r="Q411" s="11"/>
      <c r="R411" s="11">
        <v>0</v>
      </c>
      <c r="S411" s="11">
        <v>0</v>
      </c>
      <c r="T411" s="11"/>
      <c r="U411" s="11"/>
      <c r="V411" s="11"/>
      <c r="W411" s="11"/>
      <c r="X411" s="11">
        <v>0</v>
      </c>
      <c r="Y411" s="11">
        <v>0</v>
      </c>
      <c r="Z411" s="11">
        <v>0</v>
      </c>
      <c r="AA411" s="11">
        <v>0</v>
      </c>
      <c r="AB411" s="11">
        <v>0</v>
      </c>
      <c r="AC411" s="11"/>
      <c r="AD411" s="11">
        <v>0</v>
      </c>
      <c r="AE411" s="11">
        <v>0</v>
      </c>
      <c r="AF411" s="11">
        <v>0</v>
      </c>
      <c r="AG411" s="11"/>
      <c r="AH411" s="11">
        <v>0</v>
      </c>
      <c r="AI411" s="11" t="s">
        <v>32</v>
      </c>
      <c r="AJ411" s="11"/>
    </row>
    <row r="412" spans="1:36" s="7" customFormat="1" ht="13.5" hidden="1" customHeight="1" x14ac:dyDescent="0.25">
      <c r="A412" s="11" t="str">
        <f t="shared" si="230"/>
        <v>select N'Клим Христина Сергіївна', N'32',  N'Реабілітаційний кабінет',  N'Асистент фізичного терапевта',  N'1.00', 8, 360, 0, getDate(), null, getDate() union all</v>
      </c>
      <c r="B412" s="11" t="s">
        <v>830</v>
      </c>
      <c r="C412" s="11" t="s">
        <v>758</v>
      </c>
      <c r="D412" s="11" t="s">
        <v>84</v>
      </c>
      <c r="E412" s="11" t="s">
        <v>553</v>
      </c>
      <c r="F412" s="11" t="s">
        <v>25</v>
      </c>
      <c r="G412" s="11" t="s">
        <v>48</v>
      </c>
      <c r="H412" s="11" t="s">
        <v>314</v>
      </c>
      <c r="I412" s="11" t="s">
        <v>29</v>
      </c>
      <c r="J412" s="11" t="s">
        <v>29</v>
      </c>
      <c r="K412" s="11" t="s">
        <v>1569</v>
      </c>
      <c r="L412" s="20"/>
      <c r="M412" s="11">
        <f t="shared" si="222"/>
        <v>0</v>
      </c>
      <c r="N412" s="11">
        <v>0</v>
      </c>
      <c r="O412" s="11"/>
      <c r="P412" s="11"/>
      <c r="Q412" s="11"/>
      <c r="R412" s="11">
        <v>0</v>
      </c>
      <c r="S412" s="11">
        <v>0</v>
      </c>
      <c r="T412" s="11"/>
      <c r="U412" s="11"/>
      <c r="V412" s="11"/>
      <c r="W412" s="11"/>
      <c r="X412" s="11">
        <v>0</v>
      </c>
      <c r="Y412" s="11">
        <v>0</v>
      </c>
      <c r="Z412" s="11">
        <v>0</v>
      </c>
      <c r="AA412" s="11">
        <v>0</v>
      </c>
      <c r="AB412" s="11">
        <v>0</v>
      </c>
      <c r="AC412" s="11"/>
      <c r="AD412" s="11">
        <v>0</v>
      </c>
      <c r="AE412" s="11">
        <v>0</v>
      </c>
      <c r="AF412" s="11">
        <v>0</v>
      </c>
      <c r="AG412" s="11"/>
      <c r="AH412" s="11">
        <v>0</v>
      </c>
      <c r="AI412" s="11" t="s">
        <v>32</v>
      </c>
      <c r="AJ412" s="11"/>
    </row>
    <row r="413" spans="1:36" s="7" customFormat="1" ht="13.5" hidden="1" customHeight="1" x14ac:dyDescent="0.25">
      <c r="A413" s="11" t="str">
        <f t="shared" si="230"/>
        <v>select N'Клімішен Андрій Володимирович', N'5',  N'Відділення ортопедії, травматології та нейрохірургії',  N'лікар-ортопед-травматолог',  N'1.00', 0, 0, 2410,666664, getDate(), null, getDate() union all</v>
      </c>
      <c r="B413" s="11" t="s">
        <v>21</v>
      </c>
      <c r="C413" s="11" t="s">
        <v>22</v>
      </c>
      <c r="D413" s="11" t="s">
        <v>23</v>
      </c>
      <c r="E413" s="11" t="s">
        <v>24</v>
      </c>
      <c r="F413" s="11">
        <v>1</v>
      </c>
      <c r="G413" s="11" t="s">
        <v>26</v>
      </c>
      <c r="H413" s="11" t="s">
        <v>26</v>
      </c>
      <c r="I413" s="11" t="s">
        <v>27</v>
      </c>
      <c r="J413" s="11" t="s">
        <v>28</v>
      </c>
      <c r="K413" s="11" t="s">
        <v>1569</v>
      </c>
      <c r="L413" s="20"/>
      <c r="M413" s="11">
        <f t="shared" si="222"/>
        <v>2410.6666639999999</v>
      </c>
      <c r="N413" s="11">
        <f>F413*J413*O413</f>
        <v>2304</v>
      </c>
      <c r="O413" s="11">
        <v>2880</v>
      </c>
      <c r="P413" s="11">
        <f t="shared" ref="P413:P414" si="238">S413*(200/3)*J413*F413</f>
        <v>106.66666666666669</v>
      </c>
      <c r="Q413" s="11" t="b">
        <f t="shared" ref="Q413:Q414" si="239">ROUND(R413,2)=ROUND(P413,2)</f>
        <v>1</v>
      </c>
      <c r="R413" s="11">
        <v>106.666664</v>
      </c>
      <c r="S413" s="14">
        <v>2</v>
      </c>
      <c r="T413" s="12">
        <f t="shared" ref="T413:T414" si="240">(30000*F413*J413)</f>
        <v>24000</v>
      </c>
      <c r="U413" s="12">
        <f t="shared" ref="U413:U414" si="241">20000*F413*J413</f>
        <v>16000</v>
      </c>
      <c r="V413" s="12">
        <f t="shared" ref="V413:V414" si="242">ROUND(IF((Y413-T413)&gt;U413,(Y413-T413-U413)*0.1+U413*0.3,(Y413-T413)*0.3),2)</f>
        <v>-7200</v>
      </c>
      <c r="W413" s="12" t="b">
        <f t="shared" ref="W413:W414" si="243">IF(V413&lt;0,0,V413)=ROUND(X413,2)</f>
        <v>1</v>
      </c>
      <c r="X413" s="11">
        <v>0</v>
      </c>
      <c r="Y413" s="11">
        <v>0</v>
      </c>
      <c r="Z413" s="11">
        <v>0</v>
      </c>
      <c r="AA413" s="11">
        <v>0</v>
      </c>
      <c r="AB413" s="11">
        <v>0</v>
      </c>
      <c r="AC413" s="11"/>
      <c r="AD413" s="11">
        <v>0</v>
      </c>
      <c r="AE413" s="11">
        <v>0</v>
      </c>
      <c r="AF413" s="11">
        <v>0</v>
      </c>
      <c r="AG413" s="11" t="b">
        <f t="shared" ref="AG413:AG414" si="244">ROUND(AF413,2)=ROUND((AH413*AE413),2)</f>
        <v>1</v>
      </c>
      <c r="AH413" s="11">
        <v>0</v>
      </c>
      <c r="AI413" s="11" t="s">
        <v>32</v>
      </c>
      <c r="AJ413" s="11"/>
    </row>
    <row r="414" spans="1:36" s="7" customFormat="1" ht="13.5" hidden="1" customHeight="1" x14ac:dyDescent="0.25">
      <c r="A414" s="11" t="str">
        <f t="shared" si="230"/>
        <v>select N'Клімішен Андрій Володимирович', N'5',  N'Відділення ортопедії, травматології та нейрохірургії',  N'лікар-нейрохірург',  N'0.25', 0, 0, 575,572608, getDate(), null, getDate() union all</v>
      </c>
      <c r="B414" s="11" t="s">
        <v>21</v>
      </c>
      <c r="C414" s="11" t="s">
        <v>22</v>
      </c>
      <c r="D414" s="11" t="s">
        <v>23</v>
      </c>
      <c r="E414" s="11" t="s">
        <v>1427</v>
      </c>
      <c r="F414" s="11">
        <v>0.99925799999999998</v>
      </c>
      <c r="G414" s="11" t="s">
        <v>26</v>
      </c>
      <c r="H414" s="11" t="s">
        <v>26</v>
      </c>
      <c r="I414" s="11" t="s">
        <v>27</v>
      </c>
      <c r="J414" s="11" t="s">
        <v>374</v>
      </c>
      <c r="K414" s="11" t="s">
        <v>1570</v>
      </c>
      <c r="L414" s="20"/>
      <c r="M414" s="11">
        <f t="shared" si="222"/>
        <v>575.57260800000006</v>
      </c>
      <c r="N414" s="11">
        <f>F414*J414*O414</f>
        <v>575.57260800000006</v>
      </c>
      <c r="O414" s="11">
        <v>2880</v>
      </c>
      <c r="P414" s="11">
        <f t="shared" si="238"/>
        <v>0</v>
      </c>
      <c r="Q414" s="11" t="b">
        <f t="shared" si="239"/>
        <v>1</v>
      </c>
      <c r="R414" s="11">
        <v>0</v>
      </c>
      <c r="S414" s="14">
        <v>0</v>
      </c>
      <c r="T414" s="12">
        <f t="shared" si="240"/>
        <v>5995.5479999999998</v>
      </c>
      <c r="U414" s="12">
        <f t="shared" si="241"/>
        <v>3997.0320000000002</v>
      </c>
      <c r="V414" s="12">
        <f t="shared" si="242"/>
        <v>-1798.66</v>
      </c>
      <c r="W414" s="12" t="b">
        <f t="shared" si="243"/>
        <v>1</v>
      </c>
      <c r="X414" s="11">
        <v>0</v>
      </c>
      <c r="Y414" s="11">
        <v>0</v>
      </c>
      <c r="Z414" s="11">
        <v>0</v>
      </c>
      <c r="AA414" s="11">
        <v>0</v>
      </c>
      <c r="AB414" s="11">
        <v>0</v>
      </c>
      <c r="AC414" s="11"/>
      <c r="AD414" s="11">
        <v>0</v>
      </c>
      <c r="AE414" s="11">
        <v>0</v>
      </c>
      <c r="AF414" s="11">
        <v>0</v>
      </c>
      <c r="AG414" s="11" t="b">
        <f t="shared" si="244"/>
        <v>1</v>
      </c>
      <c r="AH414" s="11">
        <v>0</v>
      </c>
      <c r="AI414" s="11" t="s">
        <v>32</v>
      </c>
      <c r="AJ414" s="11"/>
    </row>
    <row r="415" spans="1:36" s="7" customFormat="1" ht="13.5" hidden="1" customHeight="1" x14ac:dyDescent="0.25">
      <c r="A415" s="11" t="str">
        <f t="shared" si="230"/>
        <v>select N'Клованич Ольга Іванівна', N'28',  N'Ендоскопічний кабінет',  N'Молодша медична сестра',  N'1.00', 8, 120, 0, getDate(), null, getDate() union all</v>
      </c>
      <c r="B415" s="11" t="s">
        <v>385</v>
      </c>
      <c r="C415" s="11" t="s">
        <v>380</v>
      </c>
      <c r="D415" s="11" t="s">
        <v>365</v>
      </c>
      <c r="E415" s="11" t="s">
        <v>111</v>
      </c>
      <c r="F415" s="11" t="s">
        <v>25</v>
      </c>
      <c r="G415" s="11" t="s">
        <v>48</v>
      </c>
      <c r="H415" s="11" t="s">
        <v>112</v>
      </c>
      <c r="I415" s="11" t="s">
        <v>29</v>
      </c>
      <c r="J415" s="11" t="s">
        <v>29</v>
      </c>
      <c r="K415" s="11" t="s">
        <v>1569</v>
      </c>
      <c r="L415" s="20"/>
      <c r="M415" s="11">
        <f t="shared" si="222"/>
        <v>0</v>
      </c>
      <c r="N415" s="11">
        <v>0</v>
      </c>
      <c r="O415" s="11"/>
      <c r="P415" s="11"/>
      <c r="Q415" s="11"/>
      <c r="R415" s="11">
        <v>0</v>
      </c>
      <c r="S415" s="11">
        <v>0</v>
      </c>
      <c r="T415" s="11"/>
      <c r="U415" s="11"/>
      <c r="V415" s="11"/>
      <c r="W415" s="11"/>
      <c r="X415" s="11">
        <v>0</v>
      </c>
      <c r="Y415" s="11">
        <v>0</v>
      </c>
      <c r="Z415" s="11">
        <v>0</v>
      </c>
      <c r="AA415" s="11">
        <v>0</v>
      </c>
      <c r="AB415" s="11">
        <v>0</v>
      </c>
      <c r="AC415" s="11"/>
      <c r="AD415" s="11">
        <v>0</v>
      </c>
      <c r="AE415" s="11">
        <v>0</v>
      </c>
      <c r="AF415" s="11">
        <v>0</v>
      </c>
      <c r="AG415" s="11"/>
      <c r="AH415" s="11">
        <v>0</v>
      </c>
      <c r="AI415" s="11" t="s">
        <v>32</v>
      </c>
      <c r="AJ415" s="11"/>
    </row>
    <row r="416" spans="1:36" s="7" customFormat="1" ht="13.5" hidden="1" customHeight="1" x14ac:dyDescent="0.25">
      <c r="A416" s="11" t="str">
        <f t="shared" si="230"/>
        <v>select N'Клочанка Мар’яна Василівна', N'18',  N'Хірургічне відділення №1',  N'сестра медична',  N'1.00', 8, 200, 0, getDate(), null, getDate() union all</v>
      </c>
      <c r="B416" s="11" t="s">
        <v>1027</v>
      </c>
      <c r="C416" s="11" t="s">
        <v>151</v>
      </c>
      <c r="D416" s="11" t="s">
        <v>152</v>
      </c>
      <c r="E416" s="11" t="s">
        <v>93</v>
      </c>
      <c r="F416" s="11" t="s">
        <v>292</v>
      </c>
      <c r="G416" s="11" t="s">
        <v>48</v>
      </c>
      <c r="H416" s="11" t="s">
        <v>95</v>
      </c>
      <c r="I416" s="11" t="s">
        <v>29</v>
      </c>
      <c r="J416" s="11" t="s">
        <v>29</v>
      </c>
      <c r="K416" s="11" t="s">
        <v>1569</v>
      </c>
      <c r="L416" s="20"/>
      <c r="M416" s="11">
        <f t="shared" si="222"/>
        <v>0</v>
      </c>
      <c r="N416" s="11">
        <v>0</v>
      </c>
      <c r="O416" s="11"/>
      <c r="P416" s="11"/>
      <c r="Q416" s="11"/>
      <c r="R416" s="11">
        <v>0</v>
      </c>
      <c r="S416" s="11">
        <v>0</v>
      </c>
      <c r="T416" s="11"/>
      <c r="U416" s="11"/>
      <c r="V416" s="11"/>
      <c r="W416" s="11"/>
      <c r="X416" s="11">
        <v>0</v>
      </c>
      <c r="Y416" s="11">
        <v>0</v>
      </c>
      <c r="Z416" s="11">
        <v>0</v>
      </c>
      <c r="AA416" s="11">
        <v>0</v>
      </c>
      <c r="AB416" s="11">
        <v>0</v>
      </c>
      <c r="AC416" s="11"/>
      <c r="AD416" s="11">
        <v>0</v>
      </c>
      <c r="AE416" s="11">
        <v>0</v>
      </c>
      <c r="AF416" s="11">
        <v>0</v>
      </c>
      <c r="AG416" s="11"/>
      <c r="AH416" s="11">
        <v>0</v>
      </c>
      <c r="AI416" s="11" t="s">
        <v>32</v>
      </c>
      <c r="AJ416" s="11"/>
    </row>
    <row r="417" spans="1:36" s="7" customFormat="1" ht="13.5" hidden="1" customHeight="1" x14ac:dyDescent="0.25">
      <c r="A417" s="11" t="str">
        <f t="shared" si="230"/>
        <v>select N'Кобіль Ганна Андріївна', N'22',  N'Відділення загальної терапії',  N'Молодша медична сестра',  N'1.00', 8, 120, 0, getDate(), null, getDate() union all</v>
      </c>
      <c r="B417" s="11" t="s">
        <v>275</v>
      </c>
      <c r="C417" s="11" t="s">
        <v>202</v>
      </c>
      <c r="D417" s="11" t="s">
        <v>203</v>
      </c>
      <c r="E417" s="11" t="s">
        <v>111</v>
      </c>
      <c r="F417" s="11" t="s">
        <v>25</v>
      </c>
      <c r="G417" s="11" t="s">
        <v>48</v>
      </c>
      <c r="H417" s="11" t="s">
        <v>112</v>
      </c>
      <c r="I417" s="11" t="s">
        <v>29</v>
      </c>
      <c r="J417" s="11" t="s">
        <v>29</v>
      </c>
      <c r="K417" s="11" t="s">
        <v>1569</v>
      </c>
      <c r="L417" s="20"/>
      <c r="M417" s="11">
        <f t="shared" si="222"/>
        <v>0</v>
      </c>
      <c r="N417" s="11">
        <v>0</v>
      </c>
      <c r="O417" s="11"/>
      <c r="P417" s="11"/>
      <c r="Q417" s="11"/>
      <c r="R417" s="11">
        <v>0</v>
      </c>
      <c r="S417" s="11">
        <v>0</v>
      </c>
      <c r="T417" s="11"/>
      <c r="U417" s="11"/>
      <c r="V417" s="11"/>
      <c r="W417" s="11"/>
      <c r="X417" s="11">
        <v>0</v>
      </c>
      <c r="Y417" s="11">
        <v>0</v>
      </c>
      <c r="Z417" s="11">
        <v>0</v>
      </c>
      <c r="AA417" s="11">
        <v>0</v>
      </c>
      <c r="AB417" s="11">
        <v>0</v>
      </c>
      <c r="AC417" s="11"/>
      <c r="AD417" s="11">
        <v>0</v>
      </c>
      <c r="AE417" s="11">
        <v>0</v>
      </c>
      <c r="AF417" s="11">
        <v>0</v>
      </c>
      <c r="AG417" s="11"/>
      <c r="AH417" s="11">
        <v>0</v>
      </c>
      <c r="AI417" s="11" t="s">
        <v>32</v>
      </c>
      <c r="AJ417" s="11"/>
    </row>
    <row r="418" spans="1:36" s="7" customFormat="1" ht="13.5" hidden="1" customHeight="1" x14ac:dyDescent="0.25">
      <c r="A418" s="11" t="str">
        <f t="shared" si="230"/>
        <v>select N'Ковач Алла Іржіївна', N'32',  N'Ревматологічний кабінет',  N'лікар-ревматолог',  N'1.00', 0, 0, 0, getDate(), null, getDate() union all</v>
      </c>
      <c r="B418" s="11" t="s">
        <v>831</v>
      </c>
      <c r="C418" s="11" t="s">
        <v>832</v>
      </c>
      <c r="D418" s="11" t="s">
        <v>84</v>
      </c>
      <c r="E418" s="11" t="s">
        <v>833</v>
      </c>
      <c r="F418" s="11">
        <v>1</v>
      </c>
      <c r="G418" s="11" t="s">
        <v>26</v>
      </c>
      <c r="H418" s="11" t="s">
        <v>26</v>
      </c>
      <c r="I418" s="11" t="s">
        <v>29</v>
      </c>
      <c r="J418" s="11" t="s">
        <v>29</v>
      </c>
      <c r="K418" s="11" t="s">
        <v>1569</v>
      </c>
      <c r="L418" s="20"/>
      <c r="M418" s="11">
        <f t="shared" si="222"/>
        <v>0</v>
      </c>
      <c r="N418" s="11">
        <v>0</v>
      </c>
      <c r="O418" s="11"/>
      <c r="P418" s="11">
        <f>S418*(200/3)*J418*F418</f>
        <v>0</v>
      </c>
      <c r="Q418" s="11" t="b">
        <f>ROUND(R418,2)=ROUND(P418,2)</f>
        <v>1</v>
      </c>
      <c r="R418" s="11">
        <v>0</v>
      </c>
      <c r="S418" s="12">
        <v>0</v>
      </c>
      <c r="T418" s="12">
        <f>(30000*F418*J418)</f>
        <v>30000</v>
      </c>
      <c r="U418" s="12">
        <f>20000*F418*J418</f>
        <v>20000</v>
      </c>
      <c r="V418" s="12">
        <f>ROUND(IF((Y418-T418)&gt;U418,(Y418-T418-U418)*0.1+U418*0.3,(Y418-T418)*0.3),2)</f>
        <v>-8946.2999999999993</v>
      </c>
      <c r="W418" s="12" t="b">
        <f>IF(V418&lt;0,0,V418)=ROUND(X418,2)</f>
        <v>1</v>
      </c>
      <c r="X418" s="11">
        <v>0</v>
      </c>
      <c r="Y418" s="11">
        <v>179</v>
      </c>
      <c r="Z418" s="11">
        <v>0</v>
      </c>
      <c r="AA418" s="11">
        <v>0</v>
      </c>
      <c r="AB418" s="11">
        <v>0</v>
      </c>
      <c r="AC418" s="11"/>
      <c r="AD418" s="11">
        <v>0</v>
      </c>
      <c r="AE418" s="11">
        <v>0</v>
      </c>
      <c r="AF418" s="11">
        <v>0</v>
      </c>
      <c r="AG418" s="11" t="b">
        <f>ROUND(AF418,2)=ROUND((AH418*AE418),2)</f>
        <v>1</v>
      </c>
      <c r="AH418" s="11">
        <v>0</v>
      </c>
      <c r="AI418" s="11" t="s">
        <v>32</v>
      </c>
      <c r="AJ418" s="11"/>
    </row>
    <row r="419" spans="1:36" s="7" customFormat="1" ht="13.5" hidden="1" customHeight="1" x14ac:dyDescent="0.25">
      <c r="A419" s="11" t="str">
        <f t="shared" si="230"/>
        <v>select N'Ковач Ганна Василівна', N'18',  N'Хірургічне відділення №1',  N'сестра медична',  N'1.00', 8, 200, 0, getDate(), null, getDate() union all</v>
      </c>
      <c r="B419" s="11" t="s">
        <v>926</v>
      </c>
      <c r="C419" s="11" t="s">
        <v>151</v>
      </c>
      <c r="D419" s="11" t="s">
        <v>152</v>
      </c>
      <c r="E419" s="11" t="s">
        <v>93</v>
      </c>
      <c r="F419" s="11" t="s">
        <v>181</v>
      </c>
      <c r="G419" s="11" t="s">
        <v>48</v>
      </c>
      <c r="H419" s="11" t="s">
        <v>95</v>
      </c>
      <c r="I419" s="11" t="s">
        <v>29</v>
      </c>
      <c r="J419" s="11" t="s">
        <v>29</v>
      </c>
      <c r="K419" s="11" t="s">
        <v>1569</v>
      </c>
      <c r="L419" s="20"/>
      <c r="M419" s="11">
        <f t="shared" si="222"/>
        <v>0</v>
      </c>
      <c r="N419" s="11">
        <v>0</v>
      </c>
      <c r="O419" s="11"/>
      <c r="P419" s="11"/>
      <c r="Q419" s="11"/>
      <c r="R419" s="11">
        <v>0</v>
      </c>
      <c r="S419" s="11">
        <v>0</v>
      </c>
      <c r="T419" s="11"/>
      <c r="U419" s="11"/>
      <c r="V419" s="11"/>
      <c r="W419" s="11"/>
      <c r="X419" s="11">
        <v>0</v>
      </c>
      <c r="Y419" s="11">
        <v>0</v>
      </c>
      <c r="Z419" s="11">
        <v>0</v>
      </c>
      <c r="AA419" s="11">
        <v>0</v>
      </c>
      <c r="AB419" s="11">
        <v>0</v>
      </c>
      <c r="AC419" s="11"/>
      <c r="AD419" s="11">
        <v>0</v>
      </c>
      <c r="AE419" s="11">
        <v>0</v>
      </c>
      <c r="AF419" s="11">
        <v>0</v>
      </c>
      <c r="AG419" s="11"/>
      <c r="AH419" s="11">
        <v>0</v>
      </c>
      <c r="AI419" s="11" t="s">
        <v>32</v>
      </c>
      <c r="AJ419" s="11"/>
    </row>
    <row r="420" spans="1:36" s="7" customFormat="1" ht="13.5" hidden="1" customHeight="1" x14ac:dyDescent="0.25">
      <c r="A420" s="11" t="str">
        <f t="shared" si="230"/>
        <v>select N'Ковач Евеліна Юріївна', N'32',  N'Сектор дитячої консультації',  N'Лікар з ультразвукової діагностики дитячий',  N'1.00', 0, 0, 0, getDate(), null, getDate() union all</v>
      </c>
      <c r="B420" s="11" t="s">
        <v>581</v>
      </c>
      <c r="C420" s="11" t="s">
        <v>237</v>
      </c>
      <c r="D420" s="11" t="s">
        <v>84</v>
      </c>
      <c r="E420" s="11" t="s">
        <v>582</v>
      </c>
      <c r="F420" s="11">
        <v>0.52380950000000004</v>
      </c>
      <c r="G420" s="11" t="s">
        <v>26</v>
      </c>
      <c r="H420" s="11" t="s">
        <v>26</v>
      </c>
      <c r="I420" s="11" t="s">
        <v>29</v>
      </c>
      <c r="J420" s="11" t="s">
        <v>29</v>
      </c>
      <c r="K420" s="11" t="s">
        <v>1569</v>
      </c>
      <c r="L420" s="20"/>
      <c r="M420" s="11">
        <f t="shared" si="222"/>
        <v>0</v>
      </c>
      <c r="N420" s="11">
        <v>0</v>
      </c>
      <c r="O420" s="11"/>
      <c r="P420" s="11">
        <f t="shared" ref="P420:P422" si="245">S420*(200/3)*J420*F420</f>
        <v>0</v>
      </c>
      <c r="Q420" s="11" t="b">
        <f t="shared" ref="Q420:Q422" si="246">ROUND(R420,2)=ROUND(P420,2)</f>
        <v>1</v>
      </c>
      <c r="R420" s="11">
        <v>0</v>
      </c>
      <c r="S420" s="12">
        <v>0</v>
      </c>
      <c r="T420" s="12">
        <f t="shared" ref="T420:T422" si="247">(30000*F420*J420)</f>
        <v>15714.285000000002</v>
      </c>
      <c r="U420" s="12">
        <f t="shared" ref="U420:U422" si="248">20000*F420*J420</f>
        <v>10476.19</v>
      </c>
      <c r="V420" s="12">
        <f t="shared" ref="V420:V422" si="249">ROUND(IF((Y420-T420)&gt;U420,(Y420-T420-U420)*0.1+U420*0.3,(Y420-T420)*0.3),2)</f>
        <v>-1451.49</v>
      </c>
      <c r="W420" s="12" t="b">
        <f t="shared" ref="W420:W422" si="250">IF(V420&lt;0,0,V420)=ROUND(X420,2)</f>
        <v>1</v>
      </c>
      <c r="X420" s="11">
        <v>0</v>
      </c>
      <c r="Y420" s="11">
        <v>10876</v>
      </c>
      <c r="Z420" s="11">
        <v>0</v>
      </c>
      <c r="AA420" s="11">
        <v>0</v>
      </c>
      <c r="AB420" s="11">
        <v>0</v>
      </c>
      <c r="AC420" s="11"/>
      <c r="AD420" s="11">
        <v>0</v>
      </c>
      <c r="AE420" s="11">
        <v>0</v>
      </c>
      <c r="AF420" s="11">
        <v>0</v>
      </c>
      <c r="AG420" s="11" t="b">
        <f t="shared" ref="AG420:AG422" si="251">ROUND(AF420,2)=ROUND((AH420*AE420),2)</f>
        <v>1</v>
      </c>
      <c r="AH420" s="11">
        <v>0</v>
      </c>
      <c r="AI420" s="11" t="s">
        <v>32</v>
      </c>
      <c r="AJ420" s="11"/>
    </row>
    <row r="421" spans="1:36" s="7" customFormat="1" ht="13.5" hidden="1" customHeight="1" x14ac:dyDescent="0.25">
      <c r="A421" s="11" t="str">
        <f t="shared" si="230"/>
        <v>select N'Ковач Євгенія Євгенівна', N'16',  N'Пологове відділення',  N'лікар-акушер-гінеколог',  N'1.00', 0, 0, 2393,766144, getDate(), null, getDate() union all</v>
      </c>
      <c r="B421" s="11" t="s">
        <v>883</v>
      </c>
      <c r="C421" s="11" t="s">
        <v>157</v>
      </c>
      <c r="D421" s="11" t="s">
        <v>158</v>
      </c>
      <c r="E421" s="11" t="s">
        <v>36</v>
      </c>
      <c r="F421" s="11">
        <v>1.038961</v>
      </c>
      <c r="G421" s="11" t="s">
        <v>26</v>
      </c>
      <c r="H421" s="11" t="s">
        <v>26</v>
      </c>
      <c r="I421" s="11" t="s">
        <v>27</v>
      </c>
      <c r="J421" s="11" t="s">
        <v>28</v>
      </c>
      <c r="K421" s="11" t="s">
        <v>1569</v>
      </c>
      <c r="L421" s="20"/>
      <c r="M421" s="11">
        <f t="shared" si="222"/>
        <v>2393.7661440000002</v>
      </c>
      <c r="N421" s="11">
        <f>F421*J421*O421</f>
        <v>2393.7661440000002</v>
      </c>
      <c r="O421" s="11">
        <v>2880</v>
      </c>
      <c r="P421" s="11">
        <f t="shared" si="245"/>
        <v>0</v>
      </c>
      <c r="Q421" s="11" t="b">
        <f t="shared" si="246"/>
        <v>1</v>
      </c>
      <c r="R421" s="11">
        <v>0</v>
      </c>
      <c r="S421" s="12">
        <v>0</v>
      </c>
      <c r="T421" s="12">
        <f t="shared" si="247"/>
        <v>24935.064000000002</v>
      </c>
      <c r="U421" s="12">
        <f t="shared" si="248"/>
        <v>16623.376</v>
      </c>
      <c r="V421" s="12">
        <f t="shared" si="249"/>
        <v>-7480.52</v>
      </c>
      <c r="W421" s="12" t="b">
        <f t="shared" si="250"/>
        <v>1</v>
      </c>
      <c r="X421" s="11">
        <v>0</v>
      </c>
      <c r="Y421" s="11">
        <v>0</v>
      </c>
      <c r="Z421" s="11">
        <v>0</v>
      </c>
      <c r="AA421" s="11">
        <v>0</v>
      </c>
      <c r="AB421" s="11">
        <v>0</v>
      </c>
      <c r="AC421" s="11"/>
      <c r="AD421" s="11">
        <v>0</v>
      </c>
      <c r="AE421" s="11">
        <v>0</v>
      </c>
      <c r="AF421" s="11">
        <v>0</v>
      </c>
      <c r="AG421" s="11" t="b">
        <f t="shared" si="251"/>
        <v>1</v>
      </c>
      <c r="AH421" s="11">
        <v>0</v>
      </c>
      <c r="AI421" s="11" t="s">
        <v>32</v>
      </c>
      <c r="AJ421" s="11"/>
    </row>
    <row r="422" spans="1:36" s="7" customFormat="1" ht="13.5" hidden="1" customHeight="1" x14ac:dyDescent="0.25">
      <c r="A422" s="11" t="str">
        <f t="shared" si="230"/>
        <v>select N'Ковач Євгенія Євгенівна', N'16',  N'Пологове відділення',  N'лікар з ультразвукової діагностики',  N'0.25', 0, 0, 0, getDate(), null, getDate() union all</v>
      </c>
      <c r="B422" s="11" t="s">
        <v>883</v>
      </c>
      <c r="C422" s="11" t="s">
        <v>157</v>
      </c>
      <c r="D422" s="11" t="s">
        <v>158</v>
      </c>
      <c r="E422" s="11" t="s">
        <v>159</v>
      </c>
      <c r="F422" s="11">
        <v>1.0389609</v>
      </c>
      <c r="G422" s="11" t="s">
        <v>26</v>
      </c>
      <c r="H422" s="11" t="s">
        <v>26</v>
      </c>
      <c r="I422" s="11" t="s">
        <v>27</v>
      </c>
      <c r="J422" s="11" t="s">
        <v>374</v>
      </c>
      <c r="K422" s="11" t="s">
        <v>1570</v>
      </c>
      <c r="L422" s="20"/>
      <c r="M422" s="11">
        <f t="shared" si="222"/>
        <v>0</v>
      </c>
      <c r="N422" s="11">
        <v>0</v>
      </c>
      <c r="O422" s="11"/>
      <c r="P422" s="11">
        <f t="shared" si="245"/>
        <v>0</v>
      </c>
      <c r="Q422" s="11" t="b">
        <f t="shared" si="246"/>
        <v>1</v>
      </c>
      <c r="R422" s="11">
        <v>0</v>
      </c>
      <c r="S422" s="12">
        <v>0</v>
      </c>
      <c r="T422" s="12">
        <f t="shared" si="247"/>
        <v>6233.7654000000002</v>
      </c>
      <c r="U422" s="12">
        <f t="shared" si="248"/>
        <v>4155.8436000000002</v>
      </c>
      <c r="V422" s="12">
        <f t="shared" si="249"/>
        <v>-1870.13</v>
      </c>
      <c r="W422" s="12" t="b">
        <f t="shared" si="250"/>
        <v>1</v>
      </c>
      <c r="X422" s="11">
        <v>0</v>
      </c>
      <c r="Y422" s="11">
        <v>0</v>
      </c>
      <c r="Z422" s="11">
        <v>0</v>
      </c>
      <c r="AA422" s="11">
        <v>0</v>
      </c>
      <c r="AB422" s="11">
        <v>0</v>
      </c>
      <c r="AC422" s="11"/>
      <c r="AD422" s="11">
        <v>0</v>
      </c>
      <c r="AE422" s="11">
        <v>0</v>
      </c>
      <c r="AF422" s="11">
        <v>0</v>
      </c>
      <c r="AG422" s="11" t="b">
        <f t="shared" si="251"/>
        <v>1</v>
      </c>
      <c r="AH422" s="11">
        <v>0</v>
      </c>
      <c r="AI422" s="11" t="s">
        <v>32</v>
      </c>
      <c r="AJ422" s="11"/>
    </row>
    <row r="423" spans="1:36" s="7" customFormat="1" ht="13.5" hidden="1" customHeight="1" x14ac:dyDescent="0.25">
      <c r="A423" s="11" t="str">
        <f t="shared" si="230"/>
        <v>select N'Ковач Наталія Юріївна', N'94',  N'Господарський відділ',  N'ліфтер',  N'1.00', 0, 0, 0, getDate(), null, getDate() union all</v>
      </c>
      <c r="B423" s="11" t="s">
        <v>796</v>
      </c>
      <c r="C423" s="11" t="s">
        <v>63</v>
      </c>
      <c r="D423" s="11" t="s">
        <v>64</v>
      </c>
      <c r="E423" s="11" t="s">
        <v>792</v>
      </c>
      <c r="F423" s="11" t="s">
        <v>290</v>
      </c>
      <c r="G423" s="11" t="s">
        <v>26</v>
      </c>
      <c r="H423" s="11" t="s">
        <v>26</v>
      </c>
      <c r="I423" s="11" t="s">
        <v>29</v>
      </c>
      <c r="J423" s="11" t="s">
        <v>29</v>
      </c>
      <c r="K423" s="11" t="s">
        <v>1569</v>
      </c>
      <c r="L423" s="20"/>
      <c r="M423" s="11">
        <f t="shared" si="222"/>
        <v>0</v>
      </c>
      <c r="N423" s="11">
        <v>0</v>
      </c>
      <c r="O423" s="11"/>
      <c r="P423" s="11"/>
      <c r="Q423" s="11"/>
      <c r="R423" s="11">
        <v>0</v>
      </c>
      <c r="S423" s="11">
        <v>0</v>
      </c>
      <c r="T423" s="11"/>
      <c r="U423" s="11"/>
      <c r="V423" s="11"/>
      <c r="W423" s="11"/>
      <c r="X423" s="11">
        <v>0</v>
      </c>
      <c r="Y423" s="11">
        <v>0</v>
      </c>
      <c r="Z423" s="11">
        <v>0</v>
      </c>
      <c r="AA423" s="11">
        <v>0</v>
      </c>
      <c r="AB423" s="11">
        <v>0</v>
      </c>
      <c r="AC423" s="11"/>
      <c r="AD423" s="11">
        <v>0</v>
      </c>
      <c r="AE423" s="11">
        <v>0</v>
      </c>
      <c r="AF423" s="11">
        <v>0</v>
      </c>
      <c r="AG423" s="11"/>
      <c r="AH423" s="11">
        <v>0</v>
      </c>
      <c r="AI423" s="11" t="s">
        <v>32</v>
      </c>
      <c r="AJ423" s="11"/>
    </row>
    <row r="424" spans="1:36" s="7" customFormat="1" ht="13.5" hidden="1" customHeight="1" x14ac:dyDescent="0.25">
      <c r="A424" s="11" t="str">
        <f t="shared" si="230"/>
        <v>select N'Ковач Оксана Юріївна', N'13',  N'Кардіологічне відділення',  N'сестра медична',  N'0.50', 8, 200, 0, getDate(), null, getDate() union all</v>
      </c>
      <c r="B424" s="11" t="s">
        <v>1316</v>
      </c>
      <c r="C424" s="11" t="s">
        <v>383</v>
      </c>
      <c r="D424" s="11" t="s">
        <v>384</v>
      </c>
      <c r="E424" s="11" t="s">
        <v>93</v>
      </c>
      <c r="F424" s="11" t="s">
        <v>31</v>
      </c>
      <c r="G424" s="11" t="s">
        <v>48</v>
      </c>
      <c r="H424" s="11" t="s">
        <v>95</v>
      </c>
      <c r="I424" s="11" t="s">
        <v>50</v>
      </c>
      <c r="J424" s="11" t="s">
        <v>29</v>
      </c>
      <c r="K424" s="11" t="s">
        <v>1571</v>
      </c>
      <c r="L424" s="20"/>
      <c r="M424" s="11">
        <f t="shared" si="222"/>
        <v>0</v>
      </c>
      <c r="N424" s="11">
        <v>0</v>
      </c>
      <c r="O424" s="11"/>
      <c r="P424" s="11"/>
      <c r="Q424" s="11"/>
      <c r="R424" s="11">
        <v>0</v>
      </c>
      <c r="S424" s="11">
        <v>0</v>
      </c>
      <c r="T424" s="11"/>
      <c r="U424" s="11"/>
      <c r="V424" s="11"/>
      <c r="W424" s="11"/>
      <c r="X424" s="11">
        <v>0</v>
      </c>
      <c r="Y424" s="11">
        <v>0</v>
      </c>
      <c r="Z424" s="11">
        <v>0</v>
      </c>
      <c r="AA424" s="11">
        <v>0</v>
      </c>
      <c r="AB424" s="11">
        <v>0</v>
      </c>
      <c r="AC424" s="11"/>
      <c r="AD424" s="11">
        <v>0</v>
      </c>
      <c r="AE424" s="11">
        <v>0</v>
      </c>
      <c r="AF424" s="11">
        <v>0</v>
      </c>
      <c r="AG424" s="11"/>
      <c r="AH424" s="11">
        <v>0</v>
      </c>
      <c r="AI424" s="11" t="s">
        <v>32</v>
      </c>
      <c r="AJ424" s="11"/>
    </row>
    <row r="425" spans="1:36" s="7" customFormat="1" ht="13.5" hidden="1" customHeight="1" x14ac:dyDescent="0.25">
      <c r="A425" s="11" t="str">
        <f t="shared" si="230"/>
        <v>select N'Ковач Світлана Андріївна', N'32',  N'Кол-центр',  N'черговий інформаційно-довідкової служби',  N'1.00', 5, 400, 0, getDate(), null, getDate() union all</v>
      </c>
      <c r="B425" s="11" t="s">
        <v>1467</v>
      </c>
      <c r="C425" s="11" t="s">
        <v>199</v>
      </c>
      <c r="D425" s="11" t="s">
        <v>84</v>
      </c>
      <c r="E425" s="11" t="s">
        <v>200</v>
      </c>
      <c r="F425" s="11" t="s">
        <v>25</v>
      </c>
      <c r="G425" s="11">
        <v>5</v>
      </c>
      <c r="H425" s="11">
        <v>400</v>
      </c>
      <c r="I425" s="11" t="s">
        <v>29</v>
      </c>
      <c r="J425" s="11" t="s">
        <v>29</v>
      </c>
      <c r="K425" s="11" t="s">
        <v>1569</v>
      </c>
      <c r="L425" s="20"/>
      <c r="M425" s="11">
        <f t="shared" si="222"/>
        <v>0</v>
      </c>
      <c r="N425" s="11">
        <v>0</v>
      </c>
      <c r="O425" s="11"/>
      <c r="P425" s="11"/>
      <c r="Q425" s="11"/>
      <c r="R425" s="11">
        <v>0</v>
      </c>
      <c r="S425" s="11">
        <v>0</v>
      </c>
      <c r="T425" s="11"/>
      <c r="U425" s="11"/>
      <c r="V425" s="11"/>
      <c r="W425" s="11"/>
      <c r="X425" s="11">
        <v>0</v>
      </c>
      <c r="Y425" s="11">
        <v>0</v>
      </c>
      <c r="Z425" s="11">
        <v>0</v>
      </c>
      <c r="AA425" s="11">
        <v>0</v>
      </c>
      <c r="AB425" s="11">
        <v>0</v>
      </c>
      <c r="AC425" s="11"/>
      <c r="AD425" s="11">
        <v>0</v>
      </c>
      <c r="AE425" s="11">
        <v>0</v>
      </c>
      <c r="AF425" s="11">
        <v>0</v>
      </c>
      <c r="AG425" s="11"/>
      <c r="AH425" s="11">
        <v>0</v>
      </c>
      <c r="AI425" s="11" t="s">
        <v>32</v>
      </c>
      <c r="AJ425" s="11"/>
    </row>
    <row r="426" spans="1:36" s="7" customFormat="1" ht="13.5" hidden="1" customHeight="1" x14ac:dyDescent="0.25">
      <c r="A426" s="11" t="str">
        <f t="shared" si="230"/>
        <v>select N'Ковбаска Ніколетт Василівна', N'81',  N'Операційна №2',  N'сестра медична операційна',  N'1.00', 8, 260, 0, getDate(), null, getDate() union all</v>
      </c>
      <c r="B426" s="11" t="s">
        <v>1061</v>
      </c>
      <c r="C426" s="11" t="s">
        <v>532</v>
      </c>
      <c r="D426" s="11" t="s">
        <v>227</v>
      </c>
      <c r="E426" s="11" t="s">
        <v>228</v>
      </c>
      <c r="F426" s="11" t="s">
        <v>31</v>
      </c>
      <c r="G426" s="11" t="s">
        <v>48</v>
      </c>
      <c r="H426" s="11" t="s">
        <v>49</v>
      </c>
      <c r="I426" s="11" t="s">
        <v>29</v>
      </c>
      <c r="J426" s="11" t="s">
        <v>29</v>
      </c>
      <c r="K426" s="11" t="s">
        <v>1569</v>
      </c>
      <c r="L426" s="20"/>
      <c r="M426" s="11">
        <f t="shared" si="222"/>
        <v>0</v>
      </c>
      <c r="N426" s="11">
        <v>0</v>
      </c>
      <c r="O426" s="11"/>
      <c r="P426" s="11"/>
      <c r="Q426" s="11"/>
      <c r="R426" s="11">
        <v>0</v>
      </c>
      <c r="S426" s="11">
        <v>0</v>
      </c>
      <c r="T426" s="11"/>
      <c r="U426" s="11"/>
      <c r="V426" s="11"/>
      <c r="W426" s="11"/>
      <c r="X426" s="11">
        <v>0</v>
      </c>
      <c r="Y426" s="11">
        <v>0</v>
      </c>
      <c r="Z426" s="11">
        <v>0</v>
      </c>
      <c r="AA426" s="11">
        <v>0</v>
      </c>
      <c r="AB426" s="11">
        <v>0</v>
      </c>
      <c r="AC426" s="11"/>
      <c r="AD426" s="11">
        <v>0</v>
      </c>
      <c r="AE426" s="11">
        <v>0</v>
      </c>
      <c r="AF426" s="11">
        <v>0</v>
      </c>
      <c r="AG426" s="11"/>
      <c r="AH426" s="11">
        <v>0</v>
      </c>
      <c r="AI426" s="11" t="s">
        <v>32</v>
      </c>
      <c r="AJ426" s="11"/>
    </row>
    <row r="427" spans="1:36" s="7" customFormat="1" ht="13.5" hidden="1" customHeight="1" x14ac:dyDescent="0.25">
      <c r="A427" s="11" t="str">
        <f t="shared" si="230"/>
        <v>select N'Ковбасюк Віолета Адамівна', N'81',  N'Операційний блок гінекологічного профілю',  N'сестра медична операційна',  N'1.00', 8, 260, 0, getDate(), null, getDate() union all</v>
      </c>
      <c r="B427" s="11" t="s">
        <v>562</v>
      </c>
      <c r="C427" s="11" t="s">
        <v>555</v>
      </c>
      <c r="D427" s="11" t="s">
        <v>227</v>
      </c>
      <c r="E427" s="11" t="s">
        <v>228</v>
      </c>
      <c r="F427" s="11" t="s">
        <v>25</v>
      </c>
      <c r="G427" s="11" t="s">
        <v>48</v>
      </c>
      <c r="H427" s="11" t="s">
        <v>49</v>
      </c>
      <c r="I427" s="11" t="s">
        <v>29</v>
      </c>
      <c r="J427" s="11" t="s">
        <v>29</v>
      </c>
      <c r="K427" s="11" t="s">
        <v>1569</v>
      </c>
      <c r="L427" s="20"/>
      <c r="M427" s="11">
        <f t="shared" si="222"/>
        <v>0</v>
      </c>
      <c r="N427" s="11">
        <v>0</v>
      </c>
      <c r="O427" s="11"/>
      <c r="P427" s="11"/>
      <c r="Q427" s="11"/>
      <c r="R427" s="11">
        <v>0</v>
      </c>
      <c r="S427" s="11">
        <v>0</v>
      </c>
      <c r="T427" s="11"/>
      <c r="U427" s="11"/>
      <c r="V427" s="11"/>
      <c r="W427" s="11"/>
      <c r="X427" s="11">
        <v>0</v>
      </c>
      <c r="Y427" s="11">
        <v>0</v>
      </c>
      <c r="Z427" s="11">
        <v>0</v>
      </c>
      <c r="AA427" s="11">
        <v>0</v>
      </c>
      <c r="AB427" s="11">
        <v>0</v>
      </c>
      <c r="AC427" s="11"/>
      <c r="AD427" s="11">
        <v>0</v>
      </c>
      <c r="AE427" s="11">
        <v>0</v>
      </c>
      <c r="AF427" s="11">
        <v>0</v>
      </c>
      <c r="AG427" s="11"/>
      <c r="AH427" s="11">
        <v>0</v>
      </c>
      <c r="AI427" s="11" t="s">
        <v>32</v>
      </c>
      <c r="AJ427" s="11"/>
    </row>
    <row r="428" spans="1:36" s="7" customFormat="1" ht="13.5" hidden="1" customHeight="1" x14ac:dyDescent="0.25">
      <c r="A428" s="11" t="str">
        <f t="shared" si="230"/>
        <v>select N'Ковтун Віра Юріївна', N'21',  N'Онкологічне відділення',  N'Молодша медична сестра',  N'1.00', 8, 120, 0, getDate(), null, getDate() union all</v>
      </c>
      <c r="B428" s="11" t="s">
        <v>1506</v>
      </c>
      <c r="C428" s="11" t="s">
        <v>40</v>
      </c>
      <c r="D428" s="11" t="s">
        <v>41</v>
      </c>
      <c r="E428" s="11" t="s">
        <v>111</v>
      </c>
      <c r="F428" s="11" t="s">
        <v>25</v>
      </c>
      <c r="G428" s="11" t="s">
        <v>48</v>
      </c>
      <c r="H428" s="11" t="s">
        <v>112</v>
      </c>
      <c r="I428" s="11" t="s">
        <v>29</v>
      </c>
      <c r="J428" s="11" t="s">
        <v>29</v>
      </c>
      <c r="K428" s="11" t="s">
        <v>1569</v>
      </c>
      <c r="L428" s="20"/>
      <c r="M428" s="11">
        <f t="shared" si="222"/>
        <v>0</v>
      </c>
      <c r="N428" s="11">
        <v>0</v>
      </c>
      <c r="O428" s="11"/>
      <c r="P428" s="11"/>
      <c r="Q428" s="11"/>
      <c r="R428" s="11">
        <v>0</v>
      </c>
      <c r="S428" s="11">
        <v>0</v>
      </c>
      <c r="T428" s="11"/>
      <c r="U428" s="11"/>
      <c r="V428" s="11"/>
      <c r="W428" s="11"/>
      <c r="X428" s="11">
        <v>0</v>
      </c>
      <c r="Y428" s="11">
        <v>0</v>
      </c>
      <c r="Z428" s="11">
        <v>0</v>
      </c>
      <c r="AA428" s="11">
        <v>0</v>
      </c>
      <c r="AB428" s="11">
        <v>0</v>
      </c>
      <c r="AC428" s="11"/>
      <c r="AD428" s="11">
        <v>0</v>
      </c>
      <c r="AE428" s="11">
        <v>0</v>
      </c>
      <c r="AF428" s="11">
        <v>0</v>
      </c>
      <c r="AG428" s="11"/>
      <c r="AH428" s="11">
        <v>0</v>
      </c>
      <c r="AI428" s="11" t="s">
        <v>32</v>
      </c>
      <c r="AJ428" s="11"/>
    </row>
    <row r="429" spans="1:36" s="7" customFormat="1" ht="13.5" hidden="1" customHeight="1" x14ac:dyDescent="0.25">
      <c r="A429" s="11" t="str">
        <f t="shared" si="230"/>
        <v>select N'Ковтун Оксана Павлівна', N'25',  N'Клініко-діагностична лабораторія',  N'Молодша медична сестра',  N'1.00', 8, 120, 0, getDate(), null, getDate() union all</v>
      </c>
      <c r="B429" s="11" t="s">
        <v>1445</v>
      </c>
      <c r="C429" s="11" t="s">
        <v>268</v>
      </c>
      <c r="D429" s="11" t="s">
        <v>269</v>
      </c>
      <c r="E429" s="11" t="s">
        <v>111</v>
      </c>
      <c r="F429" s="11" t="s">
        <v>25</v>
      </c>
      <c r="G429" s="11" t="s">
        <v>48</v>
      </c>
      <c r="H429" s="11" t="s">
        <v>112</v>
      </c>
      <c r="I429" s="11" t="s">
        <v>29</v>
      </c>
      <c r="J429" s="11" t="s">
        <v>29</v>
      </c>
      <c r="K429" s="11" t="s">
        <v>1569</v>
      </c>
      <c r="L429" s="20"/>
      <c r="M429" s="11">
        <f t="shared" si="222"/>
        <v>0</v>
      </c>
      <c r="N429" s="11">
        <v>0</v>
      </c>
      <c r="O429" s="11"/>
      <c r="P429" s="11"/>
      <c r="Q429" s="11"/>
      <c r="R429" s="11">
        <v>0</v>
      </c>
      <c r="S429" s="11">
        <v>0</v>
      </c>
      <c r="T429" s="11"/>
      <c r="U429" s="11"/>
      <c r="V429" s="11"/>
      <c r="W429" s="11"/>
      <c r="X429" s="11">
        <v>0</v>
      </c>
      <c r="Y429" s="11">
        <v>0</v>
      </c>
      <c r="Z429" s="11">
        <v>0</v>
      </c>
      <c r="AA429" s="11">
        <v>0</v>
      </c>
      <c r="AB429" s="11">
        <v>0</v>
      </c>
      <c r="AC429" s="11"/>
      <c r="AD429" s="11">
        <v>0</v>
      </c>
      <c r="AE429" s="11">
        <v>0</v>
      </c>
      <c r="AF429" s="11">
        <v>0</v>
      </c>
      <c r="AG429" s="11"/>
      <c r="AH429" s="11">
        <v>0</v>
      </c>
      <c r="AI429" s="11" t="s">
        <v>32</v>
      </c>
      <c r="AJ429" s="11"/>
    </row>
    <row r="430" spans="1:36" s="7" customFormat="1" ht="13.5" hidden="1" customHeight="1" x14ac:dyDescent="0.25">
      <c r="A430" s="11" t="str">
        <f t="shared" si="230"/>
        <v>select N'Ковтун Роман Сергійович', N'22',  N'Відділення загальної терапії',  N'лікар-інтерн',  N'1.00', 0, 0, 0, getDate(), null, getDate() union all</v>
      </c>
      <c r="B430" s="11" t="s">
        <v>1379</v>
      </c>
      <c r="C430" s="11" t="s">
        <v>202</v>
      </c>
      <c r="D430" s="11" t="s">
        <v>203</v>
      </c>
      <c r="E430" s="11" t="s">
        <v>1567</v>
      </c>
      <c r="F430" s="11">
        <v>1</v>
      </c>
      <c r="G430" s="11" t="s">
        <v>26</v>
      </c>
      <c r="H430" s="11" t="s">
        <v>26</v>
      </c>
      <c r="I430" s="11" t="s">
        <v>29</v>
      </c>
      <c r="J430" s="11" t="s">
        <v>29</v>
      </c>
      <c r="K430" s="11" t="s">
        <v>1569</v>
      </c>
      <c r="L430" s="20"/>
      <c r="M430" s="11">
        <f t="shared" si="222"/>
        <v>0</v>
      </c>
      <c r="N430" s="11">
        <v>0</v>
      </c>
      <c r="O430" s="11"/>
      <c r="P430" s="11">
        <f>S430*(200/3)*J430*F430</f>
        <v>0</v>
      </c>
      <c r="Q430" s="11" t="b">
        <f>ROUND(R430,2)=ROUND(P430,2)</f>
        <v>1</v>
      </c>
      <c r="R430" s="11">
        <v>0</v>
      </c>
      <c r="S430" s="12">
        <v>0</v>
      </c>
      <c r="T430" s="12">
        <f>(30000*F430*J430)</f>
        <v>30000</v>
      </c>
      <c r="U430" s="12">
        <f>20000*F430*J430</f>
        <v>20000</v>
      </c>
      <c r="V430" s="12">
        <f>ROUND(IF((Y430-T430)&gt;U430,(Y430-T430-U430)*0.1+U430*0.3,(Y430-T430)*0.3),2)</f>
        <v>-9000</v>
      </c>
      <c r="W430" s="12" t="b">
        <f>IF(V430&lt;0,0,V430)=ROUND(X430,2)</f>
        <v>1</v>
      </c>
      <c r="X430" s="11">
        <v>0</v>
      </c>
      <c r="Y430" s="11">
        <v>0</v>
      </c>
      <c r="Z430" s="11">
        <v>0</v>
      </c>
      <c r="AA430" s="11">
        <v>0</v>
      </c>
      <c r="AB430" s="11">
        <v>0</v>
      </c>
      <c r="AC430" s="11"/>
      <c r="AD430" s="11">
        <v>0</v>
      </c>
      <c r="AE430" s="11">
        <v>0</v>
      </c>
      <c r="AF430" s="11">
        <v>0</v>
      </c>
      <c r="AG430" s="11" t="b">
        <f>ROUND(AF430,2)=ROUND((AH430*AE430),2)</f>
        <v>1</v>
      </c>
      <c r="AH430" s="11">
        <v>0</v>
      </c>
      <c r="AI430" s="11" t="s">
        <v>32</v>
      </c>
      <c r="AJ430" s="11"/>
    </row>
    <row r="431" spans="1:36" s="7" customFormat="1" ht="13.5" hidden="1" customHeight="1" x14ac:dyDescent="0.25">
      <c r="A431" s="11" t="str">
        <f t="shared" si="230"/>
        <v>select N'Ковтун Тетяна Юріївна', N'32',  N'Реабілітаційний кабінет',  N'сестра медична з фізіотерапії',  N'1.00', 8, 200, 0, getDate(), null, getDate() union all</v>
      </c>
      <c r="B431" s="11" t="s">
        <v>760</v>
      </c>
      <c r="C431" s="11" t="s">
        <v>758</v>
      </c>
      <c r="D431" s="11" t="s">
        <v>84</v>
      </c>
      <c r="E431" s="11" t="s">
        <v>759</v>
      </c>
      <c r="F431" s="11" t="s">
        <v>426</v>
      </c>
      <c r="G431" s="11" t="s">
        <v>48</v>
      </c>
      <c r="H431" s="11" t="s">
        <v>95</v>
      </c>
      <c r="I431" s="11" t="s">
        <v>29</v>
      </c>
      <c r="J431" s="11" t="s">
        <v>29</v>
      </c>
      <c r="K431" s="11" t="s">
        <v>1569</v>
      </c>
      <c r="L431" s="20"/>
      <c r="M431" s="11">
        <f t="shared" si="222"/>
        <v>0</v>
      </c>
      <c r="N431" s="11">
        <v>0</v>
      </c>
      <c r="O431" s="11"/>
      <c r="P431" s="11"/>
      <c r="Q431" s="11"/>
      <c r="R431" s="11">
        <v>0</v>
      </c>
      <c r="S431" s="11">
        <v>0</v>
      </c>
      <c r="T431" s="11"/>
      <c r="U431" s="11"/>
      <c r="V431" s="11"/>
      <c r="W431" s="11"/>
      <c r="X431" s="11">
        <v>0</v>
      </c>
      <c r="Y431" s="11">
        <v>0</v>
      </c>
      <c r="Z431" s="11">
        <v>0</v>
      </c>
      <c r="AA431" s="11">
        <v>0</v>
      </c>
      <c r="AB431" s="11">
        <v>0</v>
      </c>
      <c r="AC431" s="11"/>
      <c r="AD431" s="11">
        <v>0</v>
      </c>
      <c r="AE431" s="11">
        <v>0</v>
      </c>
      <c r="AF431" s="11">
        <v>0</v>
      </c>
      <c r="AG431" s="11"/>
      <c r="AH431" s="11">
        <v>0</v>
      </c>
      <c r="AI431" s="11" t="s">
        <v>32</v>
      </c>
      <c r="AJ431" s="11"/>
    </row>
    <row r="432" spans="1:36" s="7" customFormat="1" ht="13.5" hidden="1" customHeight="1" x14ac:dyDescent="0.25">
      <c r="A432" s="11" t="str">
        <f t="shared" si="230"/>
        <v>select N'Когут Марія Михайлівна', N'25',  N'Клініко-діагностична лабораторія',  N'Молодша медична сестра',  N'0.50', 8, 120, 0, getDate(), null, getDate() union all</v>
      </c>
      <c r="B432" s="11" t="s">
        <v>1315</v>
      </c>
      <c r="C432" s="11" t="s">
        <v>268</v>
      </c>
      <c r="D432" s="11" t="s">
        <v>269</v>
      </c>
      <c r="E432" s="11" t="s">
        <v>111</v>
      </c>
      <c r="F432" s="11" t="s">
        <v>359</v>
      </c>
      <c r="G432" s="11" t="s">
        <v>48</v>
      </c>
      <c r="H432" s="11" t="s">
        <v>112</v>
      </c>
      <c r="I432" s="11" t="s">
        <v>50</v>
      </c>
      <c r="J432" s="11" t="s">
        <v>29</v>
      </c>
      <c r="K432" s="11" t="s">
        <v>1571</v>
      </c>
      <c r="L432" s="20"/>
      <c r="M432" s="11">
        <f t="shared" si="222"/>
        <v>0</v>
      </c>
      <c r="N432" s="11">
        <v>0</v>
      </c>
      <c r="O432" s="11"/>
      <c r="P432" s="11"/>
      <c r="Q432" s="11"/>
      <c r="R432" s="11">
        <v>0</v>
      </c>
      <c r="S432" s="11">
        <v>0</v>
      </c>
      <c r="T432" s="11"/>
      <c r="U432" s="11"/>
      <c r="V432" s="11"/>
      <c r="W432" s="11"/>
      <c r="X432" s="11">
        <v>0</v>
      </c>
      <c r="Y432" s="11">
        <v>0</v>
      </c>
      <c r="Z432" s="11">
        <v>0</v>
      </c>
      <c r="AA432" s="11">
        <v>0</v>
      </c>
      <c r="AB432" s="11">
        <v>0</v>
      </c>
      <c r="AC432" s="11"/>
      <c r="AD432" s="11">
        <v>0</v>
      </c>
      <c r="AE432" s="11">
        <v>0</v>
      </c>
      <c r="AF432" s="11">
        <v>0</v>
      </c>
      <c r="AG432" s="11"/>
      <c r="AH432" s="11">
        <v>0</v>
      </c>
      <c r="AI432" s="11" t="s">
        <v>32</v>
      </c>
      <c r="AJ432" s="11"/>
    </row>
    <row r="433" spans="1:36" s="7" customFormat="1" ht="13.5" hidden="1" customHeight="1" x14ac:dyDescent="0.25">
      <c r="A433" s="11" t="str">
        <f t="shared" si="230"/>
        <v>select N'Когут Наталія Миколаївна', N'28',  N'Кабінет функціональної діагностики',  N'лікар з функціональної діагностики',  N'0.50', 8, 360, 0, getDate(), null, getDate() union all</v>
      </c>
      <c r="B433" s="11" t="s">
        <v>457</v>
      </c>
      <c r="C433" s="11" t="s">
        <v>458</v>
      </c>
      <c r="D433" s="11" t="s">
        <v>365</v>
      </c>
      <c r="E433" s="11" t="s">
        <v>459</v>
      </c>
      <c r="F433" s="11">
        <v>1</v>
      </c>
      <c r="G433" s="15">
        <v>8</v>
      </c>
      <c r="H433" s="15">
        <v>360</v>
      </c>
      <c r="I433" s="11" t="s">
        <v>29</v>
      </c>
      <c r="J433" s="11" t="s">
        <v>50</v>
      </c>
      <c r="K433" s="11" t="s">
        <v>1571</v>
      </c>
      <c r="L433" s="20"/>
      <c r="M433" s="11">
        <f t="shared" si="222"/>
        <v>0</v>
      </c>
      <c r="N433" s="11">
        <v>0</v>
      </c>
      <c r="O433" s="11"/>
      <c r="P433" s="11">
        <f t="shared" ref="P433:P435" si="252">S433*(200/3)*J433*F433</f>
        <v>0</v>
      </c>
      <c r="Q433" s="11" t="b">
        <f t="shared" ref="Q433:Q435" si="253">ROUND(R433,2)=ROUND(P433,2)</f>
        <v>1</v>
      </c>
      <c r="R433" s="11">
        <v>0</v>
      </c>
      <c r="S433" s="12">
        <v>0</v>
      </c>
      <c r="T433" s="12">
        <f t="shared" ref="T433:T435" si="254">(30000*F433*J433)</f>
        <v>15000</v>
      </c>
      <c r="U433" s="12">
        <f t="shared" ref="U433:U435" si="255">20000*F433*J433</f>
        <v>10000</v>
      </c>
      <c r="V433" s="12">
        <f t="shared" ref="V433:V435" si="256">ROUND(IF((Y433-T433)&gt;U433,(Y433-T433-U433)*0.1+U433*0.3,(Y433-T433)*0.3),2)</f>
        <v>-4394.3999999999996</v>
      </c>
      <c r="W433" s="12" t="b">
        <f t="shared" ref="W433:W435" si="257">IF(V433&lt;0,0,V433)=ROUND(X433,2)</f>
        <v>1</v>
      </c>
      <c r="X433" s="11">
        <v>0</v>
      </c>
      <c r="Y433" s="11">
        <v>352</v>
      </c>
      <c r="Z433" s="11">
        <v>0</v>
      </c>
      <c r="AA433" s="11">
        <v>0</v>
      </c>
      <c r="AB433" s="11">
        <v>0</v>
      </c>
      <c r="AC433" s="11"/>
      <c r="AD433" s="11">
        <v>0</v>
      </c>
      <c r="AE433" s="11">
        <v>0</v>
      </c>
      <c r="AF433" s="11">
        <v>0</v>
      </c>
      <c r="AG433" s="11" t="b">
        <f t="shared" ref="AG433:AG435" si="258">ROUND(AF433,2)=ROUND((AH433*AE433),2)</f>
        <v>1</v>
      </c>
      <c r="AH433" s="11">
        <v>0</v>
      </c>
      <c r="AI433" s="11" t="s">
        <v>32</v>
      </c>
      <c r="AJ433" s="11"/>
    </row>
    <row r="434" spans="1:36" s="7" customFormat="1" ht="13.5" hidden="1" customHeight="1" x14ac:dyDescent="0.25">
      <c r="A434" s="11" t="str">
        <f t="shared" si="230"/>
        <v>select N'Когут Наталія Миколаївна', N'28',  N'Кабінет телемедицини',  N'лікар з функціональної діагностики',  N'0.50', 8, 360, 0, getDate(), null, getDate() union all</v>
      </c>
      <c r="B434" s="11" t="s">
        <v>457</v>
      </c>
      <c r="C434" s="11" t="s">
        <v>1481</v>
      </c>
      <c r="D434" s="11" t="s">
        <v>365</v>
      </c>
      <c r="E434" s="11" t="s">
        <v>459</v>
      </c>
      <c r="F434" s="11">
        <v>1</v>
      </c>
      <c r="G434" s="15">
        <v>8</v>
      </c>
      <c r="H434" s="15">
        <v>360</v>
      </c>
      <c r="I434" s="11" t="s">
        <v>29</v>
      </c>
      <c r="J434" s="11" t="s">
        <v>50</v>
      </c>
      <c r="K434" s="11" t="s">
        <v>1571</v>
      </c>
      <c r="L434" s="20"/>
      <c r="M434" s="11">
        <f t="shared" si="222"/>
        <v>0</v>
      </c>
      <c r="N434" s="11">
        <v>0</v>
      </c>
      <c r="O434" s="11"/>
      <c r="P434" s="11">
        <f t="shared" si="252"/>
        <v>0</v>
      </c>
      <c r="Q434" s="11" t="b">
        <f t="shared" si="253"/>
        <v>1</v>
      </c>
      <c r="R434" s="11">
        <v>0</v>
      </c>
      <c r="S434" s="12">
        <v>0</v>
      </c>
      <c r="T434" s="12">
        <f t="shared" si="254"/>
        <v>15000</v>
      </c>
      <c r="U434" s="12">
        <f t="shared" si="255"/>
        <v>10000</v>
      </c>
      <c r="V434" s="12">
        <f t="shared" si="256"/>
        <v>-4500</v>
      </c>
      <c r="W434" s="12" t="b">
        <f t="shared" si="257"/>
        <v>1</v>
      </c>
      <c r="X434" s="11">
        <v>0</v>
      </c>
      <c r="Y434" s="11">
        <v>0</v>
      </c>
      <c r="Z434" s="11">
        <v>0</v>
      </c>
      <c r="AA434" s="11">
        <v>0</v>
      </c>
      <c r="AB434" s="11">
        <v>0</v>
      </c>
      <c r="AC434" s="11"/>
      <c r="AD434" s="11">
        <v>0</v>
      </c>
      <c r="AE434" s="11">
        <v>0</v>
      </c>
      <c r="AF434" s="11">
        <v>0</v>
      </c>
      <c r="AG434" s="11" t="b">
        <f t="shared" si="258"/>
        <v>1</v>
      </c>
      <c r="AH434" s="11">
        <v>0</v>
      </c>
      <c r="AI434" s="11" t="s">
        <v>32</v>
      </c>
      <c r="AJ434" s="11"/>
    </row>
    <row r="435" spans="1:36" s="7" customFormat="1" ht="13.5" hidden="1" customHeight="1" x14ac:dyDescent="0.25">
      <c r="A435" s="11" t="str">
        <f t="shared" si="230"/>
        <v>select N'Когут Світлана Михайлівна', N'33',  N'Жіноча консультація',  N'лікар-акушер-гінеколог',  N'1.00', 0, 0, 0, getDate(), null, getDate() union all</v>
      </c>
      <c r="B435" s="11" t="s">
        <v>299</v>
      </c>
      <c r="C435" s="11" t="s">
        <v>222</v>
      </c>
      <c r="D435" s="11" t="s">
        <v>223</v>
      </c>
      <c r="E435" s="11" t="s">
        <v>36</v>
      </c>
      <c r="F435" s="11">
        <v>0.95238096000000005</v>
      </c>
      <c r="G435" s="11" t="s">
        <v>26</v>
      </c>
      <c r="H435" s="11" t="s">
        <v>26</v>
      </c>
      <c r="I435" s="11" t="s">
        <v>29</v>
      </c>
      <c r="J435" s="11" t="s">
        <v>29</v>
      </c>
      <c r="K435" s="11" t="s">
        <v>1569</v>
      </c>
      <c r="L435" s="20"/>
      <c r="M435" s="11">
        <f t="shared" si="222"/>
        <v>0</v>
      </c>
      <c r="N435" s="11">
        <v>0</v>
      </c>
      <c r="O435" s="11"/>
      <c r="P435" s="11">
        <f t="shared" si="252"/>
        <v>0</v>
      </c>
      <c r="Q435" s="11" t="b">
        <f t="shared" si="253"/>
        <v>1</v>
      </c>
      <c r="R435" s="11">
        <v>0</v>
      </c>
      <c r="S435" s="12">
        <v>0</v>
      </c>
      <c r="T435" s="12">
        <f t="shared" si="254"/>
        <v>28571.428800000002</v>
      </c>
      <c r="U435" s="12">
        <f t="shared" si="255"/>
        <v>19047.619200000001</v>
      </c>
      <c r="V435" s="12">
        <f t="shared" si="256"/>
        <v>-6414.43</v>
      </c>
      <c r="W435" s="12" t="b">
        <f t="shared" si="257"/>
        <v>1</v>
      </c>
      <c r="X435" s="11">
        <v>0</v>
      </c>
      <c r="Y435" s="11">
        <v>7190</v>
      </c>
      <c r="Z435" s="11">
        <v>0</v>
      </c>
      <c r="AA435" s="11">
        <v>0</v>
      </c>
      <c r="AB435" s="11">
        <v>0</v>
      </c>
      <c r="AC435" s="11"/>
      <c r="AD435" s="11">
        <v>0</v>
      </c>
      <c r="AE435" s="11">
        <v>0</v>
      </c>
      <c r="AF435" s="11">
        <v>0</v>
      </c>
      <c r="AG435" s="11" t="b">
        <f t="shared" si="258"/>
        <v>1</v>
      </c>
      <c r="AH435" s="11">
        <v>0</v>
      </c>
      <c r="AI435" s="11" t="s">
        <v>32</v>
      </c>
      <c r="AJ435" s="11"/>
    </row>
    <row r="436" spans="1:36" s="7" customFormat="1" ht="13.5" hidden="1" customHeight="1" x14ac:dyDescent="0.25">
      <c r="A436" s="11" t="str">
        <f t="shared" si="230"/>
        <v>select N'Когутич Ірина Тиберіївна', N'18',  N'Хірургічне відділення №1',  N'сестра медична',  N'1.00', 8, 200, 0, getDate(), null, getDate() union all</v>
      </c>
      <c r="B436" s="11" t="s">
        <v>957</v>
      </c>
      <c r="C436" s="11" t="s">
        <v>151</v>
      </c>
      <c r="D436" s="11" t="s">
        <v>152</v>
      </c>
      <c r="E436" s="11" t="s">
        <v>93</v>
      </c>
      <c r="F436" s="11" t="s">
        <v>958</v>
      </c>
      <c r="G436" s="11" t="s">
        <v>48</v>
      </c>
      <c r="H436" s="11" t="s">
        <v>95</v>
      </c>
      <c r="I436" s="11" t="s">
        <v>29</v>
      </c>
      <c r="J436" s="11" t="s">
        <v>29</v>
      </c>
      <c r="K436" s="11" t="s">
        <v>1569</v>
      </c>
      <c r="L436" s="20"/>
      <c r="M436" s="11">
        <f t="shared" si="222"/>
        <v>0</v>
      </c>
      <c r="N436" s="11">
        <v>0</v>
      </c>
      <c r="O436" s="11"/>
      <c r="P436" s="11"/>
      <c r="Q436" s="11"/>
      <c r="R436" s="11">
        <v>0</v>
      </c>
      <c r="S436" s="11">
        <v>0</v>
      </c>
      <c r="T436" s="11"/>
      <c r="U436" s="11"/>
      <c r="V436" s="11"/>
      <c r="W436" s="11"/>
      <c r="X436" s="11">
        <v>0</v>
      </c>
      <c r="Y436" s="11">
        <v>0</v>
      </c>
      <c r="Z436" s="11">
        <v>0</v>
      </c>
      <c r="AA436" s="11">
        <v>0</v>
      </c>
      <c r="AB436" s="11">
        <v>0</v>
      </c>
      <c r="AC436" s="11"/>
      <c r="AD436" s="11">
        <v>0</v>
      </c>
      <c r="AE436" s="11">
        <v>0</v>
      </c>
      <c r="AF436" s="11">
        <v>0</v>
      </c>
      <c r="AG436" s="11"/>
      <c r="AH436" s="11">
        <v>0</v>
      </c>
      <c r="AI436" s="11" t="s">
        <v>32</v>
      </c>
      <c r="AJ436" s="11"/>
    </row>
    <row r="437" spans="1:36" s="7" customFormat="1" ht="13.5" hidden="1" customHeight="1" x14ac:dyDescent="0.25">
      <c r="A437" s="11" t="str">
        <f t="shared" si="230"/>
        <v>select N'Козар Вікторія Іванівна', N'28',  N'Ендоскопічний кабінет',  N'сестра медична',  N'1.00', 8, 200, 0, getDate(), null, getDate() union all</v>
      </c>
      <c r="B437" s="11" t="s">
        <v>397</v>
      </c>
      <c r="C437" s="11" t="s">
        <v>380</v>
      </c>
      <c r="D437" s="11" t="s">
        <v>365</v>
      </c>
      <c r="E437" s="11" t="s">
        <v>93</v>
      </c>
      <c r="F437" s="11" t="s">
        <v>131</v>
      </c>
      <c r="G437" s="11" t="s">
        <v>48</v>
      </c>
      <c r="H437" s="11" t="s">
        <v>95</v>
      </c>
      <c r="I437" s="11" t="s">
        <v>29</v>
      </c>
      <c r="J437" s="11" t="s">
        <v>29</v>
      </c>
      <c r="K437" s="11" t="s">
        <v>1569</v>
      </c>
      <c r="L437" s="20"/>
      <c r="M437" s="11">
        <f t="shared" si="222"/>
        <v>0</v>
      </c>
      <c r="N437" s="11">
        <v>0</v>
      </c>
      <c r="O437" s="11"/>
      <c r="P437" s="11"/>
      <c r="Q437" s="11"/>
      <c r="R437" s="11">
        <v>0</v>
      </c>
      <c r="S437" s="11">
        <v>0</v>
      </c>
      <c r="T437" s="11"/>
      <c r="U437" s="11"/>
      <c r="V437" s="11"/>
      <c r="W437" s="11"/>
      <c r="X437" s="11">
        <v>0</v>
      </c>
      <c r="Y437" s="11">
        <v>0</v>
      </c>
      <c r="Z437" s="11">
        <v>0</v>
      </c>
      <c r="AA437" s="11">
        <v>0</v>
      </c>
      <c r="AB437" s="11">
        <v>0</v>
      </c>
      <c r="AC437" s="11"/>
      <c r="AD437" s="11">
        <v>0</v>
      </c>
      <c r="AE437" s="11">
        <v>0</v>
      </c>
      <c r="AF437" s="11">
        <v>0</v>
      </c>
      <c r="AG437" s="11"/>
      <c r="AH437" s="11">
        <v>0</v>
      </c>
      <c r="AI437" s="11" t="s">
        <v>32</v>
      </c>
      <c r="AJ437" s="11"/>
    </row>
    <row r="438" spans="1:36" s="7" customFormat="1" ht="13.5" hidden="1" customHeight="1" x14ac:dyDescent="0.25">
      <c r="A438" s="11" t="str">
        <f t="shared" si="230"/>
        <v>select N'Козар Віталія Іванівна', N'22',  N'Відділення загальної терапії',  N'Молодша медична сестра',  N'1.00', 8, 120, 0, getDate(), null, getDate() union all</v>
      </c>
      <c r="B438" s="11" t="s">
        <v>201</v>
      </c>
      <c r="C438" s="11" t="s">
        <v>202</v>
      </c>
      <c r="D438" s="11" t="s">
        <v>203</v>
      </c>
      <c r="E438" s="11" t="s">
        <v>111</v>
      </c>
      <c r="F438" s="11" t="s">
        <v>204</v>
      </c>
      <c r="G438" s="11" t="s">
        <v>48</v>
      </c>
      <c r="H438" s="11" t="s">
        <v>112</v>
      </c>
      <c r="I438" s="11" t="s">
        <v>29</v>
      </c>
      <c r="J438" s="11" t="s">
        <v>29</v>
      </c>
      <c r="K438" s="11" t="s">
        <v>1569</v>
      </c>
      <c r="L438" s="20"/>
      <c r="M438" s="11">
        <f t="shared" si="222"/>
        <v>0</v>
      </c>
      <c r="N438" s="11">
        <v>0</v>
      </c>
      <c r="O438" s="11"/>
      <c r="P438" s="11"/>
      <c r="Q438" s="11"/>
      <c r="R438" s="11">
        <v>0</v>
      </c>
      <c r="S438" s="11">
        <v>0</v>
      </c>
      <c r="T438" s="11"/>
      <c r="U438" s="11"/>
      <c r="V438" s="11"/>
      <c r="W438" s="11"/>
      <c r="X438" s="11">
        <v>0</v>
      </c>
      <c r="Y438" s="11">
        <v>0</v>
      </c>
      <c r="Z438" s="11">
        <v>0</v>
      </c>
      <c r="AA438" s="11">
        <v>0</v>
      </c>
      <c r="AB438" s="11">
        <v>0</v>
      </c>
      <c r="AC438" s="11"/>
      <c r="AD438" s="11">
        <v>0</v>
      </c>
      <c r="AE438" s="11">
        <v>0</v>
      </c>
      <c r="AF438" s="11">
        <v>0</v>
      </c>
      <c r="AG438" s="11"/>
      <c r="AH438" s="11">
        <v>0</v>
      </c>
      <c r="AI438" s="11" t="s">
        <v>32</v>
      </c>
      <c r="AJ438" s="11"/>
    </row>
    <row r="439" spans="1:36" s="7" customFormat="1" ht="13.5" hidden="1" customHeight="1" x14ac:dyDescent="0.25">
      <c r="A439" s="11" t="str">
        <f t="shared" si="230"/>
        <v>select N'Козар Маргарита Дмитрівна', N'3',  N'Інфекційне відділення',  N'сестра-господиня',  N'1.00', 8, 140, 0, getDate(), null, getDate() union all</v>
      </c>
      <c r="B439" s="11" t="s">
        <v>587</v>
      </c>
      <c r="C439" s="11" t="s">
        <v>92</v>
      </c>
      <c r="D439" s="11" t="s">
        <v>77</v>
      </c>
      <c r="E439" s="11" t="s">
        <v>183</v>
      </c>
      <c r="F439" s="11" t="s">
        <v>413</v>
      </c>
      <c r="G439" s="11" t="s">
        <v>48</v>
      </c>
      <c r="H439" s="11" t="s">
        <v>184</v>
      </c>
      <c r="I439" s="11" t="s">
        <v>29</v>
      </c>
      <c r="J439" s="11" t="s">
        <v>29</v>
      </c>
      <c r="K439" s="11" t="s">
        <v>1569</v>
      </c>
      <c r="L439" s="20"/>
      <c r="M439" s="11">
        <f t="shared" si="222"/>
        <v>0</v>
      </c>
      <c r="N439" s="11">
        <v>0</v>
      </c>
      <c r="O439" s="11"/>
      <c r="P439" s="11"/>
      <c r="Q439" s="11"/>
      <c r="R439" s="11">
        <v>0</v>
      </c>
      <c r="S439" s="11">
        <v>0</v>
      </c>
      <c r="T439" s="11"/>
      <c r="U439" s="11"/>
      <c r="V439" s="11"/>
      <c r="W439" s="11"/>
      <c r="X439" s="11">
        <v>0</v>
      </c>
      <c r="Y439" s="11">
        <v>0</v>
      </c>
      <c r="Z439" s="11">
        <v>0</v>
      </c>
      <c r="AA439" s="11">
        <v>0</v>
      </c>
      <c r="AB439" s="11">
        <v>0</v>
      </c>
      <c r="AC439" s="11"/>
      <c r="AD439" s="11">
        <v>0</v>
      </c>
      <c r="AE439" s="11">
        <v>0</v>
      </c>
      <c r="AF439" s="11">
        <v>0</v>
      </c>
      <c r="AG439" s="11"/>
      <c r="AH439" s="11">
        <v>0</v>
      </c>
      <c r="AI439" s="11" t="s">
        <v>32</v>
      </c>
      <c r="AJ439" s="11"/>
    </row>
    <row r="440" spans="1:36" s="7" customFormat="1" ht="13.5" hidden="1" customHeight="1" x14ac:dyDescent="0.25">
      <c r="A440" s="11" t="str">
        <f t="shared" si="230"/>
        <v>select N'Козар Михайло Михайлович', N'94',  N'Господарський відділ',  N'водій автотранспортних засобів',  N'1.00', 0, 0, 0, getDate(), null, getDate() union all</v>
      </c>
      <c r="B440" s="11" t="s">
        <v>780</v>
      </c>
      <c r="C440" s="11" t="s">
        <v>63</v>
      </c>
      <c r="D440" s="11" t="s">
        <v>64</v>
      </c>
      <c r="E440" s="11" t="s">
        <v>781</v>
      </c>
      <c r="F440" s="11" t="s">
        <v>317</v>
      </c>
      <c r="G440" s="11" t="s">
        <v>26</v>
      </c>
      <c r="H440" s="11" t="s">
        <v>26</v>
      </c>
      <c r="I440" s="11" t="s">
        <v>29</v>
      </c>
      <c r="J440" s="11" t="s">
        <v>29</v>
      </c>
      <c r="K440" s="11" t="s">
        <v>1569</v>
      </c>
      <c r="L440" s="20"/>
      <c r="M440" s="11">
        <f t="shared" si="222"/>
        <v>0</v>
      </c>
      <c r="N440" s="11">
        <v>0</v>
      </c>
      <c r="O440" s="11"/>
      <c r="P440" s="11"/>
      <c r="Q440" s="11"/>
      <c r="R440" s="11">
        <v>0</v>
      </c>
      <c r="S440" s="11">
        <v>0</v>
      </c>
      <c r="T440" s="11"/>
      <c r="U440" s="11"/>
      <c r="V440" s="11"/>
      <c r="W440" s="11"/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/>
      <c r="AD440" s="11">
        <v>0</v>
      </c>
      <c r="AE440" s="11">
        <v>0</v>
      </c>
      <c r="AF440" s="11">
        <v>0</v>
      </c>
      <c r="AG440" s="11"/>
      <c r="AH440" s="11">
        <v>0</v>
      </c>
      <c r="AI440" s="11" t="s">
        <v>32</v>
      </c>
      <c r="AJ440" s="11"/>
    </row>
    <row r="441" spans="1:36" s="7" customFormat="1" ht="13.5" hidden="1" customHeight="1" x14ac:dyDescent="0.25">
      <c r="A441" s="11" t="str">
        <f t="shared" si="230"/>
        <v>select N'Козар Наталія Василівна', N'86',  N'Відділення постінтенсивного виходжування для новонароджених та постнатального догляду',  N'сестра медична',  N'1.00', 8, 200, 0, getDate(), null, getDate() union all</v>
      </c>
      <c r="B441" s="11" t="s">
        <v>1452</v>
      </c>
      <c r="C441" s="11" t="s">
        <v>681</v>
      </c>
      <c r="D441" s="11" t="s">
        <v>682</v>
      </c>
      <c r="E441" s="11" t="s">
        <v>93</v>
      </c>
      <c r="F441" s="11" t="s">
        <v>732</v>
      </c>
      <c r="G441" s="11" t="s">
        <v>48</v>
      </c>
      <c r="H441" s="11" t="s">
        <v>95</v>
      </c>
      <c r="I441" s="11" t="s">
        <v>29</v>
      </c>
      <c r="J441" s="11" t="s">
        <v>29</v>
      </c>
      <c r="K441" s="11" t="s">
        <v>1569</v>
      </c>
      <c r="L441" s="20"/>
      <c r="M441" s="11">
        <f t="shared" si="222"/>
        <v>0</v>
      </c>
      <c r="N441" s="11">
        <v>0</v>
      </c>
      <c r="O441" s="11"/>
      <c r="P441" s="11"/>
      <c r="Q441" s="11"/>
      <c r="R441" s="11">
        <v>0</v>
      </c>
      <c r="S441" s="11">
        <v>0</v>
      </c>
      <c r="T441" s="11"/>
      <c r="U441" s="11"/>
      <c r="V441" s="11"/>
      <c r="W441" s="11"/>
      <c r="X441" s="11">
        <v>0</v>
      </c>
      <c r="Y441" s="11">
        <v>0</v>
      </c>
      <c r="Z441" s="11">
        <v>0</v>
      </c>
      <c r="AA441" s="11">
        <v>0</v>
      </c>
      <c r="AB441" s="11">
        <v>0</v>
      </c>
      <c r="AC441" s="11"/>
      <c r="AD441" s="11">
        <v>0</v>
      </c>
      <c r="AE441" s="11">
        <v>0</v>
      </c>
      <c r="AF441" s="11">
        <v>0</v>
      </c>
      <c r="AG441" s="11"/>
      <c r="AH441" s="11">
        <v>0</v>
      </c>
      <c r="AI441" s="11" t="s">
        <v>32</v>
      </c>
      <c r="AJ441" s="11"/>
    </row>
    <row r="442" spans="1:36" s="7" customFormat="1" ht="13.5" hidden="1" customHeight="1" x14ac:dyDescent="0.25">
      <c r="A442" s="11" t="str">
        <f t="shared" si="230"/>
        <v>select N'Козар Оксана Олексіївна', N'32',  N'Поліклінічне відділення',  N'менеджер з адміністративної діяльності',  N'1.00', 0, 0, 0, getDate(), null, getDate() union all</v>
      </c>
      <c r="B442" s="11" t="s">
        <v>1226</v>
      </c>
      <c r="C442" s="11" t="s">
        <v>438</v>
      </c>
      <c r="D442" s="11" t="s">
        <v>84</v>
      </c>
      <c r="E442" s="11" t="s">
        <v>60</v>
      </c>
      <c r="F442" s="11" t="s">
        <v>122</v>
      </c>
      <c r="G442" s="11">
        <v>0</v>
      </c>
      <c r="H442" s="11">
        <v>0</v>
      </c>
      <c r="I442" s="11" t="s">
        <v>29</v>
      </c>
      <c r="J442" s="11" t="s">
        <v>29</v>
      </c>
      <c r="K442" s="11" t="s">
        <v>1569</v>
      </c>
      <c r="L442" s="20"/>
      <c r="M442" s="11">
        <f t="shared" si="222"/>
        <v>0</v>
      </c>
      <c r="N442" s="11">
        <v>0</v>
      </c>
      <c r="O442" s="11"/>
      <c r="P442" s="11"/>
      <c r="Q442" s="11"/>
      <c r="R442" s="11">
        <v>0</v>
      </c>
      <c r="S442" s="11">
        <v>0</v>
      </c>
      <c r="T442" s="11"/>
      <c r="U442" s="11"/>
      <c r="V442" s="11"/>
      <c r="W442" s="11"/>
      <c r="X442" s="11">
        <v>0</v>
      </c>
      <c r="Y442" s="11">
        <v>0</v>
      </c>
      <c r="Z442" s="11">
        <v>0</v>
      </c>
      <c r="AA442" s="11">
        <v>0</v>
      </c>
      <c r="AB442" s="11">
        <v>0</v>
      </c>
      <c r="AC442" s="11"/>
      <c r="AD442" s="11">
        <v>0</v>
      </c>
      <c r="AE442" s="11">
        <v>0</v>
      </c>
      <c r="AF442" s="11">
        <v>0</v>
      </c>
      <c r="AG442" s="11"/>
      <c r="AH442" s="11">
        <v>0</v>
      </c>
      <c r="AI442" s="11" t="s">
        <v>32</v>
      </c>
      <c r="AJ442" s="11"/>
    </row>
    <row r="443" spans="1:36" s="7" customFormat="1" ht="13.5" hidden="1" customHeight="1" x14ac:dyDescent="0.25">
      <c r="A443" s="11" t="str">
        <f t="shared" si="230"/>
        <v>select N'Козар Олександра Михайлівна', N'32',  N'Алергологічний кабінет',  N'лікар-алерголог',  N'0.50', 0, 0, 0, getDate(), null, getDate() union all</v>
      </c>
      <c r="B443" s="11" t="s">
        <v>928</v>
      </c>
      <c r="C443" s="11" t="s">
        <v>929</v>
      </c>
      <c r="D443" s="11" t="s">
        <v>84</v>
      </c>
      <c r="E443" s="11" t="s">
        <v>930</v>
      </c>
      <c r="F443" s="11">
        <v>1</v>
      </c>
      <c r="G443" s="11" t="s">
        <v>26</v>
      </c>
      <c r="H443" s="11" t="s">
        <v>26</v>
      </c>
      <c r="I443" s="11" t="s">
        <v>50</v>
      </c>
      <c r="J443" s="11" t="s">
        <v>29</v>
      </c>
      <c r="K443" s="11" t="s">
        <v>1571</v>
      </c>
      <c r="L443" s="20"/>
      <c r="M443" s="11">
        <f t="shared" ref="M443:M454" si="259">R443+X443+AB443+AF443+N443+Z443</f>
        <v>0</v>
      </c>
      <c r="N443" s="11">
        <v>0</v>
      </c>
      <c r="O443" s="11"/>
      <c r="P443" s="11">
        <f>S443*(200/3)*J443*F443</f>
        <v>0</v>
      </c>
      <c r="Q443" s="11" t="b">
        <f>ROUND(R443,2)=ROUND(P443,2)</f>
        <v>1</v>
      </c>
      <c r="R443" s="11">
        <v>0</v>
      </c>
      <c r="S443" s="12">
        <v>0</v>
      </c>
      <c r="T443" s="12">
        <f>(30000*F443*J443)</f>
        <v>30000</v>
      </c>
      <c r="U443" s="12">
        <f>20000*F443*J443</f>
        <v>20000</v>
      </c>
      <c r="V443" s="12">
        <f>ROUND(IF((Y443-T443)&gt;U443,(Y443-T443-U443)*0.1+U443*0.3,(Y443-T443)*0.3),2)</f>
        <v>-8243.4</v>
      </c>
      <c r="W443" s="12" t="b">
        <f>IF(V443&lt;0,0,V443)=ROUND(X443,2)</f>
        <v>1</v>
      </c>
      <c r="X443" s="11">
        <v>0</v>
      </c>
      <c r="Y443" s="11">
        <v>2522</v>
      </c>
      <c r="Z443" s="11">
        <v>0</v>
      </c>
      <c r="AA443" s="11">
        <v>0</v>
      </c>
      <c r="AB443" s="11">
        <v>0</v>
      </c>
      <c r="AC443" s="11"/>
      <c r="AD443" s="11">
        <v>0</v>
      </c>
      <c r="AE443" s="11">
        <v>0</v>
      </c>
      <c r="AF443" s="11">
        <v>0</v>
      </c>
      <c r="AG443" s="11" t="b">
        <f>ROUND(AF443,2)=ROUND((AH443*AE443),2)</f>
        <v>1</v>
      </c>
      <c r="AH443" s="11">
        <v>0</v>
      </c>
      <c r="AI443" s="11" t="s">
        <v>32</v>
      </c>
      <c r="AJ443" s="11"/>
    </row>
    <row r="444" spans="1:36" s="7" customFormat="1" ht="13.5" hidden="1" customHeight="1" x14ac:dyDescent="0.25">
      <c r="A444" s="11" t="str">
        <f t="shared" si="230"/>
        <v>select N'Козар Ольга Василівна', N'28',  N'Рентгенологічний блок',  N'рентгенолаборант',  N'1.00', 8, 200, 0, getDate(), null, getDate() union all</v>
      </c>
      <c r="B444" s="11" t="s">
        <v>375</v>
      </c>
      <c r="C444" s="11" t="s">
        <v>370</v>
      </c>
      <c r="D444" s="11" t="s">
        <v>365</v>
      </c>
      <c r="E444" s="11" t="s">
        <v>213</v>
      </c>
      <c r="F444" s="11" t="s">
        <v>376</v>
      </c>
      <c r="G444" s="11" t="s">
        <v>48</v>
      </c>
      <c r="H444" s="11" t="s">
        <v>95</v>
      </c>
      <c r="I444" s="11" t="s">
        <v>29</v>
      </c>
      <c r="J444" s="11" t="s">
        <v>29</v>
      </c>
      <c r="K444" s="11" t="s">
        <v>1569</v>
      </c>
      <c r="L444" s="20"/>
      <c r="M444" s="11">
        <f t="shared" si="259"/>
        <v>0</v>
      </c>
      <c r="N444" s="11">
        <v>0</v>
      </c>
      <c r="O444" s="11"/>
      <c r="P444" s="11"/>
      <c r="Q444" s="11"/>
      <c r="R444" s="11">
        <v>0</v>
      </c>
      <c r="S444" s="11">
        <v>0</v>
      </c>
      <c r="T444" s="11"/>
      <c r="U444" s="11"/>
      <c r="V444" s="11"/>
      <c r="W444" s="11"/>
      <c r="X444" s="11">
        <v>0</v>
      </c>
      <c r="Y444" s="11">
        <v>0</v>
      </c>
      <c r="Z444" s="11">
        <v>0</v>
      </c>
      <c r="AA444" s="11">
        <v>0</v>
      </c>
      <c r="AB444" s="11">
        <v>0</v>
      </c>
      <c r="AC444" s="11"/>
      <c r="AD444" s="11">
        <v>0</v>
      </c>
      <c r="AE444" s="11">
        <v>0</v>
      </c>
      <c r="AF444" s="11">
        <v>0</v>
      </c>
      <c r="AG444" s="11"/>
      <c r="AH444" s="11">
        <v>0</v>
      </c>
      <c r="AI444" s="11" t="s">
        <v>32</v>
      </c>
      <c r="AJ444" s="11"/>
    </row>
    <row r="445" spans="1:36" s="7" customFormat="1" ht="13.5" hidden="1" customHeight="1" x14ac:dyDescent="0.25">
      <c r="A445" s="11" t="str">
        <f t="shared" si="230"/>
        <v>select N'Козар Тетяна Григорівна', N'36',  N'Стоматологічне відділення',  N'лікар-стоматолог-хірург',  N'1.00', 0, 0, 0, getDate(), null, getDate() union all</v>
      </c>
      <c r="B445" s="11" t="s">
        <v>422</v>
      </c>
      <c r="C445" s="11" t="s">
        <v>340</v>
      </c>
      <c r="D445" s="11" t="s">
        <v>341</v>
      </c>
      <c r="E445" s="11" t="s">
        <v>349</v>
      </c>
      <c r="F445" s="11">
        <v>0</v>
      </c>
      <c r="G445" s="11" t="s">
        <v>26</v>
      </c>
      <c r="H445" s="11" t="s">
        <v>26</v>
      </c>
      <c r="I445" s="11" t="s">
        <v>29</v>
      </c>
      <c r="J445" s="11" t="s">
        <v>29</v>
      </c>
      <c r="K445" s="11" t="s">
        <v>1569</v>
      </c>
      <c r="L445" s="20"/>
      <c r="M445" s="11">
        <f t="shared" si="259"/>
        <v>0</v>
      </c>
      <c r="N445" s="11">
        <v>0</v>
      </c>
      <c r="O445" s="11"/>
      <c r="P445" s="11">
        <f>S445*(200/3)*J445*F445</f>
        <v>0</v>
      </c>
      <c r="Q445" s="11" t="b">
        <f>ROUND(R445,2)=ROUND(P445,2)</f>
        <v>1</v>
      </c>
      <c r="R445" s="11">
        <v>0</v>
      </c>
      <c r="S445" s="12">
        <v>0</v>
      </c>
      <c r="T445" s="12">
        <f>(30000*F445*J445)</f>
        <v>0</v>
      </c>
      <c r="U445" s="12">
        <f>20000*F445*J445</f>
        <v>0</v>
      </c>
      <c r="V445" s="12">
        <f>ROUND(IF((Y445-T445)&gt;U445,(Y445-T445-U445)*0.1+U445*0.3,(Y445-T445)*0.3),2)</f>
        <v>0</v>
      </c>
      <c r="W445" s="12" t="b">
        <f>IF(V445&lt;0,0,V445)=ROUND(X445,2)</f>
        <v>1</v>
      </c>
      <c r="X445" s="11">
        <v>0</v>
      </c>
      <c r="Y445" s="11">
        <v>0</v>
      </c>
      <c r="Z445" s="11">
        <v>0</v>
      </c>
      <c r="AA445" s="11">
        <v>0</v>
      </c>
      <c r="AB445" s="11">
        <v>0</v>
      </c>
      <c r="AC445" s="11"/>
      <c r="AD445" s="11">
        <v>0</v>
      </c>
      <c r="AE445" s="11">
        <v>0</v>
      </c>
      <c r="AF445" s="11">
        <v>0</v>
      </c>
      <c r="AG445" s="11" t="b">
        <f>ROUND(AF445,2)=ROUND((AH445*AE445),2)</f>
        <v>1</v>
      </c>
      <c r="AH445" s="11">
        <v>0</v>
      </c>
      <c r="AI445" s="11" t="s">
        <v>32</v>
      </c>
      <c r="AJ445" s="11"/>
    </row>
    <row r="446" spans="1:36" s="7" customFormat="1" ht="13.5" hidden="1" customHeight="1" x14ac:dyDescent="0.25">
      <c r="A446" s="11" t="str">
        <f t="shared" si="230"/>
        <v>select N'Козловська Наталія Михайлівна', N'32',  N'Операційний блок',  N'сестра медична-анестезист',  N'1.00', 8, 260, 0, getDate(), null, getDate() union all</v>
      </c>
      <c r="B446" s="11" t="s">
        <v>695</v>
      </c>
      <c r="C446" s="11" t="s">
        <v>346</v>
      </c>
      <c r="D446" s="11" t="s">
        <v>84</v>
      </c>
      <c r="E446" s="11" t="s">
        <v>362</v>
      </c>
      <c r="F446" s="11" t="s">
        <v>31</v>
      </c>
      <c r="G446" s="11" t="s">
        <v>48</v>
      </c>
      <c r="H446" s="11" t="s">
        <v>49</v>
      </c>
      <c r="I446" s="11" t="s">
        <v>29</v>
      </c>
      <c r="J446" s="11" t="s">
        <v>29</v>
      </c>
      <c r="K446" s="11" t="s">
        <v>1569</v>
      </c>
      <c r="L446" s="20"/>
      <c r="M446" s="11">
        <f t="shared" si="259"/>
        <v>0</v>
      </c>
      <c r="N446" s="11">
        <v>0</v>
      </c>
      <c r="O446" s="11"/>
      <c r="P446" s="11"/>
      <c r="Q446" s="11"/>
      <c r="R446" s="11">
        <v>0</v>
      </c>
      <c r="S446" s="11">
        <v>0</v>
      </c>
      <c r="T446" s="11"/>
      <c r="U446" s="11"/>
      <c r="V446" s="11"/>
      <c r="W446" s="11"/>
      <c r="X446" s="11">
        <v>0</v>
      </c>
      <c r="Y446" s="11">
        <v>0</v>
      </c>
      <c r="Z446" s="11">
        <v>0</v>
      </c>
      <c r="AA446" s="11">
        <v>0</v>
      </c>
      <c r="AB446" s="11">
        <v>0</v>
      </c>
      <c r="AC446" s="11"/>
      <c r="AD446" s="11">
        <v>0</v>
      </c>
      <c r="AE446" s="11">
        <v>0</v>
      </c>
      <c r="AF446" s="11">
        <v>0</v>
      </c>
      <c r="AG446" s="11"/>
      <c r="AH446" s="11">
        <v>0</v>
      </c>
      <c r="AI446" s="11" t="s">
        <v>32</v>
      </c>
      <c r="AJ446" s="11"/>
    </row>
    <row r="447" spans="1:36" s="7" customFormat="1" ht="13.5" hidden="1" customHeight="1" x14ac:dyDescent="0.25">
      <c r="A447" s="11" t="str">
        <f t="shared" si="230"/>
        <v>select N'Козолуп Галина Володимирівна', N'25',  N'Клініко-діагностична лабораторія',  N'лаборант',  N'1.00', 8, 200, 0, getDate(), null, getDate() union all</v>
      </c>
      <c r="B447" s="11" t="s">
        <v>708</v>
      </c>
      <c r="C447" s="11" t="s">
        <v>268</v>
      </c>
      <c r="D447" s="11" t="s">
        <v>269</v>
      </c>
      <c r="E447" s="11" t="s">
        <v>270</v>
      </c>
      <c r="F447" s="11" t="s">
        <v>25</v>
      </c>
      <c r="G447" s="11" t="s">
        <v>48</v>
      </c>
      <c r="H447" s="11" t="s">
        <v>95</v>
      </c>
      <c r="I447" s="11" t="s">
        <v>29</v>
      </c>
      <c r="J447" s="11" t="s">
        <v>29</v>
      </c>
      <c r="K447" s="11" t="s">
        <v>1569</v>
      </c>
      <c r="L447" s="20"/>
      <c r="M447" s="11">
        <f t="shared" si="259"/>
        <v>0</v>
      </c>
      <c r="N447" s="11">
        <v>0</v>
      </c>
      <c r="O447" s="11"/>
      <c r="P447" s="11"/>
      <c r="Q447" s="11"/>
      <c r="R447" s="11">
        <v>0</v>
      </c>
      <c r="S447" s="11">
        <v>0</v>
      </c>
      <c r="T447" s="11"/>
      <c r="U447" s="11"/>
      <c r="V447" s="11"/>
      <c r="W447" s="11"/>
      <c r="X447" s="11">
        <v>0</v>
      </c>
      <c r="Y447" s="11">
        <v>0</v>
      </c>
      <c r="Z447" s="11">
        <v>0</v>
      </c>
      <c r="AA447" s="11">
        <v>0</v>
      </c>
      <c r="AB447" s="11">
        <v>0</v>
      </c>
      <c r="AC447" s="11"/>
      <c r="AD447" s="11">
        <v>0</v>
      </c>
      <c r="AE447" s="11">
        <v>0</v>
      </c>
      <c r="AF447" s="11">
        <v>0</v>
      </c>
      <c r="AG447" s="11"/>
      <c r="AH447" s="11">
        <v>0</v>
      </c>
      <c r="AI447" s="11" t="s">
        <v>32</v>
      </c>
      <c r="AJ447" s="11"/>
    </row>
    <row r="448" spans="1:36" s="7" customFormat="1" ht="13.5" hidden="1" customHeight="1" x14ac:dyDescent="0.25">
      <c r="A448" s="11" t="str">
        <f t="shared" si="230"/>
        <v>select N'Колодій Богдан Омелянович', N'32',  N'Кабінет ендоскопії',  N'лікар-ендоскопіст',  N'0.50', 0, 0, 125,71427, getDate(), null, getDate() union all</v>
      </c>
      <c r="B448" s="11" t="s">
        <v>388</v>
      </c>
      <c r="C448" s="11" t="s">
        <v>389</v>
      </c>
      <c r="D448" s="11" t="s">
        <v>84</v>
      </c>
      <c r="E448" s="11" t="s">
        <v>390</v>
      </c>
      <c r="F448" s="11">
        <v>0.52380950000000004</v>
      </c>
      <c r="G448" s="11" t="s">
        <v>26</v>
      </c>
      <c r="H448" s="11" t="s">
        <v>26</v>
      </c>
      <c r="I448" s="11" t="s">
        <v>29</v>
      </c>
      <c r="J448" s="11" t="s">
        <v>50</v>
      </c>
      <c r="K448" s="11" t="s">
        <v>1571</v>
      </c>
      <c r="L448" s="20"/>
      <c r="M448" s="11">
        <f t="shared" si="259"/>
        <v>125.71427</v>
      </c>
      <c r="N448" s="11">
        <v>0</v>
      </c>
      <c r="O448" s="11"/>
      <c r="P448" s="11">
        <f t="shared" ref="P448:P449" si="260">S448*(200/3)*J448*F448</f>
        <v>0</v>
      </c>
      <c r="Q448" s="11" t="b">
        <f t="shared" ref="Q448:Q449" si="261">ROUND(R448,2)=ROUND(P448,2)</f>
        <v>1</v>
      </c>
      <c r="R448" s="11">
        <v>0</v>
      </c>
      <c r="S448" s="12">
        <v>0</v>
      </c>
      <c r="T448" s="12">
        <f t="shared" ref="T448:T449" si="262">(30000*F448*J448)</f>
        <v>7857.1425000000008</v>
      </c>
      <c r="U448" s="12">
        <f t="shared" ref="U448:U449" si="263">20000*F448*J448</f>
        <v>5238.0950000000003</v>
      </c>
      <c r="V448" s="12">
        <f t="shared" ref="V448:V449" si="264">ROUND(IF((Y448-T448)&gt;U448,(Y448-T448-U448)*0.1+U448*0.3,(Y448-T448)*0.3),2)</f>
        <v>-2357.14</v>
      </c>
      <c r="W448" s="12" t="b">
        <f t="shared" ref="W448:W449" si="265">IF(V448&lt;0,0,V448)=ROUND(X448,2)</f>
        <v>0</v>
      </c>
      <c r="X448" s="11">
        <v>125.71427</v>
      </c>
      <c r="Y448" s="11">
        <v>0</v>
      </c>
      <c r="Z448" s="11">
        <v>0</v>
      </c>
      <c r="AA448" s="11" t="s">
        <v>152</v>
      </c>
      <c r="AB448" s="11">
        <v>0</v>
      </c>
      <c r="AC448" s="11"/>
      <c r="AD448" s="11">
        <v>0</v>
      </c>
      <c r="AE448" s="11">
        <v>0</v>
      </c>
      <c r="AF448" s="11">
        <v>0</v>
      </c>
      <c r="AG448" s="11" t="b">
        <f t="shared" ref="AG448:AG449" si="266">ROUND(AF448,2)=ROUND((AH448*AE448),2)</f>
        <v>1</v>
      </c>
      <c r="AH448" s="11">
        <v>0</v>
      </c>
      <c r="AI448" s="11" t="s">
        <v>32</v>
      </c>
      <c r="AJ448" s="11"/>
    </row>
    <row r="449" spans="1:36" s="7" customFormat="1" ht="13.5" hidden="1" customHeight="1" x14ac:dyDescent="0.25">
      <c r="A449" s="11" t="str">
        <f t="shared" si="230"/>
        <v>select N'Колодій Богдан Омелянович', N'28',  N'Ендоскопічний кабінет',  N'лікар-ендоскопіст',  N'0.50', 0, 0, 0, getDate(), null, getDate() union all</v>
      </c>
      <c r="B449" s="11" t="s">
        <v>388</v>
      </c>
      <c r="C449" s="11" t="s">
        <v>380</v>
      </c>
      <c r="D449" s="11" t="s">
        <v>365</v>
      </c>
      <c r="E449" s="11" t="s">
        <v>390</v>
      </c>
      <c r="F449" s="11">
        <v>0.52380950000000004</v>
      </c>
      <c r="G449" s="11" t="s">
        <v>26</v>
      </c>
      <c r="H449" s="11" t="s">
        <v>26</v>
      </c>
      <c r="I449" s="11" t="s">
        <v>29</v>
      </c>
      <c r="J449" s="11" t="s">
        <v>50</v>
      </c>
      <c r="K449" s="11" t="s">
        <v>1571</v>
      </c>
      <c r="L449" s="20"/>
      <c r="M449" s="11">
        <f t="shared" si="259"/>
        <v>0</v>
      </c>
      <c r="N449" s="11">
        <v>0</v>
      </c>
      <c r="O449" s="11"/>
      <c r="P449" s="11">
        <f t="shared" si="260"/>
        <v>0</v>
      </c>
      <c r="Q449" s="11" t="b">
        <f t="shared" si="261"/>
        <v>1</v>
      </c>
      <c r="R449" s="11">
        <v>0</v>
      </c>
      <c r="S449" s="12">
        <v>0</v>
      </c>
      <c r="T449" s="12">
        <f t="shared" si="262"/>
        <v>7857.1425000000008</v>
      </c>
      <c r="U449" s="12">
        <f t="shared" si="263"/>
        <v>5238.0950000000003</v>
      </c>
      <c r="V449" s="12">
        <f t="shared" si="264"/>
        <v>-2357.14</v>
      </c>
      <c r="W449" s="12" t="b">
        <f t="shared" si="265"/>
        <v>1</v>
      </c>
      <c r="X449" s="11">
        <v>0</v>
      </c>
      <c r="Y449" s="11">
        <v>0</v>
      </c>
      <c r="Z449" s="11">
        <v>0</v>
      </c>
      <c r="AA449" s="11" t="s">
        <v>26</v>
      </c>
      <c r="AB449" s="11">
        <v>0</v>
      </c>
      <c r="AC449" s="11"/>
      <c r="AD449" s="11">
        <v>0</v>
      </c>
      <c r="AE449" s="11">
        <v>0</v>
      </c>
      <c r="AF449" s="11">
        <v>0</v>
      </c>
      <c r="AG449" s="11" t="b">
        <f t="shared" si="266"/>
        <v>1</v>
      </c>
      <c r="AH449" s="11">
        <v>0</v>
      </c>
      <c r="AI449" s="11" t="s">
        <v>32</v>
      </c>
      <c r="AJ449" s="11"/>
    </row>
    <row r="450" spans="1:36" s="7" customFormat="1" ht="13.5" hidden="1" customHeight="1" x14ac:dyDescent="0.25">
      <c r="A450" s="11" t="str">
        <f t="shared" si="230"/>
        <v>select N'Колядка Людмила Анатоліївна', N'32',  N'Кабінет "Довіра"',  N'психолог',  N'1.00', 8, 360, 0, getDate(), null, getDate() union all</v>
      </c>
      <c r="B450" s="11" t="s">
        <v>804</v>
      </c>
      <c r="C450" s="11" t="s">
        <v>120</v>
      </c>
      <c r="D450" s="11" t="s">
        <v>84</v>
      </c>
      <c r="E450" s="11" t="s">
        <v>358</v>
      </c>
      <c r="F450" s="11" t="s">
        <v>25</v>
      </c>
      <c r="G450" s="11" t="s">
        <v>48</v>
      </c>
      <c r="H450" s="11" t="s">
        <v>314</v>
      </c>
      <c r="I450" s="11" t="s">
        <v>185</v>
      </c>
      <c r="J450" s="11" t="s">
        <v>186</v>
      </c>
      <c r="K450" s="11" t="s">
        <v>1569</v>
      </c>
      <c r="L450" s="20"/>
      <c r="M450" s="11">
        <f t="shared" si="259"/>
        <v>0</v>
      </c>
      <c r="N450" s="11">
        <v>0</v>
      </c>
      <c r="O450" s="11"/>
      <c r="P450" s="11"/>
      <c r="Q450" s="11"/>
      <c r="R450" s="11">
        <v>0</v>
      </c>
      <c r="S450" s="11">
        <v>0</v>
      </c>
      <c r="T450" s="11"/>
      <c r="U450" s="11"/>
      <c r="V450" s="11"/>
      <c r="W450" s="11"/>
      <c r="X450" s="11">
        <v>0</v>
      </c>
      <c r="Y450" s="11">
        <v>0</v>
      </c>
      <c r="Z450" s="11">
        <v>0</v>
      </c>
      <c r="AA450" s="11">
        <v>0</v>
      </c>
      <c r="AB450" s="11">
        <v>0</v>
      </c>
      <c r="AC450" s="11"/>
      <c r="AD450" s="11">
        <v>0</v>
      </c>
      <c r="AE450" s="11">
        <v>0</v>
      </c>
      <c r="AF450" s="11">
        <v>0</v>
      </c>
      <c r="AG450" s="11"/>
      <c r="AH450" s="11">
        <v>0</v>
      </c>
      <c r="AI450" s="11" t="s">
        <v>32</v>
      </c>
      <c r="AJ450" s="11"/>
    </row>
    <row r="451" spans="1:36" s="7" customFormat="1" ht="13.5" hidden="1" customHeight="1" x14ac:dyDescent="0.25">
      <c r="A451" s="11" t="str">
        <f t="shared" ref="A451:A514" si="267">CONCATENATE("select N'",B451,"', N'",D451,"', "," N'",C451,"',  N'",E451,"',  N'",K451,"', ",G451,", ",H451,", ",M451,", getDate(), null, getDate() union all")</f>
        <v>select N'Колядка Людмила Анатоліївна', N'32',  N'Центр психологічної реабілітації та травмотерапії',  N'психолог',  N'0.25', 8, 360, 0, getDate(), null, getDate() union all</v>
      </c>
      <c r="B451" s="11" t="s">
        <v>804</v>
      </c>
      <c r="C451" s="11" t="s">
        <v>1357</v>
      </c>
      <c r="D451" s="11" t="s">
        <v>84</v>
      </c>
      <c r="E451" s="11" t="s">
        <v>358</v>
      </c>
      <c r="F451" s="11" t="s">
        <v>592</v>
      </c>
      <c r="G451" s="11" t="s">
        <v>48</v>
      </c>
      <c r="H451" s="11" t="s">
        <v>314</v>
      </c>
      <c r="I451" s="11" t="s">
        <v>185</v>
      </c>
      <c r="J451" s="11" t="s">
        <v>880</v>
      </c>
      <c r="K451" s="11" t="s">
        <v>1570</v>
      </c>
      <c r="L451" s="20"/>
      <c r="M451" s="11">
        <f t="shared" si="259"/>
        <v>0</v>
      </c>
      <c r="N451" s="11">
        <v>0</v>
      </c>
      <c r="O451" s="11"/>
      <c r="P451" s="11"/>
      <c r="Q451" s="11"/>
      <c r="R451" s="11">
        <v>0</v>
      </c>
      <c r="S451" s="11">
        <v>0</v>
      </c>
      <c r="T451" s="11"/>
      <c r="U451" s="11"/>
      <c r="V451" s="11"/>
      <c r="W451" s="11"/>
      <c r="X451" s="11">
        <v>0</v>
      </c>
      <c r="Y451" s="11">
        <v>0</v>
      </c>
      <c r="Z451" s="11">
        <v>0</v>
      </c>
      <c r="AA451" s="11">
        <v>0</v>
      </c>
      <c r="AB451" s="11">
        <v>0</v>
      </c>
      <c r="AC451" s="11"/>
      <c r="AD451" s="11">
        <v>0</v>
      </c>
      <c r="AE451" s="11">
        <v>0</v>
      </c>
      <c r="AF451" s="11">
        <v>0</v>
      </c>
      <c r="AG451" s="11"/>
      <c r="AH451" s="11">
        <v>0</v>
      </c>
      <c r="AI451" s="11" t="s">
        <v>32</v>
      </c>
      <c r="AJ451" s="11"/>
    </row>
    <row r="452" spans="1:36" s="7" customFormat="1" ht="13.5" hidden="1" customHeight="1" x14ac:dyDescent="0.25">
      <c r="A452" s="11" t="str">
        <f t="shared" si="267"/>
        <v>select N'Колядка Людмила Анатоліївна', N'60',  N'Реабілітаційне відділення',  N'психолог',  N'0.25', 8, 360, 0, getDate(), null, getDate() union all</v>
      </c>
      <c r="B452" s="11" t="s">
        <v>804</v>
      </c>
      <c r="C452" s="11" t="s">
        <v>100</v>
      </c>
      <c r="D452" s="11" t="s">
        <v>101</v>
      </c>
      <c r="E452" s="11" t="s">
        <v>358</v>
      </c>
      <c r="F452" s="11" t="s">
        <v>37</v>
      </c>
      <c r="G452" s="11" t="s">
        <v>48</v>
      </c>
      <c r="H452" s="11" t="s">
        <v>314</v>
      </c>
      <c r="I452" s="11" t="s">
        <v>185</v>
      </c>
      <c r="J452" s="11" t="s">
        <v>880</v>
      </c>
      <c r="K452" s="11" t="s">
        <v>1570</v>
      </c>
      <c r="L452" s="20"/>
      <c r="M452" s="11">
        <f t="shared" si="259"/>
        <v>0</v>
      </c>
      <c r="N452" s="11">
        <v>0</v>
      </c>
      <c r="O452" s="11"/>
      <c r="P452" s="11"/>
      <c r="Q452" s="11"/>
      <c r="R452" s="11">
        <v>0</v>
      </c>
      <c r="S452" s="11">
        <v>0</v>
      </c>
      <c r="T452" s="11"/>
      <c r="U452" s="11"/>
      <c r="V452" s="11"/>
      <c r="W452" s="11"/>
      <c r="X452" s="11">
        <v>0</v>
      </c>
      <c r="Y452" s="11">
        <v>0</v>
      </c>
      <c r="Z452" s="11">
        <v>0</v>
      </c>
      <c r="AA452" s="11">
        <v>0</v>
      </c>
      <c r="AB452" s="11">
        <v>0</v>
      </c>
      <c r="AC452" s="11"/>
      <c r="AD452" s="11">
        <v>0</v>
      </c>
      <c r="AE452" s="11">
        <v>0</v>
      </c>
      <c r="AF452" s="11">
        <v>0</v>
      </c>
      <c r="AG452" s="11"/>
      <c r="AH452" s="11">
        <v>0</v>
      </c>
      <c r="AI452" s="11" t="s">
        <v>32</v>
      </c>
      <c r="AJ452" s="11"/>
    </row>
    <row r="453" spans="1:36" s="7" customFormat="1" ht="13.5" hidden="1" customHeight="1" x14ac:dyDescent="0.25">
      <c r="A453" s="11" t="str">
        <f t="shared" si="267"/>
        <v>select N'Комарницька Віра Юріївна', N'81',  N'Операційна №2 на два операційні столи',  N'Молодша медична сестра',  N'1.00', 8, 120, 0, getDate(), null, getDate() union all</v>
      </c>
      <c r="B453" s="11" t="s">
        <v>262</v>
      </c>
      <c r="C453" s="11" t="s">
        <v>233</v>
      </c>
      <c r="D453" s="11" t="s">
        <v>227</v>
      </c>
      <c r="E453" s="11" t="s">
        <v>111</v>
      </c>
      <c r="F453" s="11" t="s">
        <v>25</v>
      </c>
      <c r="G453" s="11" t="s">
        <v>48</v>
      </c>
      <c r="H453" s="11" t="s">
        <v>112</v>
      </c>
      <c r="I453" s="11" t="s">
        <v>29</v>
      </c>
      <c r="J453" s="11" t="s">
        <v>29</v>
      </c>
      <c r="K453" s="11" t="s">
        <v>1569</v>
      </c>
      <c r="L453" s="20"/>
      <c r="M453" s="11">
        <f t="shared" si="259"/>
        <v>0</v>
      </c>
      <c r="N453" s="11">
        <v>0</v>
      </c>
      <c r="O453" s="11"/>
      <c r="P453" s="11"/>
      <c r="Q453" s="11"/>
      <c r="R453" s="11">
        <v>0</v>
      </c>
      <c r="S453" s="11">
        <v>0</v>
      </c>
      <c r="T453" s="11"/>
      <c r="U453" s="11"/>
      <c r="V453" s="11"/>
      <c r="W453" s="11"/>
      <c r="X453" s="11">
        <v>0</v>
      </c>
      <c r="Y453" s="11">
        <v>0</v>
      </c>
      <c r="Z453" s="11">
        <v>0</v>
      </c>
      <c r="AA453" s="11">
        <v>0</v>
      </c>
      <c r="AB453" s="11">
        <v>0</v>
      </c>
      <c r="AC453" s="11"/>
      <c r="AD453" s="11">
        <v>0</v>
      </c>
      <c r="AE453" s="11">
        <v>0</v>
      </c>
      <c r="AF453" s="11">
        <v>0</v>
      </c>
      <c r="AG453" s="11"/>
      <c r="AH453" s="11">
        <v>0</v>
      </c>
      <c r="AI453" s="11" t="s">
        <v>32</v>
      </c>
      <c r="AJ453" s="11"/>
    </row>
    <row r="454" spans="1:36" s="7" customFormat="1" ht="13.5" hidden="1" customHeight="1" x14ac:dyDescent="0.25">
      <c r="A454" s="11" t="str">
        <f t="shared" si="267"/>
        <v>select N'Комарницька Маріанна Вікторівна', N'16',  N'Пологове відділення',  N'Молодша медична сестра буфетниця',  N'1.00', 8, 120, 0, getDate(), null, getDate() union all</v>
      </c>
      <c r="B454" s="11" t="s">
        <v>847</v>
      </c>
      <c r="C454" s="11" t="s">
        <v>157</v>
      </c>
      <c r="D454" s="11" t="s">
        <v>158</v>
      </c>
      <c r="E454" s="11" t="s">
        <v>848</v>
      </c>
      <c r="F454" s="11" t="s">
        <v>849</v>
      </c>
      <c r="G454" s="11" t="s">
        <v>48</v>
      </c>
      <c r="H454" s="11" t="s">
        <v>112</v>
      </c>
      <c r="I454" s="11" t="s">
        <v>27</v>
      </c>
      <c r="J454" s="11" t="s">
        <v>28</v>
      </c>
      <c r="K454" s="11" t="s">
        <v>1569</v>
      </c>
      <c r="L454" s="20"/>
      <c r="M454" s="11">
        <f t="shared" si="259"/>
        <v>0</v>
      </c>
      <c r="N454" s="11">
        <v>0</v>
      </c>
      <c r="O454" s="11"/>
      <c r="P454" s="11"/>
      <c r="Q454" s="11"/>
      <c r="R454" s="11">
        <v>0</v>
      </c>
      <c r="S454" s="11">
        <v>0</v>
      </c>
      <c r="T454" s="11"/>
      <c r="U454" s="11"/>
      <c r="V454" s="11"/>
      <c r="W454" s="11"/>
      <c r="X454" s="11">
        <v>0</v>
      </c>
      <c r="Y454" s="11">
        <v>0</v>
      </c>
      <c r="Z454" s="11">
        <v>0</v>
      </c>
      <c r="AA454" s="11">
        <v>0</v>
      </c>
      <c r="AB454" s="11">
        <v>0</v>
      </c>
      <c r="AC454" s="11"/>
      <c r="AD454" s="11">
        <v>0</v>
      </c>
      <c r="AE454" s="11">
        <v>0</v>
      </c>
      <c r="AF454" s="11">
        <v>0</v>
      </c>
      <c r="AG454" s="11"/>
      <c r="AH454" s="11">
        <v>0</v>
      </c>
      <c r="AI454" s="11" t="s">
        <v>32</v>
      </c>
      <c r="AJ454" s="11"/>
    </row>
    <row r="455" spans="1:36" s="7" customFormat="1" ht="13.5" hidden="1" customHeight="1" x14ac:dyDescent="0.25">
      <c r="A455" s="11" t="str">
        <f t="shared" si="267"/>
        <v>select N'Комарницька Маріанна Вікторівна', N'96',  N'Приймальний блок',  N'Молодша медична сестра',  N'0.25', 8, 120, 0, getDate(), null, getDate() union all</v>
      </c>
      <c r="B455" s="11" t="s">
        <v>847</v>
      </c>
      <c r="C455" s="11" t="s">
        <v>637</v>
      </c>
      <c r="D455" s="11" t="s">
        <v>638</v>
      </c>
      <c r="E455" s="11" t="s">
        <v>111</v>
      </c>
      <c r="F455" s="11" t="s">
        <v>798</v>
      </c>
      <c r="G455" s="11" t="s">
        <v>48</v>
      </c>
      <c r="H455" s="11" t="s">
        <v>112</v>
      </c>
      <c r="I455" s="11" t="s">
        <v>27</v>
      </c>
      <c r="J455" s="11" t="s">
        <v>374</v>
      </c>
      <c r="K455" s="11" t="s">
        <v>1570</v>
      </c>
      <c r="L455" s="21">
        <v>45536</v>
      </c>
      <c r="M455" s="11">
        <f>R455+X455+AB455+AF455</f>
        <v>0</v>
      </c>
      <c r="N455" s="11">
        <v>0</v>
      </c>
      <c r="O455" s="11"/>
      <c r="P455" s="11"/>
      <c r="Q455" s="11"/>
      <c r="R455" s="11">
        <v>0</v>
      </c>
      <c r="S455" s="11">
        <v>0</v>
      </c>
      <c r="T455" s="11"/>
      <c r="U455" s="11"/>
      <c r="V455" s="11"/>
      <c r="W455" s="11"/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 s="11"/>
      <c r="AD455" s="11">
        <v>0</v>
      </c>
      <c r="AE455" s="11">
        <v>0</v>
      </c>
      <c r="AF455" s="11">
        <v>0</v>
      </c>
      <c r="AG455" s="11"/>
      <c r="AH455" s="11">
        <v>0</v>
      </c>
      <c r="AI455" s="11" t="s">
        <v>32</v>
      </c>
      <c r="AJ455" s="11"/>
    </row>
    <row r="456" spans="1:36" s="7" customFormat="1" ht="13.5" hidden="1" customHeight="1" x14ac:dyDescent="0.25">
      <c r="A456" s="11" t="str">
        <f t="shared" si="267"/>
        <v>select N'Кондратьєва Тетяна Іванівна', N'18',  N'Хірургічне відділення №1',  N'сестра медична',  N'1.00', 8, 200, 0, getDate(), null, getDate() union all</v>
      </c>
      <c r="B456" s="11" t="s">
        <v>1112</v>
      </c>
      <c r="C456" s="11" t="s">
        <v>151</v>
      </c>
      <c r="D456" s="11" t="s">
        <v>152</v>
      </c>
      <c r="E456" s="11" t="s">
        <v>93</v>
      </c>
      <c r="F456" s="11" t="s">
        <v>181</v>
      </c>
      <c r="G456" s="11" t="s">
        <v>48</v>
      </c>
      <c r="H456" s="11" t="s">
        <v>95</v>
      </c>
      <c r="I456" s="11" t="s">
        <v>29</v>
      </c>
      <c r="J456" s="11" t="s">
        <v>29</v>
      </c>
      <c r="K456" s="11" t="s">
        <v>1569</v>
      </c>
      <c r="L456" s="20"/>
      <c r="M456" s="11">
        <f t="shared" ref="M456:M462" si="268">R456+X456+AB456+AF456+N456+Z456</f>
        <v>0</v>
      </c>
      <c r="N456" s="11">
        <v>0</v>
      </c>
      <c r="O456" s="11"/>
      <c r="P456" s="11"/>
      <c r="Q456" s="11"/>
      <c r="R456" s="11">
        <v>0</v>
      </c>
      <c r="S456" s="11">
        <v>0</v>
      </c>
      <c r="T456" s="11"/>
      <c r="U456" s="11"/>
      <c r="V456" s="11"/>
      <c r="W456" s="11"/>
      <c r="X456" s="11">
        <v>0</v>
      </c>
      <c r="Y456" s="11">
        <v>0</v>
      </c>
      <c r="Z456" s="11">
        <v>0</v>
      </c>
      <c r="AA456" s="11">
        <v>0</v>
      </c>
      <c r="AB456" s="11">
        <v>0</v>
      </c>
      <c r="AC456" s="11"/>
      <c r="AD456" s="11">
        <v>0</v>
      </c>
      <c r="AE456" s="11">
        <v>0</v>
      </c>
      <c r="AF456" s="11">
        <v>0</v>
      </c>
      <c r="AG456" s="11"/>
      <c r="AH456" s="11">
        <v>0</v>
      </c>
      <c r="AI456" s="11" t="s">
        <v>32</v>
      </c>
      <c r="AJ456" s="11"/>
    </row>
    <row r="457" spans="1:36" s="7" customFormat="1" ht="13.5" hidden="1" customHeight="1" x14ac:dyDescent="0.25">
      <c r="A457" s="11" t="str">
        <f t="shared" si="267"/>
        <v>select N'Кононенко Нелля Петрівна', N'32',  N'Кабінет лікувально-фізичної культури',  N'сестра медична з лікувальної фізкультури',  N'0.50', 8, 200, 0, getDate(), null, getDate() union all</v>
      </c>
      <c r="B457" s="11" t="s">
        <v>306</v>
      </c>
      <c r="C457" s="11" t="s">
        <v>307</v>
      </c>
      <c r="D457" s="11" t="s">
        <v>84</v>
      </c>
      <c r="E457" s="11" t="s">
        <v>308</v>
      </c>
      <c r="F457" s="11" t="s">
        <v>25</v>
      </c>
      <c r="G457" s="11" t="s">
        <v>48</v>
      </c>
      <c r="H457" s="11" t="s">
        <v>95</v>
      </c>
      <c r="I457" s="11" t="s">
        <v>50</v>
      </c>
      <c r="J457" s="11" t="s">
        <v>29</v>
      </c>
      <c r="K457" s="11" t="s">
        <v>1571</v>
      </c>
      <c r="L457" s="20"/>
      <c r="M457" s="11">
        <f t="shared" si="268"/>
        <v>0</v>
      </c>
      <c r="N457" s="11">
        <v>0</v>
      </c>
      <c r="O457" s="11"/>
      <c r="P457" s="11"/>
      <c r="Q457" s="11"/>
      <c r="R457" s="11">
        <v>0</v>
      </c>
      <c r="S457" s="11">
        <v>0</v>
      </c>
      <c r="T457" s="11"/>
      <c r="U457" s="11"/>
      <c r="V457" s="11"/>
      <c r="W457" s="11"/>
      <c r="X457" s="11">
        <v>0</v>
      </c>
      <c r="Y457" s="11">
        <v>0</v>
      </c>
      <c r="Z457" s="11">
        <v>0</v>
      </c>
      <c r="AA457" s="11">
        <v>0</v>
      </c>
      <c r="AB457" s="11">
        <v>0</v>
      </c>
      <c r="AC457" s="11"/>
      <c r="AD457" s="11">
        <v>0</v>
      </c>
      <c r="AE457" s="11">
        <v>0</v>
      </c>
      <c r="AF457" s="11">
        <v>0</v>
      </c>
      <c r="AG457" s="11"/>
      <c r="AH457" s="11">
        <v>0</v>
      </c>
      <c r="AI457" s="11" t="s">
        <v>32</v>
      </c>
      <c r="AJ457" s="11"/>
    </row>
    <row r="458" spans="1:36" s="7" customFormat="1" ht="13.5" hidden="1" customHeight="1" x14ac:dyDescent="0.25">
      <c r="A458" s="11" t="str">
        <f t="shared" si="267"/>
        <v>select N'Кончович Наталія Михайлівна', N'13',  N'Кардіологічне відділення',  N'сестра медична маніпуляційна',  N'1.00', 8, 260, 0, getDate(), null, getDate() union all</v>
      </c>
      <c r="B458" s="11" t="s">
        <v>1311</v>
      </c>
      <c r="C458" s="11" t="s">
        <v>383</v>
      </c>
      <c r="D458" s="11" t="s">
        <v>384</v>
      </c>
      <c r="E458" s="11" t="s">
        <v>188</v>
      </c>
      <c r="F458" s="11" t="s">
        <v>168</v>
      </c>
      <c r="G458" s="11" t="s">
        <v>48</v>
      </c>
      <c r="H458" s="11" t="s">
        <v>49</v>
      </c>
      <c r="I458" s="11" t="s">
        <v>29</v>
      </c>
      <c r="J458" s="11" t="s">
        <v>29</v>
      </c>
      <c r="K458" s="11" t="s">
        <v>1569</v>
      </c>
      <c r="L458" s="20"/>
      <c r="M458" s="11">
        <f t="shared" si="268"/>
        <v>0</v>
      </c>
      <c r="N458" s="11">
        <v>0</v>
      </c>
      <c r="O458" s="11"/>
      <c r="P458" s="11"/>
      <c r="Q458" s="11"/>
      <c r="R458" s="11">
        <v>0</v>
      </c>
      <c r="S458" s="11">
        <v>0</v>
      </c>
      <c r="T458" s="11"/>
      <c r="U458" s="11"/>
      <c r="V458" s="11"/>
      <c r="W458" s="11"/>
      <c r="X458" s="11">
        <v>0</v>
      </c>
      <c r="Y458" s="11">
        <v>0</v>
      </c>
      <c r="Z458" s="11">
        <v>0</v>
      </c>
      <c r="AA458" s="11">
        <v>0</v>
      </c>
      <c r="AB458" s="11">
        <v>0</v>
      </c>
      <c r="AC458" s="11"/>
      <c r="AD458" s="11">
        <v>0</v>
      </c>
      <c r="AE458" s="11">
        <v>0</v>
      </c>
      <c r="AF458" s="11">
        <v>0</v>
      </c>
      <c r="AG458" s="11"/>
      <c r="AH458" s="11">
        <v>0</v>
      </c>
      <c r="AI458" s="11" t="s">
        <v>32</v>
      </c>
      <c r="AJ458" s="11"/>
    </row>
    <row r="459" spans="1:36" s="7" customFormat="1" ht="13.5" hidden="1" customHeight="1" x14ac:dyDescent="0.25">
      <c r="A459" s="11" t="str">
        <f t="shared" si="267"/>
        <v>select N'Коньшина Олена Федорівна', N'94',  N'Господарський відділ',  N'Каштелян',  N'1.00', 0, 0, 0, getDate(), null, getDate() union all</v>
      </c>
      <c r="B459" s="11" t="s">
        <v>826</v>
      </c>
      <c r="C459" s="11" t="s">
        <v>63</v>
      </c>
      <c r="D459" s="11" t="s">
        <v>64</v>
      </c>
      <c r="E459" s="11" t="s">
        <v>827</v>
      </c>
      <c r="F459" s="11" t="s">
        <v>25</v>
      </c>
      <c r="G459" s="11" t="s">
        <v>26</v>
      </c>
      <c r="H459" s="11" t="s">
        <v>26</v>
      </c>
      <c r="I459" s="11" t="s">
        <v>29</v>
      </c>
      <c r="J459" s="11" t="s">
        <v>29</v>
      </c>
      <c r="K459" s="11" t="s">
        <v>1569</v>
      </c>
      <c r="L459" s="20"/>
      <c r="M459" s="11">
        <f t="shared" si="268"/>
        <v>0</v>
      </c>
      <c r="N459" s="11">
        <v>0</v>
      </c>
      <c r="O459" s="11"/>
      <c r="P459" s="11"/>
      <c r="Q459" s="11"/>
      <c r="R459" s="11">
        <v>0</v>
      </c>
      <c r="S459" s="11">
        <v>0</v>
      </c>
      <c r="T459" s="11"/>
      <c r="U459" s="11"/>
      <c r="V459" s="11"/>
      <c r="W459" s="11"/>
      <c r="X459" s="11">
        <v>0</v>
      </c>
      <c r="Y459" s="11">
        <v>0</v>
      </c>
      <c r="Z459" s="11">
        <v>0</v>
      </c>
      <c r="AA459" s="11">
        <v>0</v>
      </c>
      <c r="AB459" s="11">
        <v>0</v>
      </c>
      <c r="AC459" s="11"/>
      <c r="AD459" s="11">
        <v>0</v>
      </c>
      <c r="AE459" s="11">
        <v>0</v>
      </c>
      <c r="AF459" s="11">
        <v>0</v>
      </c>
      <c r="AG459" s="11"/>
      <c r="AH459" s="11">
        <v>0</v>
      </c>
      <c r="AI459" s="11" t="s">
        <v>32</v>
      </c>
      <c r="AJ459" s="11"/>
    </row>
    <row r="460" spans="1:36" s="7" customFormat="1" ht="13.5" hidden="1" customHeight="1" x14ac:dyDescent="0.25">
      <c r="A460" s="11" t="str">
        <f t="shared" si="267"/>
        <v>select N'Копин Віталія Василівна', N'32',  N'Стаціонар одного дня',  N'сестра медична',  N'1.00', 8, 200, 0, getDate(), null, getDate() union all</v>
      </c>
      <c r="B460" s="11" t="s">
        <v>960</v>
      </c>
      <c r="C460" s="11" t="s">
        <v>961</v>
      </c>
      <c r="D460" s="11" t="s">
        <v>84</v>
      </c>
      <c r="E460" s="11" t="s">
        <v>93</v>
      </c>
      <c r="F460" s="11" t="s">
        <v>122</v>
      </c>
      <c r="G460" s="11" t="s">
        <v>48</v>
      </c>
      <c r="H460" s="11" t="s">
        <v>95</v>
      </c>
      <c r="I460" s="11" t="s">
        <v>29</v>
      </c>
      <c r="J460" s="11" t="s">
        <v>29</v>
      </c>
      <c r="K460" s="11" t="s">
        <v>1569</v>
      </c>
      <c r="L460" s="20"/>
      <c r="M460" s="11">
        <f t="shared" si="268"/>
        <v>0</v>
      </c>
      <c r="N460" s="11">
        <v>0</v>
      </c>
      <c r="O460" s="11"/>
      <c r="P460" s="11"/>
      <c r="Q460" s="11"/>
      <c r="R460" s="11">
        <v>0</v>
      </c>
      <c r="S460" s="11">
        <v>0</v>
      </c>
      <c r="T460" s="11"/>
      <c r="U460" s="11"/>
      <c r="V460" s="11"/>
      <c r="W460" s="11"/>
      <c r="X460" s="11">
        <v>0</v>
      </c>
      <c r="Y460" s="11">
        <v>0</v>
      </c>
      <c r="Z460" s="11">
        <v>0</v>
      </c>
      <c r="AA460" s="11">
        <v>0</v>
      </c>
      <c r="AB460" s="11">
        <v>0</v>
      </c>
      <c r="AC460" s="11"/>
      <c r="AD460" s="11">
        <v>0</v>
      </c>
      <c r="AE460" s="11">
        <v>0</v>
      </c>
      <c r="AF460" s="11">
        <v>0</v>
      </c>
      <c r="AG460" s="11"/>
      <c r="AH460" s="11">
        <v>0</v>
      </c>
      <c r="AI460" s="11" t="s">
        <v>32</v>
      </c>
      <c r="AJ460" s="11"/>
    </row>
    <row r="461" spans="1:36" s="7" customFormat="1" ht="13.5" hidden="1" customHeight="1" x14ac:dyDescent="0.25">
      <c r="A461" s="11" t="str">
        <f t="shared" si="267"/>
        <v>select N'Копин Олеся Іванівна', N'79',  N'Відділення Судинної Хірургії',  N'сестра медична',  N'1.00', 8, 200, 0, getDate(), null, getDate() union all</v>
      </c>
      <c r="B461" s="11" t="s">
        <v>1028</v>
      </c>
      <c r="C461" s="11" t="s">
        <v>67</v>
      </c>
      <c r="D461" s="11" t="s">
        <v>68</v>
      </c>
      <c r="E461" s="11" t="s">
        <v>93</v>
      </c>
      <c r="F461" s="11" t="s">
        <v>181</v>
      </c>
      <c r="G461" s="11" t="s">
        <v>48</v>
      </c>
      <c r="H461" s="11" t="s">
        <v>95</v>
      </c>
      <c r="I461" s="11" t="s">
        <v>29</v>
      </c>
      <c r="J461" s="11" t="s">
        <v>29</v>
      </c>
      <c r="K461" s="11" t="s">
        <v>1569</v>
      </c>
      <c r="L461" s="20"/>
      <c r="M461" s="11">
        <f t="shared" si="268"/>
        <v>0</v>
      </c>
      <c r="N461" s="11">
        <v>0</v>
      </c>
      <c r="O461" s="11"/>
      <c r="P461" s="11"/>
      <c r="Q461" s="11"/>
      <c r="R461" s="11">
        <v>0</v>
      </c>
      <c r="S461" s="11">
        <v>0</v>
      </c>
      <c r="T461" s="11"/>
      <c r="U461" s="11"/>
      <c r="V461" s="11"/>
      <c r="W461" s="11"/>
      <c r="X461" s="11">
        <v>0</v>
      </c>
      <c r="Y461" s="11">
        <v>0</v>
      </c>
      <c r="Z461" s="11">
        <v>0</v>
      </c>
      <c r="AA461" s="11">
        <v>0</v>
      </c>
      <c r="AB461" s="11">
        <v>0</v>
      </c>
      <c r="AC461" s="11"/>
      <c r="AD461" s="11">
        <v>0</v>
      </c>
      <c r="AE461" s="11">
        <v>0</v>
      </c>
      <c r="AF461" s="11">
        <v>0</v>
      </c>
      <c r="AG461" s="11"/>
      <c r="AH461" s="11">
        <v>0</v>
      </c>
      <c r="AI461" s="11" t="s">
        <v>32</v>
      </c>
      <c r="AJ461" s="11"/>
    </row>
    <row r="462" spans="1:36" s="7" customFormat="1" ht="13.5" hidden="1" customHeight="1" x14ac:dyDescent="0.25">
      <c r="A462" s="11" t="str">
        <f t="shared" si="267"/>
        <v>select N'Кополовець Валерія Іванівна', N'7',  N'Відділення анестезіології та інтенсивної терапії',  N'лікар-анестезіолог',  N'1.00', 0, 0, 2464, getDate(), null, getDate() union all</v>
      </c>
      <c r="B462" s="11" t="s">
        <v>1400</v>
      </c>
      <c r="C462" s="11" t="s">
        <v>206</v>
      </c>
      <c r="D462" s="11" t="s">
        <v>140</v>
      </c>
      <c r="E462" s="11" t="s">
        <v>219</v>
      </c>
      <c r="F462" s="11">
        <v>1</v>
      </c>
      <c r="G462" s="11" t="s">
        <v>26</v>
      </c>
      <c r="H462" s="11" t="s">
        <v>26</v>
      </c>
      <c r="I462" s="11" t="s">
        <v>27</v>
      </c>
      <c r="J462" s="11" t="s">
        <v>28</v>
      </c>
      <c r="K462" s="11" t="s">
        <v>1569</v>
      </c>
      <c r="L462" s="20"/>
      <c r="M462" s="11">
        <f t="shared" si="268"/>
        <v>2464</v>
      </c>
      <c r="N462" s="11">
        <f>F462*J462*O462</f>
        <v>2304</v>
      </c>
      <c r="O462" s="11">
        <v>2880</v>
      </c>
      <c r="P462" s="11">
        <f t="shared" ref="P462:P466" si="269">S462*(200/3)*J462*F462</f>
        <v>160</v>
      </c>
      <c r="Q462" s="11" t="b">
        <f t="shared" ref="Q462:Q466" si="270">ROUND(R462,2)=ROUND(P462,2)</f>
        <v>1</v>
      </c>
      <c r="R462" s="11">
        <v>160</v>
      </c>
      <c r="S462" s="14">
        <v>3</v>
      </c>
      <c r="T462" s="12">
        <f t="shared" ref="T462:T466" si="271">(30000*F462*J462)</f>
        <v>24000</v>
      </c>
      <c r="U462" s="12">
        <f t="shared" ref="U462:U466" si="272">20000*F462*J462</f>
        <v>16000</v>
      </c>
      <c r="V462" s="12">
        <f t="shared" ref="V462:V466" si="273">ROUND(IF((Y462-T462)&gt;U462,(Y462-T462-U462)*0.1+U462*0.3,(Y462-T462)*0.3),2)</f>
        <v>-7200</v>
      </c>
      <c r="W462" s="12" t="b">
        <f t="shared" ref="W462:W466" si="274">IF(V462&lt;0,0,V462)=ROUND(X462,2)</f>
        <v>1</v>
      </c>
      <c r="X462" s="11">
        <v>0</v>
      </c>
      <c r="Y462" s="11">
        <v>0</v>
      </c>
      <c r="Z462" s="11">
        <v>0</v>
      </c>
      <c r="AA462" s="11">
        <v>0</v>
      </c>
      <c r="AB462" s="11">
        <v>0</v>
      </c>
      <c r="AC462" s="11"/>
      <c r="AD462" s="11">
        <v>0</v>
      </c>
      <c r="AE462" s="11">
        <v>0</v>
      </c>
      <c r="AF462" s="11">
        <v>0</v>
      </c>
      <c r="AG462" s="11" t="b">
        <f t="shared" ref="AG462:AG466" si="275">ROUND(AF462,2)=ROUND((AH462*AE462),2)</f>
        <v>1</v>
      </c>
      <c r="AH462" s="11">
        <v>0</v>
      </c>
      <c r="AI462" s="11" t="s">
        <v>32</v>
      </c>
      <c r="AJ462" s="11"/>
    </row>
    <row r="463" spans="1:36" s="7" customFormat="1" ht="13.5" hidden="1" customHeight="1" x14ac:dyDescent="0.25">
      <c r="A463" s="11" t="str">
        <f t="shared" si="267"/>
        <v>select N'Кополовець Валерія Іванівна', N'7',  N'Відділення анестезіології та інтенсивної терапії',  N'лікар-анестезіолог',  N'0.25', 0, 0, 0, getDate(), null, getDate() union all</v>
      </c>
      <c r="B463" s="11" t="s">
        <v>1400</v>
      </c>
      <c r="C463" s="11" t="s">
        <v>206</v>
      </c>
      <c r="D463" s="11" t="s">
        <v>140</v>
      </c>
      <c r="E463" s="11" t="s">
        <v>219</v>
      </c>
      <c r="F463" s="11">
        <v>1.0140984</v>
      </c>
      <c r="G463" s="11" t="s">
        <v>26</v>
      </c>
      <c r="H463" s="11" t="s">
        <v>26</v>
      </c>
      <c r="I463" s="11" t="s">
        <v>27</v>
      </c>
      <c r="J463" s="11" t="s">
        <v>374</v>
      </c>
      <c r="K463" s="11" t="s">
        <v>1570</v>
      </c>
      <c r="L463" s="21">
        <v>45474</v>
      </c>
      <c r="M463" s="11">
        <v>0</v>
      </c>
      <c r="N463" s="11">
        <v>0</v>
      </c>
      <c r="O463" s="11"/>
      <c r="P463" s="11">
        <f t="shared" si="269"/>
        <v>40.563935999999998</v>
      </c>
      <c r="Q463" s="11" t="b">
        <f t="shared" si="270"/>
        <v>1</v>
      </c>
      <c r="R463" s="11">
        <v>40.563934000000003</v>
      </c>
      <c r="S463" s="14">
        <v>3</v>
      </c>
      <c r="T463" s="12">
        <f t="shared" si="271"/>
        <v>6084.5904</v>
      </c>
      <c r="U463" s="12">
        <f t="shared" si="272"/>
        <v>4056.3936000000003</v>
      </c>
      <c r="V463" s="12">
        <f t="shared" si="273"/>
        <v>-1825.38</v>
      </c>
      <c r="W463" s="12" t="b">
        <f t="shared" si="274"/>
        <v>1</v>
      </c>
      <c r="X463" s="11">
        <v>0</v>
      </c>
      <c r="Y463" s="11">
        <v>0</v>
      </c>
      <c r="Z463" s="11">
        <v>0</v>
      </c>
      <c r="AA463" s="11">
        <v>0</v>
      </c>
      <c r="AB463" s="11">
        <v>0</v>
      </c>
      <c r="AC463" s="11"/>
      <c r="AD463" s="11">
        <v>0</v>
      </c>
      <c r="AE463" s="11">
        <v>0</v>
      </c>
      <c r="AF463" s="11">
        <v>0</v>
      </c>
      <c r="AG463" s="11" t="b">
        <f t="shared" si="275"/>
        <v>1</v>
      </c>
      <c r="AH463" s="11">
        <v>0</v>
      </c>
      <c r="AI463" s="11" t="s">
        <v>32</v>
      </c>
      <c r="AJ463" s="11"/>
    </row>
    <row r="464" spans="1:36" s="7" customFormat="1" ht="13.5" hidden="1" customHeight="1" x14ac:dyDescent="0.25">
      <c r="A464" s="11" t="str">
        <f t="shared" si="267"/>
        <v>select N'Кополович Елеонора Іванівна', N'21',  N'Онкологічне відділення',  N'лікар-терапевт',  N'1.00', 0, 0, 7038,45, getDate(), null, getDate() union all</v>
      </c>
      <c r="B464" s="11" t="s">
        <v>39</v>
      </c>
      <c r="C464" s="11" t="s">
        <v>40</v>
      </c>
      <c r="D464" s="11" t="s">
        <v>41</v>
      </c>
      <c r="E464" s="11" t="s">
        <v>42</v>
      </c>
      <c r="F464" s="11">
        <v>0</v>
      </c>
      <c r="G464" s="11" t="s">
        <v>26</v>
      </c>
      <c r="H464" s="11" t="s">
        <v>26</v>
      </c>
      <c r="I464" s="11" t="s">
        <v>29</v>
      </c>
      <c r="J464" s="11" t="s">
        <v>29</v>
      </c>
      <c r="K464" s="11" t="s">
        <v>1569</v>
      </c>
      <c r="L464" s="20"/>
      <c r="M464" s="11">
        <f t="shared" ref="M464:M469" si="276">R464+X464+AB464+AF464+N464+Z464</f>
        <v>7038.45</v>
      </c>
      <c r="N464" s="11">
        <v>0</v>
      </c>
      <c r="O464" s="11"/>
      <c r="P464" s="11">
        <f t="shared" si="269"/>
        <v>0</v>
      </c>
      <c r="Q464" s="11" t="b">
        <f t="shared" si="270"/>
        <v>1</v>
      </c>
      <c r="R464" s="11">
        <v>0</v>
      </c>
      <c r="S464" s="14">
        <v>0</v>
      </c>
      <c r="T464" s="12">
        <f t="shared" si="271"/>
        <v>0</v>
      </c>
      <c r="U464" s="12">
        <f t="shared" si="272"/>
        <v>0</v>
      </c>
      <c r="V464" s="12">
        <f t="shared" si="273"/>
        <v>0</v>
      </c>
      <c r="W464" s="12" t="b">
        <f t="shared" si="274"/>
        <v>1</v>
      </c>
      <c r="X464" s="11">
        <v>0</v>
      </c>
      <c r="Y464" s="11">
        <v>0</v>
      </c>
      <c r="Z464" s="11">
        <v>0</v>
      </c>
      <c r="AA464" s="11">
        <v>0</v>
      </c>
      <c r="AB464" s="11">
        <v>0</v>
      </c>
      <c r="AC464" s="11"/>
      <c r="AD464" s="11">
        <v>0</v>
      </c>
      <c r="AE464" s="11">
        <v>1.7272079772079772E-3</v>
      </c>
      <c r="AF464" s="11">
        <f>ROUND(AH464*AE464,2)</f>
        <v>7038.45</v>
      </c>
      <c r="AG464" s="11" t="b">
        <f t="shared" si="275"/>
        <v>1</v>
      </c>
      <c r="AH464" s="11">
        <v>4075045</v>
      </c>
      <c r="AI464" s="11" t="s">
        <v>32</v>
      </c>
      <c r="AJ464" s="11"/>
    </row>
    <row r="465" spans="1:37" s="7" customFormat="1" ht="13.5" hidden="1" customHeight="1" x14ac:dyDescent="0.25">
      <c r="A465" s="11" t="str">
        <f t="shared" si="267"/>
        <v>select N'Коротун Ганна Сергіївна', N'106',  N'Педіатричне відділення',  N'лікар-офтальмолог дитячий',  N'1.00', 0, 0, 0, getDate(), null, getDate() union all</v>
      </c>
      <c r="B465" s="11" t="s">
        <v>1318</v>
      </c>
      <c r="C465" s="11" t="s">
        <v>1319</v>
      </c>
      <c r="D465" s="11" t="s">
        <v>1320</v>
      </c>
      <c r="E465" s="11" t="s">
        <v>1121</v>
      </c>
      <c r="F465" s="11">
        <v>1</v>
      </c>
      <c r="G465" s="11" t="s">
        <v>26</v>
      </c>
      <c r="H465" s="11" t="s">
        <v>26</v>
      </c>
      <c r="I465" s="11" t="s">
        <v>185</v>
      </c>
      <c r="J465" s="11" t="s">
        <v>186</v>
      </c>
      <c r="K465" s="11" t="s">
        <v>1569</v>
      </c>
      <c r="L465" s="20"/>
      <c r="M465" s="11">
        <f t="shared" si="276"/>
        <v>0</v>
      </c>
      <c r="N465" s="11">
        <v>0</v>
      </c>
      <c r="O465" s="11"/>
      <c r="P465" s="11">
        <f t="shared" si="269"/>
        <v>0</v>
      </c>
      <c r="Q465" s="11" t="b">
        <f t="shared" si="270"/>
        <v>1</v>
      </c>
      <c r="R465" s="11">
        <v>0</v>
      </c>
      <c r="S465" s="12">
        <v>0</v>
      </c>
      <c r="T465" s="12">
        <f t="shared" si="271"/>
        <v>20100</v>
      </c>
      <c r="U465" s="12">
        <f t="shared" si="272"/>
        <v>13400</v>
      </c>
      <c r="V465" s="12">
        <f t="shared" si="273"/>
        <v>-6030</v>
      </c>
      <c r="W465" s="12" t="b">
        <f t="shared" si="274"/>
        <v>1</v>
      </c>
      <c r="X465" s="11">
        <v>0</v>
      </c>
      <c r="Y465" s="11">
        <v>0</v>
      </c>
      <c r="Z465" s="11">
        <v>0</v>
      </c>
      <c r="AA465" s="11">
        <v>0</v>
      </c>
      <c r="AB465" s="11">
        <v>0</v>
      </c>
      <c r="AC465" s="11"/>
      <c r="AD465" s="11">
        <v>0</v>
      </c>
      <c r="AE465" s="11">
        <v>0</v>
      </c>
      <c r="AF465" s="11">
        <v>0</v>
      </c>
      <c r="AG465" s="11" t="b">
        <f t="shared" si="275"/>
        <v>1</v>
      </c>
      <c r="AH465" s="11">
        <v>0</v>
      </c>
      <c r="AI465" s="11" t="s">
        <v>32</v>
      </c>
      <c r="AJ465" s="11"/>
    </row>
    <row r="466" spans="1:37" s="7" customFormat="1" ht="13.5" hidden="1" customHeight="1" x14ac:dyDescent="0.25">
      <c r="A466" s="11" t="str">
        <f t="shared" si="267"/>
        <v>select N'Коротун Ганна Сергіївна', N'32',  N'Сектор дитячої консультації',  N'лікар-офтальмолог дитячий',  N'0.50', 0, 0, 3979,3333, getDate(), null, getDate() union all</v>
      </c>
      <c r="B466" s="11" t="s">
        <v>1318</v>
      </c>
      <c r="C466" s="11" t="s">
        <v>237</v>
      </c>
      <c r="D466" s="11" t="s">
        <v>84</v>
      </c>
      <c r="E466" s="11" t="s">
        <v>1121</v>
      </c>
      <c r="F466" s="11">
        <v>1</v>
      </c>
      <c r="G466" s="11" t="s">
        <v>26</v>
      </c>
      <c r="H466" s="11" t="s">
        <v>26</v>
      </c>
      <c r="I466" s="11" t="s">
        <v>185</v>
      </c>
      <c r="J466" s="11" t="s">
        <v>784</v>
      </c>
      <c r="K466" s="11" t="s">
        <v>1571</v>
      </c>
      <c r="L466" s="20"/>
      <c r="M466" s="11">
        <f t="shared" si="276"/>
        <v>3979.3332999999998</v>
      </c>
      <c r="N466" s="11">
        <v>0</v>
      </c>
      <c r="O466" s="11"/>
      <c r="P466" s="11">
        <f t="shared" si="269"/>
        <v>0</v>
      </c>
      <c r="Q466" s="11" t="b">
        <f t="shared" si="270"/>
        <v>1</v>
      </c>
      <c r="R466" s="11">
        <v>0</v>
      </c>
      <c r="S466" s="12">
        <v>0</v>
      </c>
      <c r="T466" s="12">
        <f t="shared" si="271"/>
        <v>9900</v>
      </c>
      <c r="U466" s="12">
        <f t="shared" si="272"/>
        <v>6600</v>
      </c>
      <c r="V466" s="12">
        <f t="shared" si="273"/>
        <v>3976</v>
      </c>
      <c r="W466" s="12" t="b">
        <f t="shared" si="274"/>
        <v>0</v>
      </c>
      <c r="X466" s="11">
        <v>3979.3332999999998</v>
      </c>
      <c r="Y466" s="11">
        <v>36460</v>
      </c>
      <c r="Z466" s="11">
        <v>0</v>
      </c>
      <c r="AA466" s="11">
        <v>0</v>
      </c>
      <c r="AB466" s="11">
        <v>0</v>
      </c>
      <c r="AC466" s="11"/>
      <c r="AD466" s="11">
        <v>0</v>
      </c>
      <c r="AE466" s="11">
        <v>0</v>
      </c>
      <c r="AF466" s="11">
        <f>ROUND(AH466*AE466,2)</f>
        <v>0</v>
      </c>
      <c r="AG466" s="11" t="b">
        <f t="shared" si="275"/>
        <v>1</v>
      </c>
      <c r="AH466" s="11">
        <v>4075045</v>
      </c>
      <c r="AI466" s="11" t="s">
        <v>32</v>
      </c>
      <c r="AJ466" s="11"/>
    </row>
    <row r="467" spans="1:37" s="7" customFormat="1" ht="13.5" hidden="1" customHeight="1" x14ac:dyDescent="0.25">
      <c r="A467" s="11" t="str">
        <f t="shared" si="267"/>
        <v>select N'Коруц Марія Василівна', N'21',  N'Онкологічне відділення',  N'сестра медична старша',  N'1.00', 8, 280, 0, getDate(), null, getDate() union all</v>
      </c>
      <c r="B467" s="11" t="s">
        <v>170</v>
      </c>
      <c r="C467" s="11" t="s">
        <v>40</v>
      </c>
      <c r="D467" s="11" t="s">
        <v>41</v>
      </c>
      <c r="E467" s="11" t="s">
        <v>117</v>
      </c>
      <c r="F467" s="11" t="s">
        <v>25</v>
      </c>
      <c r="G467" s="11" t="s">
        <v>48</v>
      </c>
      <c r="H467" s="11" t="s">
        <v>118</v>
      </c>
      <c r="I467" s="11" t="s">
        <v>29</v>
      </c>
      <c r="J467" s="11" t="s">
        <v>29</v>
      </c>
      <c r="K467" s="11" t="s">
        <v>1569</v>
      </c>
      <c r="L467" s="20"/>
      <c r="M467" s="11">
        <f t="shared" si="276"/>
        <v>0</v>
      </c>
      <c r="N467" s="11">
        <v>0</v>
      </c>
      <c r="O467" s="11"/>
      <c r="P467" s="11"/>
      <c r="Q467" s="11"/>
      <c r="R467" s="11">
        <v>0</v>
      </c>
      <c r="S467" s="11">
        <v>0</v>
      </c>
      <c r="T467" s="11"/>
      <c r="U467" s="11"/>
      <c r="V467" s="11"/>
      <c r="W467" s="11"/>
      <c r="X467" s="11">
        <v>0</v>
      </c>
      <c r="Y467" s="11">
        <v>0</v>
      </c>
      <c r="Z467" s="11">
        <v>0</v>
      </c>
      <c r="AA467" s="11">
        <v>0</v>
      </c>
      <c r="AB467" s="11">
        <v>0</v>
      </c>
      <c r="AC467" s="11"/>
      <c r="AD467" s="11">
        <v>0</v>
      </c>
      <c r="AE467" s="11">
        <v>0</v>
      </c>
      <c r="AF467" s="11">
        <v>0</v>
      </c>
      <c r="AG467" s="11"/>
      <c r="AH467" s="11">
        <v>0</v>
      </c>
      <c r="AI467" s="11" t="s">
        <v>32</v>
      </c>
      <c r="AJ467" s="11"/>
    </row>
    <row r="468" spans="1:37" s="7" customFormat="1" ht="13.5" hidden="1" customHeight="1" x14ac:dyDescent="0.25">
      <c r="A468" s="11" t="str">
        <f t="shared" si="267"/>
        <v>select N'Коруц Олег Іванович', N'94',  N'Господарський відділ',  N'маляр',  N'1.00', 0, 0, 0, getDate(), null, getDate() union all</v>
      </c>
      <c r="B468" s="11" t="s">
        <v>62</v>
      </c>
      <c r="C468" s="11" t="s">
        <v>63</v>
      </c>
      <c r="D468" s="11" t="s">
        <v>64</v>
      </c>
      <c r="E468" s="11" t="s">
        <v>65</v>
      </c>
      <c r="F468" s="11" t="s">
        <v>25</v>
      </c>
      <c r="G468" s="11" t="s">
        <v>26</v>
      </c>
      <c r="H468" s="11" t="s">
        <v>26</v>
      </c>
      <c r="I468" s="11" t="s">
        <v>29</v>
      </c>
      <c r="J468" s="11" t="s">
        <v>29</v>
      </c>
      <c r="K468" s="11" t="s">
        <v>1569</v>
      </c>
      <c r="L468" s="20"/>
      <c r="M468" s="11">
        <f t="shared" si="276"/>
        <v>0</v>
      </c>
      <c r="N468" s="11">
        <v>0</v>
      </c>
      <c r="O468" s="11"/>
      <c r="P468" s="11"/>
      <c r="Q468" s="11"/>
      <c r="R468" s="11">
        <v>0</v>
      </c>
      <c r="S468" s="11">
        <v>0</v>
      </c>
      <c r="T468" s="11"/>
      <c r="U468" s="11"/>
      <c r="V468" s="11"/>
      <c r="W468" s="11"/>
      <c r="X468" s="11">
        <v>0</v>
      </c>
      <c r="Y468" s="11">
        <v>0</v>
      </c>
      <c r="Z468" s="11">
        <v>0</v>
      </c>
      <c r="AA468" s="11">
        <v>0</v>
      </c>
      <c r="AB468" s="11">
        <v>0</v>
      </c>
      <c r="AC468" s="11"/>
      <c r="AD468" s="11">
        <v>0</v>
      </c>
      <c r="AE468" s="11">
        <v>0</v>
      </c>
      <c r="AF468" s="11">
        <v>0</v>
      </c>
      <c r="AG468" s="11"/>
      <c r="AH468" s="11">
        <v>0</v>
      </c>
      <c r="AI468" s="11" t="s">
        <v>32</v>
      </c>
      <c r="AJ468" s="11"/>
    </row>
    <row r="469" spans="1:37" s="7" customFormat="1" ht="13.5" hidden="1" customHeight="1" x14ac:dyDescent="0.25">
      <c r="A469" s="11" t="str">
        <f t="shared" si="267"/>
        <v>select N'Корюшкина Марія Павлівна', N'2',  N'Відділення екстреної (невідкладної) медичної допомоги',  N'сестра медична',  N'1.00', 8, 200, 0, getDate(), null, getDate() union all</v>
      </c>
      <c r="B469" s="11" t="s">
        <v>1202</v>
      </c>
      <c r="C469" s="11" t="s">
        <v>173</v>
      </c>
      <c r="D469" s="11" t="s">
        <v>30</v>
      </c>
      <c r="E469" s="11" t="s">
        <v>93</v>
      </c>
      <c r="F469" s="11" t="s">
        <v>181</v>
      </c>
      <c r="G469" s="11" t="s">
        <v>48</v>
      </c>
      <c r="H469" s="11" t="s">
        <v>95</v>
      </c>
      <c r="I469" s="11" t="s">
        <v>27</v>
      </c>
      <c r="J469" s="11" t="s">
        <v>28</v>
      </c>
      <c r="K469" s="11" t="s">
        <v>1569</v>
      </c>
      <c r="L469" s="20"/>
      <c r="M469" s="11">
        <f t="shared" si="276"/>
        <v>0</v>
      </c>
      <c r="N469" s="11">
        <v>0</v>
      </c>
      <c r="O469" s="11"/>
      <c r="P469" s="11"/>
      <c r="Q469" s="11"/>
      <c r="R469" s="11">
        <v>0</v>
      </c>
      <c r="S469" s="11">
        <v>0</v>
      </c>
      <c r="T469" s="11"/>
      <c r="U469" s="11"/>
      <c r="V469" s="11"/>
      <c r="W469" s="11"/>
      <c r="X469" s="11">
        <v>0</v>
      </c>
      <c r="Y469" s="11">
        <v>0</v>
      </c>
      <c r="Z469" s="11">
        <v>0</v>
      </c>
      <c r="AA469" s="11">
        <v>0</v>
      </c>
      <c r="AB469" s="11">
        <v>0</v>
      </c>
      <c r="AC469" s="11"/>
      <c r="AD469" s="11">
        <v>0</v>
      </c>
      <c r="AE469" s="11">
        <v>0</v>
      </c>
      <c r="AF469" s="11">
        <v>0</v>
      </c>
      <c r="AG469" s="11"/>
      <c r="AH469" s="11">
        <v>0</v>
      </c>
      <c r="AI469" s="11" t="s">
        <v>32</v>
      </c>
      <c r="AJ469" s="11"/>
    </row>
    <row r="470" spans="1:37" s="7" customFormat="1" ht="13.5" hidden="1" customHeight="1" x14ac:dyDescent="0.25">
      <c r="A470" s="11" t="str">
        <f t="shared" si="267"/>
        <v>select N'Корюшкина Марія Павлівна', N'2',  N'Відділення екстреної (невідкладної) медичної допомоги',  N'сестра медична',  N'0.25', 8, 200, 0, getDate(), null, getDate() union all</v>
      </c>
      <c r="B470" s="11" t="s">
        <v>1202</v>
      </c>
      <c r="C470" s="11" t="s">
        <v>173</v>
      </c>
      <c r="D470" s="11" t="s">
        <v>30</v>
      </c>
      <c r="E470" s="11" t="s">
        <v>93</v>
      </c>
      <c r="F470" s="11" t="s">
        <v>1490</v>
      </c>
      <c r="G470" s="11" t="s">
        <v>48</v>
      </c>
      <c r="H470" s="11" t="s">
        <v>95</v>
      </c>
      <c r="I470" s="11" t="s">
        <v>27</v>
      </c>
      <c r="J470" s="11" t="s">
        <v>374</v>
      </c>
      <c r="K470" s="11" t="s">
        <v>1570</v>
      </c>
      <c r="L470" s="21">
        <v>45537</v>
      </c>
      <c r="M470" s="11">
        <f>R470+X470+AB470+AF470</f>
        <v>0</v>
      </c>
      <c r="N470" s="11">
        <v>0</v>
      </c>
      <c r="O470" s="11"/>
      <c r="P470" s="11"/>
      <c r="Q470" s="11"/>
      <c r="R470" s="11">
        <v>0</v>
      </c>
      <c r="S470" s="11">
        <v>0</v>
      </c>
      <c r="T470" s="11"/>
      <c r="U470" s="11"/>
      <c r="V470" s="11"/>
      <c r="W470" s="11"/>
      <c r="X470" s="11">
        <v>0</v>
      </c>
      <c r="Y470" s="11">
        <v>0</v>
      </c>
      <c r="Z470" s="11">
        <v>0</v>
      </c>
      <c r="AA470" s="11">
        <v>0</v>
      </c>
      <c r="AB470" s="11">
        <v>0</v>
      </c>
      <c r="AC470" s="11"/>
      <c r="AD470" s="11">
        <v>0</v>
      </c>
      <c r="AE470" s="11">
        <v>0</v>
      </c>
      <c r="AF470" s="11">
        <v>0</v>
      </c>
      <c r="AG470" s="11"/>
      <c r="AH470" s="11">
        <v>0</v>
      </c>
      <c r="AI470" s="11" t="s">
        <v>32</v>
      </c>
      <c r="AJ470" s="11"/>
    </row>
    <row r="471" spans="1:37" s="7" customFormat="1" ht="13.5" hidden="1" customHeight="1" x14ac:dyDescent="0.25">
      <c r="A471" s="11" t="str">
        <f t="shared" si="267"/>
        <v>select N'Косач Лариса Іванівна', N'32',  N'Кабінет дерматовенеролога',  N'лікар-дерматовенеролог',  N'1.00', 0, 0, 0, getDate(), null, getDate() union all</v>
      </c>
      <c r="B471" s="11" t="s">
        <v>130</v>
      </c>
      <c r="C471" s="11" t="s">
        <v>124</v>
      </c>
      <c r="D471" s="11" t="s">
        <v>84</v>
      </c>
      <c r="E471" s="11" t="s">
        <v>121</v>
      </c>
      <c r="F471" s="11">
        <v>0.52380950000000004</v>
      </c>
      <c r="G471" s="11" t="s">
        <v>26</v>
      </c>
      <c r="H471" s="11" t="s">
        <v>26</v>
      </c>
      <c r="I471" s="11" t="s">
        <v>29</v>
      </c>
      <c r="J471" s="11" t="s">
        <v>29</v>
      </c>
      <c r="K471" s="11" t="s">
        <v>1569</v>
      </c>
      <c r="L471" s="20"/>
      <c r="M471" s="11">
        <f t="shared" ref="M471:M501" si="277">R471+X471+AB471+AF471+N471+Z471</f>
        <v>0</v>
      </c>
      <c r="N471" s="11">
        <v>0</v>
      </c>
      <c r="O471" s="11"/>
      <c r="P471" s="11">
        <f>S471*(200/3)*J471*F471</f>
        <v>0</v>
      </c>
      <c r="Q471" s="11" t="b">
        <f>ROUND(R471,2)=ROUND(P471,2)</f>
        <v>1</v>
      </c>
      <c r="R471" s="11">
        <v>0</v>
      </c>
      <c r="S471" s="12">
        <v>0</v>
      </c>
      <c r="T471" s="12">
        <f>(30000*F471*J471)</f>
        <v>15714.285000000002</v>
      </c>
      <c r="U471" s="12">
        <f>20000*F471*J471</f>
        <v>10476.19</v>
      </c>
      <c r="V471" s="12">
        <f>ROUND(IF((Y471-T471)&gt;U471,(Y471-T471-U471)*0.1+U471*0.3,(Y471-T471)*0.3),2)</f>
        <v>-3468.99</v>
      </c>
      <c r="W471" s="12" t="b">
        <f>IF(V471&lt;0,0,V471)=ROUND(X471,2)</f>
        <v>1</v>
      </c>
      <c r="X471" s="11">
        <v>0</v>
      </c>
      <c r="Y471" s="11">
        <v>4151</v>
      </c>
      <c r="Z471" s="11">
        <v>0</v>
      </c>
      <c r="AA471" s="11">
        <v>0</v>
      </c>
      <c r="AB471" s="11">
        <v>0</v>
      </c>
      <c r="AC471" s="11"/>
      <c r="AD471" s="11">
        <v>0</v>
      </c>
      <c r="AE471" s="11">
        <v>0</v>
      </c>
      <c r="AF471" s="11">
        <v>0</v>
      </c>
      <c r="AG471" s="11" t="b">
        <f>ROUND(AF471,2)=ROUND((AH471*AE471),2)</f>
        <v>1</v>
      </c>
      <c r="AH471" s="11">
        <v>0</v>
      </c>
      <c r="AI471" s="11" t="s">
        <v>32</v>
      </c>
      <c r="AJ471" s="11"/>
    </row>
    <row r="472" spans="1:37" s="7" customFormat="1" ht="13.5" hidden="1" customHeight="1" x14ac:dyDescent="0.25">
      <c r="A472" s="11" t="str">
        <f t="shared" si="267"/>
        <v>select N'Косинська Оксана Василівна', N'32',  N'Отоларингологічний кабінет',  N'сестра медична',  N'1.00', 8, 200, 0, getDate(), null, getDate() union all</v>
      </c>
      <c r="B472" s="11" t="s">
        <v>725</v>
      </c>
      <c r="C472" s="11" t="s">
        <v>428</v>
      </c>
      <c r="D472" s="11" t="s">
        <v>84</v>
      </c>
      <c r="E472" s="11" t="s">
        <v>93</v>
      </c>
      <c r="F472" s="11" t="s">
        <v>25</v>
      </c>
      <c r="G472" s="11" t="s">
        <v>48</v>
      </c>
      <c r="H472" s="11" t="s">
        <v>95</v>
      </c>
      <c r="I472" s="11" t="s">
        <v>29</v>
      </c>
      <c r="J472" s="11" t="s">
        <v>29</v>
      </c>
      <c r="K472" s="11" t="s">
        <v>1569</v>
      </c>
      <c r="L472" s="20"/>
      <c r="M472" s="11">
        <f t="shared" si="277"/>
        <v>0</v>
      </c>
      <c r="N472" s="11">
        <v>0</v>
      </c>
      <c r="O472" s="11"/>
      <c r="P472" s="11"/>
      <c r="Q472" s="11"/>
      <c r="R472" s="11">
        <v>0</v>
      </c>
      <c r="S472" s="11">
        <v>0</v>
      </c>
      <c r="T472" s="11"/>
      <c r="U472" s="11"/>
      <c r="V472" s="11"/>
      <c r="W472" s="11"/>
      <c r="X472" s="11">
        <v>0</v>
      </c>
      <c r="Y472" s="11">
        <v>0</v>
      </c>
      <c r="Z472" s="11">
        <v>0</v>
      </c>
      <c r="AA472" s="11">
        <v>0</v>
      </c>
      <c r="AB472" s="11">
        <v>0</v>
      </c>
      <c r="AC472" s="11"/>
      <c r="AD472" s="11">
        <v>0</v>
      </c>
      <c r="AE472" s="11">
        <v>0</v>
      </c>
      <c r="AF472" s="11">
        <v>0</v>
      </c>
      <c r="AG472" s="11"/>
      <c r="AH472" s="11">
        <v>0</v>
      </c>
      <c r="AI472" s="11" t="s">
        <v>32</v>
      </c>
      <c r="AJ472" s="11"/>
    </row>
    <row r="473" spans="1:37" s="7" customFormat="1" ht="13.5" hidden="1" customHeight="1" x14ac:dyDescent="0.25">
      <c r="A473" s="11" t="str">
        <f t="shared" si="267"/>
        <v>select N'Костенчак-Свистак Ольга Євгенівна', N'21',  N'Онкологічне відділення',  N'лікар-гематолог',  N'0.50', 0, 0, 0, getDate(), null, getDate() union all</v>
      </c>
      <c r="B473" s="11" t="s">
        <v>506</v>
      </c>
      <c r="C473" s="11" t="s">
        <v>40</v>
      </c>
      <c r="D473" s="11" t="s">
        <v>41</v>
      </c>
      <c r="E473" s="11" t="s">
        <v>507</v>
      </c>
      <c r="F473" s="11">
        <v>0</v>
      </c>
      <c r="G473" s="11" t="s">
        <v>26</v>
      </c>
      <c r="H473" s="11" t="s">
        <v>26</v>
      </c>
      <c r="I473" s="11" t="s">
        <v>50</v>
      </c>
      <c r="J473" s="11" t="s">
        <v>29</v>
      </c>
      <c r="K473" s="11" t="s">
        <v>1571</v>
      </c>
      <c r="L473" s="20"/>
      <c r="M473" s="11">
        <f t="shared" si="277"/>
        <v>0</v>
      </c>
      <c r="N473" s="11">
        <v>0</v>
      </c>
      <c r="O473" s="11"/>
      <c r="P473" s="11">
        <f t="shared" ref="P473:P475" si="278">S473*(200/3)*J473*F473</f>
        <v>0</v>
      </c>
      <c r="Q473" s="11" t="b">
        <f t="shared" ref="Q473:Q475" si="279">ROUND(R473,2)=ROUND(P473,2)</f>
        <v>1</v>
      </c>
      <c r="R473" s="11">
        <v>0</v>
      </c>
      <c r="S473" s="14">
        <v>0</v>
      </c>
      <c r="T473" s="12">
        <f t="shared" ref="T473:T475" si="280">(30000*F473*J473)</f>
        <v>0</v>
      </c>
      <c r="U473" s="12">
        <f t="shared" ref="U473:U475" si="281">20000*F473*J473</f>
        <v>0</v>
      </c>
      <c r="V473" s="12">
        <f t="shared" ref="V473:V475" si="282">ROUND(IF((Y473-T473)&gt;U473,(Y473-T473-U473)*0.1+U473*0.3,(Y473-T473)*0.3),2)</f>
        <v>0</v>
      </c>
      <c r="W473" s="12" t="b">
        <f t="shared" ref="W473:W475" si="283">IF(V473&lt;0,0,V473)=ROUND(X473,2)</f>
        <v>1</v>
      </c>
      <c r="X473" s="11">
        <v>0</v>
      </c>
      <c r="Y473" s="11">
        <v>0</v>
      </c>
      <c r="Z473" s="11">
        <v>0</v>
      </c>
      <c r="AA473" s="11">
        <v>0</v>
      </c>
      <c r="AB473" s="11">
        <v>0</v>
      </c>
      <c r="AC473" s="11"/>
      <c r="AD473" s="11">
        <v>0</v>
      </c>
      <c r="AE473" s="11">
        <v>0</v>
      </c>
      <c r="AF473" s="11">
        <v>0</v>
      </c>
      <c r="AG473" s="11" t="b">
        <f t="shared" ref="AG473:AG475" si="284">ROUND(AF473,2)=ROUND((AH473*AE473),2)</f>
        <v>1</v>
      </c>
      <c r="AH473" s="11">
        <v>0</v>
      </c>
      <c r="AI473" s="11" t="s">
        <v>32</v>
      </c>
      <c r="AJ473" s="11"/>
    </row>
    <row r="474" spans="1:37" s="7" customFormat="1" ht="13.5" hidden="1" customHeight="1" x14ac:dyDescent="0.25">
      <c r="A474" s="11" t="str">
        <f t="shared" si="267"/>
        <v>select N'Коструб Василь Васильович', N'32',  N'Хірургічний кабінет',  N'лікар-хірург',  N'1.00', 0, 0, 0, getDate(), null, getDate() union all</v>
      </c>
      <c r="B474" s="11" t="s">
        <v>941</v>
      </c>
      <c r="C474" s="11" t="s">
        <v>875</v>
      </c>
      <c r="D474" s="11" t="s">
        <v>84</v>
      </c>
      <c r="E474" s="11" t="s">
        <v>435</v>
      </c>
      <c r="F474" s="11">
        <v>0.85714290000000004</v>
      </c>
      <c r="G474" s="11" t="s">
        <v>26</v>
      </c>
      <c r="H474" s="11" t="s">
        <v>26</v>
      </c>
      <c r="I474" s="11" t="s">
        <v>27</v>
      </c>
      <c r="J474" s="11" t="s">
        <v>28</v>
      </c>
      <c r="K474" s="11" t="s">
        <v>1569</v>
      </c>
      <c r="L474" s="20"/>
      <c r="M474" s="11">
        <f t="shared" si="277"/>
        <v>0</v>
      </c>
      <c r="N474" s="11">
        <v>0</v>
      </c>
      <c r="O474" s="11"/>
      <c r="P474" s="11">
        <f t="shared" si="278"/>
        <v>0</v>
      </c>
      <c r="Q474" s="11" t="b">
        <f t="shared" si="279"/>
        <v>1</v>
      </c>
      <c r="R474" s="11">
        <v>0</v>
      </c>
      <c r="S474" s="12">
        <v>0</v>
      </c>
      <c r="T474" s="12">
        <f t="shared" si="280"/>
        <v>20571.429600000003</v>
      </c>
      <c r="U474" s="12">
        <f t="shared" si="281"/>
        <v>13714.286400000001</v>
      </c>
      <c r="V474" s="12">
        <f t="shared" si="282"/>
        <v>-5566.63</v>
      </c>
      <c r="W474" s="12" t="b">
        <f t="shared" si="283"/>
        <v>1</v>
      </c>
      <c r="X474" s="11">
        <v>0</v>
      </c>
      <c r="Y474" s="11">
        <v>2016</v>
      </c>
      <c r="Z474" s="11">
        <v>0</v>
      </c>
      <c r="AA474" s="11">
        <v>0</v>
      </c>
      <c r="AB474" s="11">
        <v>0</v>
      </c>
      <c r="AC474" s="11"/>
      <c r="AD474" s="11" t="s">
        <v>26</v>
      </c>
      <c r="AE474" s="11">
        <v>0</v>
      </c>
      <c r="AF474" s="11">
        <v>0</v>
      </c>
      <c r="AG474" s="11" t="b">
        <f t="shared" si="284"/>
        <v>1</v>
      </c>
      <c r="AH474" s="11">
        <v>0</v>
      </c>
      <c r="AI474" s="11" t="s">
        <v>32</v>
      </c>
      <c r="AJ474" s="11"/>
    </row>
    <row r="475" spans="1:37" s="7" customFormat="1" ht="13.5" hidden="1" customHeight="1" x14ac:dyDescent="0.25">
      <c r="A475" s="11" t="str">
        <f t="shared" si="267"/>
        <v>select N'Коструб Василь Васильович', N'32',  N'Хірургічний кабінет',  N'лікар-хірург',  N'0.25', 0, 0, 0, getDate(), null, getDate() union all</v>
      </c>
      <c r="B475" s="11" t="s">
        <v>941</v>
      </c>
      <c r="C475" s="11" t="s">
        <v>875</v>
      </c>
      <c r="D475" s="11" t="s">
        <v>84</v>
      </c>
      <c r="E475" s="11" t="s">
        <v>435</v>
      </c>
      <c r="F475" s="11">
        <v>0.85777890000000001</v>
      </c>
      <c r="G475" s="11" t="s">
        <v>26</v>
      </c>
      <c r="H475" s="11" t="s">
        <v>26</v>
      </c>
      <c r="I475" s="11" t="s">
        <v>27</v>
      </c>
      <c r="J475" s="11" t="s">
        <v>374</v>
      </c>
      <c r="K475" s="11" t="s">
        <v>1570</v>
      </c>
      <c r="L475" s="20"/>
      <c r="M475" s="11">
        <f t="shared" si="277"/>
        <v>0</v>
      </c>
      <c r="N475" s="11">
        <v>0</v>
      </c>
      <c r="O475" s="11"/>
      <c r="P475" s="11">
        <f t="shared" si="278"/>
        <v>0</v>
      </c>
      <c r="Q475" s="11" t="b">
        <f t="shared" si="279"/>
        <v>1</v>
      </c>
      <c r="R475" s="11">
        <v>0</v>
      </c>
      <c r="S475" s="12">
        <v>0</v>
      </c>
      <c r="T475" s="12">
        <f t="shared" si="280"/>
        <v>5146.6734000000006</v>
      </c>
      <c r="U475" s="12">
        <f t="shared" si="281"/>
        <v>3431.1156000000005</v>
      </c>
      <c r="V475" s="12">
        <f t="shared" si="282"/>
        <v>-939.2</v>
      </c>
      <c r="W475" s="12" t="b">
        <f t="shared" si="283"/>
        <v>1</v>
      </c>
      <c r="X475" s="11">
        <v>0</v>
      </c>
      <c r="Y475" s="11">
        <v>2016</v>
      </c>
      <c r="Z475" s="11">
        <v>0</v>
      </c>
      <c r="AA475" s="11">
        <v>0</v>
      </c>
      <c r="AB475" s="11">
        <v>0</v>
      </c>
      <c r="AC475" s="11"/>
      <c r="AD475" s="11" t="s">
        <v>26</v>
      </c>
      <c r="AE475" s="11">
        <v>0</v>
      </c>
      <c r="AF475" s="11">
        <v>0</v>
      </c>
      <c r="AG475" s="11" t="b">
        <f t="shared" si="284"/>
        <v>1</v>
      </c>
      <c r="AH475" s="11">
        <v>0</v>
      </c>
      <c r="AI475" s="11" t="s">
        <v>32</v>
      </c>
      <c r="AJ475" s="11"/>
    </row>
    <row r="476" spans="1:37" s="7" customFormat="1" ht="13.5" hidden="1" customHeight="1" x14ac:dyDescent="0.25">
      <c r="A476" s="11" t="str">
        <f t="shared" si="267"/>
        <v>select N'Коструб Наталія Георгіївна', N'81',  N'Операційний блок хірургічного профілю №2',  N'Молодша медична сестра',  N'1.00', 8, 120, 0, getDate(), null, getDate() union all</v>
      </c>
      <c r="B476" s="11" t="s">
        <v>1414</v>
      </c>
      <c r="C476" s="11" t="s">
        <v>1078</v>
      </c>
      <c r="D476" s="11" t="s">
        <v>227</v>
      </c>
      <c r="E476" s="11" t="s">
        <v>111</v>
      </c>
      <c r="F476" s="11" t="s">
        <v>25</v>
      </c>
      <c r="G476" s="11" t="s">
        <v>48</v>
      </c>
      <c r="H476" s="11" t="s">
        <v>112</v>
      </c>
      <c r="I476" s="11" t="s">
        <v>29</v>
      </c>
      <c r="J476" s="11" t="s">
        <v>29</v>
      </c>
      <c r="K476" s="11" t="s">
        <v>1569</v>
      </c>
      <c r="L476" s="20"/>
      <c r="M476" s="11">
        <f t="shared" si="277"/>
        <v>0</v>
      </c>
      <c r="N476" s="11">
        <v>0</v>
      </c>
      <c r="O476" s="11"/>
      <c r="P476" s="11"/>
      <c r="Q476" s="11"/>
      <c r="R476" s="11">
        <v>0</v>
      </c>
      <c r="S476" s="11">
        <v>0</v>
      </c>
      <c r="T476" s="11"/>
      <c r="U476" s="11"/>
      <c r="V476" s="11"/>
      <c r="W476" s="11"/>
      <c r="X476" s="11">
        <v>0</v>
      </c>
      <c r="Y476" s="11">
        <v>0</v>
      </c>
      <c r="Z476" s="11">
        <v>0</v>
      </c>
      <c r="AA476" s="11">
        <v>0</v>
      </c>
      <c r="AB476" s="11">
        <v>0</v>
      </c>
      <c r="AC476" s="11"/>
      <c r="AD476" s="11">
        <v>0</v>
      </c>
      <c r="AE476" s="11">
        <v>0</v>
      </c>
      <c r="AF476" s="11">
        <v>0</v>
      </c>
      <c r="AG476" s="11"/>
      <c r="AH476" s="11">
        <v>0</v>
      </c>
      <c r="AI476" s="11" t="s">
        <v>32</v>
      </c>
      <c r="AJ476" s="11"/>
    </row>
    <row r="477" spans="1:37" s="7" customFormat="1" ht="13.5" customHeight="1" x14ac:dyDescent="0.25">
      <c r="A477" s="11" t="str">
        <f t="shared" si="267"/>
        <v>select N'Костур Ксенія Петрівна', N'32',  N'Офтальмологічний кабінет',  N'лікар-офтальмолог',  N'0.50', 0, 0, 2349,097238, getDate(), null, getDate() union all</v>
      </c>
      <c r="B477" s="11" t="s">
        <v>691</v>
      </c>
      <c r="C477" s="11" t="s">
        <v>692</v>
      </c>
      <c r="D477" s="11" t="s">
        <v>84</v>
      </c>
      <c r="E477" s="11" t="s">
        <v>693</v>
      </c>
      <c r="F477" s="11">
        <v>0.76190480000000005</v>
      </c>
      <c r="G477" s="11" t="s">
        <v>26</v>
      </c>
      <c r="H477" s="11" t="s">
        <v>26</v>
      </c>
      <c r="I477" s="11" t="s">
        <v>29</v>
      </c>
      <c r="J477" s="11" t="s">
        <v>50</v>
      </c>
      <c r="K477" s="11" t="s">
        <v>1571</v>
      </c>
      <c r="L477" s="20"/>
      <c r="M477" s="11">
        <f t="shared" si="277"/>
        <v>2349.0972380000003</v>
      </c>
      <c r="N477" s="11">
        <v>0</v>
      </c>
      <c r="O477" s="11"/>
      <c r="P477" s="11">
        <f t="shared" ref="P477:P478" si="285">S477*(200/3)*J477*F477</f>
        <v>0</v>
      </c>
      <c r="Q477" s="11" t="b">
        <f t="shared" ref="Q477:Q478" si="286">ROUND(R477,2)=ROUND(P477,2)</f>
        <v>1</v>
      </c>
      <c r="R477" s="11">
        <v>0</v>
      </c>
      <c r="S477" s="12">
        <v>0</v>
      </c>
      <c r="T477" s="12">
        <f t="shared" ref="T477:T478" si="287">(30000*F477*J477)</f>
        <v>11428.572</v>
      </c>
      <c r="U477" s="12">
        <f t="shared" ref="U477:U478" si="288">20000*F477*J477</f>
        <v>7619.0480000000007</v>
      </c>
      <c r="V477" s="12">
        <f t="shared" ref="V477:V478" si="289">ROUND(IF((Y477-T477)&gt;U477,(Y477-T477-U477)*0.1+U477*0.3,(Y477-T477)*0.3),2)</f>
        <v>384.13</v>
      </c>
      <c r="W477" s="12" t="b">
        <f t="shared" ref="W477:W478" si="290">IF(V477&lt;0,0,V477)=ROUND(X477,2)</f>
        <v>1</v>
      </c>
      <c r="X477" s="11">
        <v>384.12862999999999</v>
      </c>
      <c r="Y477" s="11">
        <v>12709</v>
      </c>
      <c r="Z477" s="11">
        <v>0</v>
      </c>
      <c r="AA477" s="11">
        <v>0</v>
      </c>
      <c r="AB477" s="11">
        <f>AD477*J477*F477*480</f>
        <v>731.42860800000005</v>
      </c>
      <c r="AC477" s="11"/>
      <c r="AD477" s="11" t="s">
        <v>35</v>
      </c>
      <c r="AE477" s="17">
        <v>3.027065527065527E-4</v>
      </c>
      <c r="AF477" s="11">
        <f t="shared" ref="AF477:AF478" si="291">ROUND(AH477*AE477,2)</f>
        <v>1233.54</v>
      </c>
      <c r="AG477" s="11" t="b">
        <f t="shared" ref="AG477:AG478" si="292">ROUND(AF477,2)=ROUND((AH477*AE477),2)</f>
        <v>1</v>
      </c>
      <c r="AH477" s="11">
        <v>4075045</v>
      </c>
      <c r="AI477" s="11" t="s">
        <v>32</v>
      </c>
      <c r="AJ477" s="11">
        <v>243.80951999999999</v>
      </c>
      <c r="AK477" s="7">
        <f>AB477-AJ477</f>
        <v>487.61908800000003</v>
      </c>
    </row>
    <row r="478" spans="1:37" s="7" customFormat="1" ht="13.5" hidden="1" customHeight="1" x14ac:dyDescent="0.25">
      <c r="A478" s="11" t="str">
        <f t="shared" si="267"/>
        <v>select N'Костур Ксенія Петрівна', N'32',  N'Сектор дитячої консультації',  N'лікар-офтальмолог дитячий',  N'0.50', 0, 0, 0, getDate(), null, getDate() union all</v>
      </c>
      <c r="B478" s="11" t="s">
        <v>691</v>
      </c>
      <c r="C478" s="11" t="s">
        <v>237</v>
      </c>
      <c r="D478" s="11" t="s">
        <v>84</v>
      </c>
      <c r="E478" s="11" t="s">
        <v>1121</v>
      </c>
      <c r="F478" s="11">
        <v>0.76190480000000005</v>
      </c>
      <c r="G478" s="11" t="s">
        <v>26</v>
      </c>
      <c r="H478" s="11" t="s">
        <v>26</v>
      </c>
      <c r="I478" s="11" t="s">
        <v>29</v>
      </c>
      <c r="J478" s="11" t="s">
        <v>50</v>
      </c>
      <c r="K478" s="11" t="s">
        <v>1571</v>
      </c>
      <c r="L478" s="20"/>
      <c r="M478" s="11">
        <f t="shared" si="277"/>
        <v>0</v>
      </c>
      <c r="N478" s="11">
        <v>0</v>
      </c>
      <c r="O478" s="11"/>
      <c r="P478" s="11">
        <f t="shared" si="285"/>
        <v>0</v>
      </c>
      <c r="Q478" s="11" t="b">
        <f t="shared" si="286"/>
        <v>1</v>
      </c>
      <c r="R478" s="11">
        <v>0</v>
      </c>
      <c r="S478" s="12">
        <v>0</v>
      </c>
      <c r="T478" s="12">
        <f t="shared" si="287"/>
        <v>11428.572</v>
      </c>
      <c r="U478" s="12">
        <f t="shared" si="288"/>
        <v>7619.0480000000007</v>
      </c>
      <c r="V478" s="12">
        <f t="shared" si="289"/>
        <v>-3428.57</v>
      </c>
      <c r="W478" s="12" t="b">
        <f t="shared" si="290"/>
        <v>1</v>
      </c>
      <c r="X478" s="11">
        <v>0</v>
      </c>
      <c r="Y478" s="11">
        <v>0</v>
      </c>
      <c r="Z478" s="11">
        <v>0</v>
      </c>
      <c r="AA478" s="11">
        <v>0</v>
      </c>
      <c r="AB478" s="11">
        <v>0</v>
      </c>
      <c r="AC478" s="11"/>
      <c r="AD478" s="11">
        <v>0</v>
      </c>
      <c r="AE478" s="11">
        <v>0</v>
      </c>
      <c r="AF478" s="11">
        <f t="shared" si="291"/>
        <v>0</v>
      </c>
      <c r="AG478" s="11" t="b">
        <f t="shared" si="292"/>
        <v>1</v>
      </c>
      <c r="AH478" s="11">
        <v>4075045</v>
      </c>
      <c r="AI478" s="11" t="s">
        <v>32</v>
      </c>
      <c r="AJ478" s="11"/>
    </row>
    <row r="479" spans="1:37" s="7" customFormat="1" ht="13.5" hidden="1" customHeight="1" x14ac:dyDescent="0.25">
      <c r="A479" s="11" t="str">
        <f t="shared" si="267"/>
        <v>select N'Котубий Люба Федорівна', N'19',  N'Гнійно-септичне хірургічне відділення',  N'Молодша медична сестра',  N'1.00', 8, 120, 0, getDate(), null, getDate() union all</v>
      </c>
      <c r="B479" s="11" t="s">
        <v>478</v>
      </c>
      <c r="C479" s="11" t="s">
        <v>137</v>
      </c>
      <c r="D479" s="11" t="s">
        <v>138</v>
      </c>
      <c r="E479" s="11" t="s">
        <v>111</v>
      </c>
      <c r="F479" s="11" t="s">
        <v>25</v>
      </c>
      <c r="G479" s="11" t="s">
        <v>48</v>
      </c>
      <c r="H479" s="11" t="s">
        <v>112</v>
      </c>
      <c r="I479" s="11" t="s">
        <v>29</v>
      </c>
      <c r="J479" s="11" t="s">
        <v>29</v>
      </c>
      <c r="K479" s="11" t="s">
        <v>1569</v>
      </c>
      <c r="L479" s="20"/>
      <c r="M479" s="11">
        <f t="shared" si="277"/>
        <v>0</v>
      </c>
      <c r="N479" s="11">
        <v>0</v>
      </c>
      <c r="O479" s="11"/>
      <c r="P479" s="11"/>
      <c r="Q479" s="11"/>
      <c r="R479" s="11">
        <v>0</v>
      </c>
      <c r="S479" s="11">
        <v>0</v>
      </c>
      <c r="T479" s="11"/>
      <c r="U479" s="11"/>
      <c r="V479" s="11"/>
      <c r="W479" s="11"/>
      <c r="X479" s="11">
        <v>0</v>
      </c>
      <c r="Y479" s="11">
        <v>0</v>
      </c>
      <c r="Z479" s="11">
        <v>0</v>
      </c>
      <c r="AA479" s="11">
        <v>0</v>
      </c>
      <c r="AB479" s="11">
        <v>0</v>
      </c>
      <c r="AC479" s="11"/>
      <c r="AD479" s="11">
        <v>0</v>
      </c>
      <c r="AE479" s="11">
        <v>0</v>
      </c>
      <c r="AF479" s="11">
        <v>0</v>
      </c>
      <c r="AG479" s="11"/>
      <c r="AH479" s="11">
        <v>0</v>
      </c>
      <c r="AI479" s="11" t="s">
        <v>32</v>
      </c>
      <c r="AJ479" s="11"/>
    </row>
    <row r="480" spans="1:37" s="7" customFormat="1" ht="13.5" hidden="1" customHeight="1" x14ac:dyDescent="0.25">
      <c r="A480" s="11" t="str">
        <f t="shared" si="267"/>
        <v>select N'Коцан Ольга Семенівна', N'13',  N'Кардіологічне відділення',  N'сестра медична',  N'1.00', 8, 200, 0, getDate(), null, getDate() union all</v>
      </c>
      <c r="B480" s="11" t="s">
        <v>909</v>
      </c>
      <c r="C480" s="11" t="s">
        <v>383</v>
      </c>
      <c r="D480" s="11" t="s">
        <v>384</v>
      </c>
      <c r="E480" s="11" t="s">
        <v>93</v>
      </c>
      <c r="F480" s="11" t="s">
        <v>181</v>
      </c>
      <c r="G480" s="11" t="s">
        <v>48</v>
      </c>
      <c r="H480" s="11" t="s">
        <v>95</v>
      </c>
      <c r="I480" s="11" t="s">
        <v>29</v>
      </c>
      <c r="J480" s="11" t="s">
        <v>29</v>
      </c>
      <c r="K480" s="11" t="s">
        <v>1569</v>
      </c>
      <c r="L480" s="20"/>
      <c r="M480" s="11">
        <f t="shared" si="277"/>
        <v>0</v>
      </c>
      <c r="N480" s="11">
        <v>0</v>
      </c>
      <c r="O480" s="11"/>
      <c r="P480" s="11"/>
      <c r="Q480" s="11"/>
      <c r="R480" s="11">
        <v>0</v>
      </c>
      <c r="S480" s="11">
        <v>0</v>
      </c>
      <c r="T480" s="11"/>
      <c r="U480" s="11"/>
      <c r="V480" s="11"/>
      <c r="W480" s="11"/>
      <c r="X480" s="11">
        <v>0</v>
      </c>
      <c r="Y480" s="11">
        <v>0</v>
      </c>
      <c r="Z480" s="11">
        <v>0</v>
      </c>
      <c r="AA480" s="11">
        <v>0</v>
      </c>
      <c r="AB480" s="11">
        <v>0</v>
      </c>
      <c r="AC480" s="11"/>
      <c r="AD480" s="11">
        <v>0</v>
      </c>
      <c r="AE480" s="11">
        <v>0</v>
      </c>
      <c r="AF480" s="11">
        <v>0</v>
      </c>
      <c r="AG480" s="11"/>
      <c r="AH480" s="11">
        <v>0</v>
      </c>
      <c r="AI480" s="11" t="s">
        <v>32</v>
      </c>
      <c r="AJ480" s="11"/>
    </row>
    <row r="481" spans="1:36" s="7" customFormat="1" ht="13.5" hidden="1" customHeight="1" x14ac:dyDescent="0.25">
      <c r="A481" s="11" t="str">
        <f t="shared" si="267"/>
        <v>select N'Коцар Оксана Богданівна', N'32',  N'Загальнолікарський кабінет',  N'сестра медична',  N'1.00', 8, 200, 0, getDate(), null, getDate() union all</v>
      </c>
      <c r="B481" s="11" t="s">
        <v>777</v>
      </c>
      <c r="C481" s="11" t="s">
        <v>127</v>
      </c>
      <c r="D481" s="11" t="s">
        <v>84</v>
      </c>
      <c r="E481" s="11" t="s">
        <v>93</v>
      </c>
      <c r="F481" s="11" t="s">
        <v>778</v>
      </c>
      <c r="G481" s="11" t="s">
        <v>48</v>
      </c>
      <c r="H481" s="11" t="s">
        <v>95</v>
      </c>
      <c r="I481" s="11" t="s">
        <v>29</v>
      </c>
      <c r="J481" s="11" t="s">
        <v>29</v>
      </c>
      <c r="K481" s="11" t="s">
        <v>1569</v>
      </c>
      <c r="L481" s="20"/>
      <c r="M481" s="11">
        <f t="shared" si="277"/>
        <v>0</v>
      </c>
      <c r="N481" s="11">
        <v>0</v>
      </c>
      <c r="O481" s="11"/>
      <c r="P481" s="11"/>
      <c r="Q481" s="11"/>
      <c r="R481" s="11">
        <v>0</v>
      </c>
      <c r="S481" s="11">
        <v>0</v>
      </c>
      <c r="T481" s="11"/>
      <c r="U481" s="11"/>
      <c r="V481" s="11"/>
      <c r="W481" s="11"/>
      <c r="X481" s="11">
        <v>0</v>
      </c>
      <c r="Y481" s="11">
        <v>0</v>
      </c>
      <c r="Z481" s="11">
        <v>0</v>
      </c>
      <c r="AA481" s="11">
        <v>0</v>
      </c>
      <c r="AB481" s="11">
        <v>0</v>
      </c>
      <c r="AC481" s="11"/>
      <c r="AD481" s="11">
        <v>0</v>
      </c>
      <c r="AE481" s="11">
        <v>0</v>
      </c>
      <c r="AF481" s="11">
        <v>0</v>
      </c>
      <c r="AG481" s="11"/>
      <c r="AH481" s="11">
        <v>0</v>
      </c>
      <c r="AI481" s="11" t="s">
        <v>32</v>
      </c>
      <c r="AJ481" s="11"/>
    </row>
    <row r="482" spans="1:36" s="7" customFormat="1" ht="13.5" hidden="1" customHeight="1" x14ac:dyDescent="0.25">
      <c r="A482" s="11" t="str">
        <f t="shared" si="267"/>
        <v>select N'Коцибан Олександр Віталійович', N'32',  N'Кабінет психіатра',  N'лікар-психіатр',  N'1.00', 0, 0, 5035,76, getDate(), null, getDate() union all</v>
      </c>
      <c r="B482" s="11" t="s">
        <v>901</v>
      </c>
      <c r="C482" s="11" t="s">
        <v>716</v>
      </c>
      <c r="D482" s="11" t="s">
        <v>84</v>
      </c>
      <c r="E482" s="11" t="s">
        <v>717</v>
      </c>
      <c r="F482" s="11">
        <v>0.23809524000000001</v>
      </c>
      <c r="G482" s="11" t="s">
        <v>26</v>
      </c>
      <c r="H482" s="11" t="s">
        <v>26</v>
      </c>
      <c r="I482" s="11" t="s">
        <v>29</v>
      </c>
      <c r="J482" s="11" t="s">
        <v>29</v>
      </c>
      <c r="K482" s="11" t="s">
        <v>1569</v>
      </c>
      <c r="L482" s="20"/>
      <c r="M482" s="11">
        <f t="shared" si="277"/>
        <v>5035.76</v>
      </c>
      <c r="N482" s="11">
        <v>0</v>
      </c>
      <c r="O482" s="11"/>
      <c r="P482" s="11">
        <f>S482*(200/3)*J482*F482</f>
        <v>0</v>
      </c>
      <c r="Q482" s="11" t="b">
        <f>ROUND(R482,2)=ROUND(P482,2)</f>
        <v>1</v>
      </c>
      <c r="R482" s="11">
        <v>0</v>
      </c>
      <c r="S482" s="12">
        <v>0</v>
      </c>
      <c r="T482" s="12">
        <f>(30000*F482*J482)</f>
        <v>7142.8572000000004</v>
      </c>
      <c r="U482" s="12">
        <f>20000*F482*J482</f>
        <v>4761.9048000000003</v>
      </c>
      <c r="V482" s="12">
        <f>ROUND(IF((Y482-T482)&gt;U482,(Y482-T482-U482)*0.1+U482*0.3,(Y482-T482)*0.3),2)</f>
        <v>-2092.46</v>
      </c>
      <c r="W482" s="12" t="b">
        <f>IF(V482&lt;0,0,V482)=ROUND(X482,2)</f>
        <v>1</v>
      </c>
      <c r="X482" s="11">
        <v>0</v>
      </c>
      <c r="Y482" s="11">
        <v>168</v>
      </c>
      <c r="Z482" s="11">
        <v>0</v>
      </c>
      <c r="AA482" s="11">
        <v>0</v>
      </c>
      <c r="AB482" s="11">
        <v>0</v>
      </c>
      <c r="AC482" s="11"/>
      <c r="AD482" s="11">
        <v>0</v>
      </c>
      <c r="AE482" s="11">
        <v>1.2357549857549858E-3</v>
      </c>
      <c r="AF482" s="11">
        <f>ROUND(AH482*AE482,2)</f>
        <v>5035.76</v>
      </c>
      <c r="AG482" s="11" t="b">
        <f>ROUND(AF482,2)=ROUND((AH482*AE482),2)</f>
        <v>1</v>
      </c>
      <c r="AH482" s="11">
        <v>4075045</v>
      </c>
      <c r="AI482" s="11" t="s">
        <v>32</v>
      </c>
      <c r="AJ482" s="11"/>
    </row>
    <row r="483" spans="1:36" s="7" customFormat="1" ht="13.5" hidden="1" customHeight="1" x14ac:dyDescent="0.25">
      <c r="A483" s="11" t="str">
        <f t="shared" si="267"/>
        <v>select N'Коцка Яна Сергіївна', N'21',  N'Онкологічне відділення',  N'сестра медична',  N'1.00', 8, 200, 0, getDate(), null, getDate() union all</v>
      </c>
      <c r="B483" s="11" t="s">
        <v>1122</v>
      </c>
      <c r="C483" s="11" t="s">
        <v>40</v>
      </c>
      <c r="D483" s="11" t="s">
        <v>41</v>
      </c>
      <c r="E483" s="11" t="s">
        <v>93</v>
      </c>
      <c r="F483" s="11" t="s">
        <v>31</v>
      </c>
      <c r="G483" s="11" t="s">
        <v>48</v>
      </c>
      <c r="H483" s="11" t="s">
        <v>95</v>
      </c>
      <c r="I483" s="11" t="s">
        <v>29</v>
      </c>
      <c r="J483" s="11" t="s">
        <v>29</v>
      </c>
      <c r="K483" s="11" t="s">
        <v>1569</v>
      </c>
      <c r="L483" s="20"/>
      <c r="M483" s="11">
        <f t="shared" si="277"/>
        <v>0</v>
      </c>
      <c r="N483" s="11">
        <v>0</v>
      </c>
      <c r="O483" s="11"/>
      <c r="P483" s="11"/>
      <c r="Q483" s="11"/>
      <c r="R483" s="11">
        <v>0</v>
      </c>
      <c r="S483" s="11">
        <v>0</v>
      </c>
      <c r="T483" s="11"/>
      <c r="U483" s="11"/>
      <c r="V483" s="11"/>
      <c r="W483" s="11"/>
      <c r="X483" s="11">
        <v>0</v>
      </c>
      <c r="Y483" s="11">
        <v>0</v>
      </c>
      <c r="Z483" s="11">
        <v>0</v>
      </c>
      <c r="AA483" s="11">
        <v>0</v>
      </c>
      <c r="AB483" s="11">
        <v>0</v>
      </c>
      <c r="AC483" s="11"/>
      <c r="AD483" s="11">
        <v>0</v>
      </c>
      <c r="AE483" s="11">
        <v>0</v>
      </c>
      <c r="AF483" s="11">
        <v>0</v>
      </c>
      <c r="AG483" s="11"/>
      <c r="AH483" s="11">
        <v>0</v>
      </c>
      <c r="AI483" s="11" t="s">
        <v>32</v>
      </c>
      <c r="AJ483" s="11"/>
    </row>
    <row r="484" spans="1:36" s="7" customFormat="1" ht="13.5" hidden="1" customHeight="1" x14ac:dyDescent="0.25">
      <c r="A484" s="11" t="str">
        <f t="shared" si="267"/>
        <v>select N'Коцур Олена Іванівна', N'82',  N'Відділення інтенсивної терапії для вагітної, роділлі, породіллі',  N'лікар-анестезіолог',  N'1.00', 0, 0, 2564,7495552, getDate(), null, getDate() union all</v>
      </c>
      <c r="B484" s="11" t="s">
        <v>869</v>
      </c>
      <c r="C484" s="11" t="s">
        <v>485</v>
      </c>
      <c r="D484" s="11" t="s">
        <v>486</v>
      </c>
      <c r="E484" s="11" t="s">
        <v>219</v>
      </c>
      <c r="F484" s="11">
        <v>0.89053804000000003</v>
      </c>
      <c r="G484" s="11" t="s">
        <v>26</v>
      </c>
      <c r="H484" s="11" t="s">
        <v>26</v>
      </c>
      <c r="I484" s="11" t="s">
        <v>29</v>
      </c>
      <c r="J484" s="11" t="s">
        <v>29</v>
      </c>
      <c r="K484" s="11" t="s">
        <v>1569</v>
      </c>
      <c r="L484" s="20"/>
      <c r="M484" s="11">
        <f t="shared" si="277"/>
        <v>2564.7495552</v>
      </c>
      <c r="N484" s="11">
        <f>F484*J484*O484</f>
        <v>2564.7495552</v>
      </c>
      <c r="O484" s="11">
        <v>2880</v>
      </c>
      <c r="P484" s="11">
        <f t="shared" ref="P484:P488" si="293">S484*(200/3)*J484*F484</f>
        <v>0</v>
      </c>
      <c r="Q484" s="11" t="b">
        <f t="shared" ref="Q484:Q488" si="294">ROUND(R484,2)=ROUND(P484,2)</f>
        <v>1</v>
      </c>
      <c r="R484" s="11">
        <v>0</v>
      </c>
      <c r="S484" s="12">
        <v>0</v>
      </c>
      <c r="T484" s="12">
        <f t="shared" ref="T484:T488" si="295">(30000*F484*J484)</f>
        <v>26716.141200000002</v>
      </c>
      <c r="U484" s="12">
        <f t="shared" ref="U484:U488" si="296">20000*F484*J484</f>
        <v>17810.7608</v>
      </c>
      <c r="V484" s="12">
        <f t="shared" ref="V484:V488" si="297">ROUND(IF((Y484-T484)&gt;U484,(Y484-T484-U484)*0.1+U484*0.3,(Y484-T484)*0.3),2)</f>
        <v>-8014.84</v>
      </c>
      <c r="W484" s="12" t="b">
        <f t="shared" ref="W484:W488" si="298">IF(V484&lt;0,0,V484)=ROUND(X484,2)</f>
        <v>1</v>
      </c>
      <c r="X484" s="11">
        <v>0</v>
      </c>
      <c r="Y484" s="11">
        <v>0</v>
      </c>
      <c r="Z484" s="11">
        <v>0</v>
      </c>
      <c r="AA484" s="11">
        <v>0</v>
      </c>
      <c r="AB484" s="11">
        <v>0</v>
      </c>
      <c r="AC484" s="11"/>
      <c r="AD484" s="11">
        <v>0</v>
      </c>
      <c r="AE484" s="11">
        <v>0</v>
      </c>
      <c r="AF484" s="11">
        <v>0</v>
      </c>
      <c r="AG484" s="11" t="b">
        <f t="shared" ref="AG484:AG488" si="299">ROUND(AF484,2)=ROUND((AH484*AE484),2)</f>
        <v>1</v>
      </c>
      <c r="AH484" s="11">
        <v>0</v>
      </c>
      <c r="AI484" s="11" t="s">
        <v>32</v>
      </c>
      <c r="AJ484" s="11"/>
    </row>
    <row r="485" spans="1:36" s="7" customFormat="1" ht="13.5" hidden="1" customHeight="1" x14ac:dyDescent="0.25">
      <c r="A485" s="11" t="str">
        <f t="shared" si="267"/>
        <v>select N'Кочіш Рената Іванівна', N'32',  N'Сектор дитячої консультації',  N'лікар-невролог дитячий',  N'1.00', 0, 0, 0, getDate(), null, getDate() union all</v>
      </c>
      <c r="B485" s="11" t="s">
        <v>1084</v>
      </c>
      <c r="C485" s="11" t="s">
        <v>237</v>
      </c>
      <c r="D485" s="11" t="s">
        <v>84</v>
      </c>
      <c r="E485" s="11" t="s">
        <v>1085</v>
      </c>
      <c r="F485" s="11">
        <v>1</v>
      </c>
      <c r="G485" s="11" t="s">
        <v>26</v>
      </c>
      <c r="H485" s="11" t="s">
        <v>26</v>
      </c>
      <c r="I485" s="11" t="s">
        <v>185</v>
      </c>
      <c r="J485" s="11" t="s">
        <v>186</v>
      </c>
      <c r="K485" s="11" t="s">
        <v>1569</v>
      </c>
      <c r="L485" s="20"/>
      <c r="M485" s="11">
        <f t="shared" si="277"/>
        <v>0</v>
      </c>
      <c r="N485" s="11">
        <v>0</v>
      </c>
      <c r="O485" s="11"/>
      <c r="P485" s="11">
        <f t="shared" si="293"/>
        <v>0</v>
      </c>
      <c r="Q485" s="11" t="b">
        <f t="shared" si="294"/>
        <v>1</v>
      </c>
      <c r="R485" s="11">
        <v>0</v>
      </c>
      <c r="S485" s="12">
        <v>0</v>
      </c>
      <c r="T485" s="12">
        <f t="shared" si="295"/>
        <v>20100</v>
      </c>
      <c r="U485" s="12">
        <f t="shared" si="296"/>
        <v>13400</v>
      </c>
      <c r="V485" s="12">
        <f t="shared" si="297"/>
        <v>-2452.1999999999998</v>
      </c>
      <c r="W485" s="12" t="b">
        <f t="shared" si="298"/>
        <v>1</v>
      </c>
      <c r="X485" s="11">
        <v>0</v>
      </c>
      <c r="Y485" s="11">
        <v>11926</v>
      </c>
      <c r="Z485" s="11">
        <v>0</v>
      </c>
      <c r="AA485" s="11">
        <v>0</v>
      </c>
      <c r="AB485" s="11">
        <v>0</v>
      </c>
      <c r="AC485" s="11"/>
      <c r="AD485" s="11">
        <v>0</v>
      </c>
      <c r="AE485" s="11">
        <v>0</v>
      </c>
      <c r="AF485" s="11">
        <v>0</v>
      </c>
      <c r="AG485" s="11" t="b">
        <f t="shared" si="299"/>
        <v>1</v>
      </c>
      <c r="AH485" s="11">
        <v>0</v>
      </c>
      <c r="AI485" s="11" t="s">
        <v>32</v>
      </c>
      <c r="AJ485" s="11"/>
    </row>
    <row r="486" spans="1:36" s="7" customFormat="1" ht="13.5" hidden="1" customHeight="1" x14ac:dyDescent="0.25">
      <c r="A486" s="11" t="str">
        <f t="shared" si="267"/>
        <v>select N'Кочіш Рената Іванівна', N'32',  N'Кабінет нейрофізіології',  N'лікар-невролог дитячий',  N'0.25', 0, 0, 1359,3491, getDate(), null, getDate() union all</v>
      </c>
      <c r="B486" s="11" t="s">
        <v>1084</v>
      </c>
      <c r="C486" s="11" t="s">
        <v>1470</v>
      </c>
      <c r="D486" s="11" t="s">
        <v>84</v>
      </c>
      <c r="E486" s="11" t="s">
        <v>1085</v>
      </c>
      <c r="F486" s="11">
        <v>1.0004947</v>
      </c>
      <c r="G486" s="11" t="s">
        <v>26</v>
      </c>
      <c r="H486" s="11" t="s">
        <v>26</v>
      </c>
      <c r="I486" s="11" t="s">
        <v>185</v>
      </c>
      <c r="J486" s="11" t="s">
        <v>880</v>
      </c>
      <c r="K486" s="11" t="s">
        <v>1570</v>
      </c>
      <c r="L486" s="20"/>
      <c r="M486" s="11">
        <f t="shared" si="277"/>
        <v>1359.3490999999999</v>
      </c>
      <c r="N486" s="11">
        <v>0</v>
      </c>
      <c r="O486" s="11"/>
      <c r="P486" s="11">
        <f t="shared" si="293"/>
        <v>0</v>
      </c>
      <c r="Q486" s="11" t="b">
        <f t="shared" si="294"/>
        <v>1</v>
      </c>
      <c r="R486" s="11">
        <v>0</v>
      </c>
      <c r="S486" s="12">
        <v>0</v>
      </c>
      <c r="T486" s="12">
        <f t="shared" si="295"/>
        <v>5102.52297</v>
      </c>
      <c r="U486" s="12">
        <f t="shared" si="296"/>
        <v>3401.6819800000003</v>
      </c>
      <c r="V486" s="12">
        <f t="shared" si="297"/>
        <v>1362.68</v>
      </c>
      <c r="W486" s="12" t="b">
        <f t="shared" si="298"/>
        <v>0</v>
      </c>
      <c r="X486" s="11">
        <v>1359.3490999999999</v>
      </c>
      <c r="Y486" s="11">
        <v>11926</v>
      </c>
      <c r="Z486" s="11">
        <v>0</v>
      </c>
      <c r="AA486" s="11">
        <v>0</v>
      </c>
      <c r="AB486" s="11">
        <v>0</v>
      </c>
      <c r="AC486" s="11"/>
      <c r="AD486" s="11">
        <v>0</v>
      </c>
      <c r="AE486" s="11">
        <v>0</v>
      </c>
      <c r="AF486" s="11">
        <v>0</v>
      </c>
      <c r="AG486" s="11" t="b">
        <f t="shared" si="299"/>
        <v>1</v>
      </c>
      <c r="AH486" s="11">
        <v>0</v>
      </c>
      <c r="AI486" s="11" t="s">
        <v>32</v>
      </c>
      <c r="AJ486" s="11"/>
    </row>
    <row r="487" spans="1:36" s="7" customFormat="1" ht="13.5" hidden="1" customHeight="1" x14ac:dyDescent="0.25">
      <c r="A487" s="11" t="str">
        <f t="shared" si="267"/>
        <v>select N'Кочіш Рената Іванівна', N'65',  N'Відділення інтенсивної терапії новонароджених',  N'лікар-невролог дитячий',  N'0.25', 0, 0, 0, getDate(), null, getDate() union all</v>
      </c>
      <c r="B487" s="11" t="s">
        <v>1084</v>
      </c>
      <c r="C487" s="11" t="s">
        <v>79</v>
      </c>
      <c r="D487" s="11" t="s">
        <v>80</v>
      </c>
      <c r="E487" s="11" t="s">
        <v>1085</v>
      </c>
      <c r="F487" s="11">
        <v>0.79149144999999999</v>
      </c>
      <c r="G487" s="11" t="s">
        <v>26</v>
      </c>
      <c r="H487" s="11" t="s">
        <v>26</v>
      </c>
      <c r="I487" s="11" t="s">
        <v>185</v>
      </c>
      <c r="J487" s="11" t="s">
        <v>880</v>
      </c>
      <c r="K487" s="11" t="s">
        <v>1570</v>
      </c>
      <c r="L487" s="20"/>
      <c r="M487" s="11">
        <f t="shared" si="277"/>
        <v>0</v>
      </c>
      <c r="N487" s="11">
        <v>0</v>
      </c>
      <c r="O487" s="11"/>
      <c r="P487" s="11">
        <f t="shared" si="293"/>
        <v>0</v>
      </c>
      <c r="Q487" s="11" t="b">
        <f t="shared" si="294"/>
        <v>1</v>
      </c>
      <c r="R487" s="11">
        <v>0</v>
      </c>
      <c r="S487" s="12">
        <v>0</v>
      </c>
      <c r="T487" s="12">
        <f t="shared" si="295"/>
        <v>4036.6063950000002</v>
      </c>
      <c r="U487" s="12">
        <f t="shared" si="296"/>
        <v>2691.0709300000003</v>
      </c>
      <c r="V487" s="12">
        <f t="shared" si="297"/>
        <v>-1210.98</v>
      </c>
      <c r="W487" s="12" t="b">
        <f t="shared" si="298"/>
        <v>1</v>
      </c>
      <c r="X487" s="11">
        <v>0</v>
      </c>
      <c r="Y487" s="11">
        <v>0</v>
      </c>
      <c r="Z487" s="11">
        <v>0</v>
      </c>
      <c r="AA487" s="11">
        <v>0</v>
      </c>
      <c r="AB487" s="11">
        <v>0</v>
      </c>
      <c r="AC487" s="11"/>
      <c r="AD487" s="11">
        <v>0</v>
      </c>
      <c r="AE487" s="11">
        <v>0</v>
      </c>
      <c r="AF487" s="11">
        <v>0</v>
      </c>
      <c r="AG487" s="11" t="b">
        <f t="shared" si="299"/>
        <v>1</v>
      </c>
      <c r="AH487" s="11">
        <v>0</v>
      </c>
      <c r="AI487" s="11" t="s">
        <v>32</v>
      </c>
      <c r="AJ487" s="11"/>
    </row>
    <row r="488" spans="1:36" s="7" customFormat="1" ht="13.5" hidden="1" customHeight="1" x14ac:dyDescent="0.25">
      <c r="A488" s="11" t="str">
        <f t="shared" si="267"/>
        <v>select N'Кошик Юрій Андрійович', N'21',  N'Онкологічне відділення',  N'лікар-терапевт',  N'0.50', 0, 0, 0, getDate(), null, getDate() union all</v>
      </c>
      <c r="B488" s="11" t="s">
        <v>585</v>
      </c>
      <c r="C488" s="11" t="s">
        <v>40</v>
      </c>
      <c r="D488" s="11" t="s">
        <v>41</v>
      </c>
      <c r="E488" s="11" t="s">
        <v>42</v>
      </c>
      <c r="F488" s="11">
        <v>1</v>
      </c>
      <c r="G488" s="11" t="s">
        <v>26</v>
      </c>
      <c r="H488" s="11" t="s">
        <v>26</v>
      </c>
      <c r="I488" s="11" t="s">
        <v>50</v>
      </c>
      <c r="J488" s="11" t="s">
        <v>29</v>
      </c>
      <c r="K488" s="11" t="s">
        <v>1571</v>
      </c>
      <c r="L488" s="20"/>
      <c r="M488" s="11">
        <f t="shared" si="277"/>
        <v>0</v>
      </c>
      <c r="N488" s="11">
        <v>0</v>
      </c>
      <c r="O488" s="11"/>
      <c r="P488" s="11">
        <f t="shared" si="293"/>
        <v>0</v>
      </c>
      <c r="Q488" s="11" t="b">
        <f t="shared" si="294"/>
        <v>1</v>
      </c>
      <c r="R488" s="11">
        <v>0</v>
      </c>
      <c r="S488" s="14">
        <v>0</v>
      </c>
      <c r="T488" s="12">
        <f t="shared" si="295"/>
        <v>30000</v>
      </c>
      <c r="U488" s="12">
        <f t="shared" si="296"/>
        <v>20000</v>
      </c>
      <c r="V488" s="12">
        <f t="shared" si="297"/>
        <v>-9000</v>
      </c>
      <c r="W488" s="12" t="b">
        <f t="shared" si="298"/>
        <v>1</v>
      </c>
      <c r="X488" s="11">
        <v>0</v>
      </c>
      <c r="Y488" s="11">
        <v>0</v>
      </c>
      <c r="Z488" s="11">
        <v>0</v>
      </c>
      <c r="AA488" s="11">
        <v>0</v>
      </c>
      <c r="AB488" s="11">
        <v>0</v>
      </c>
      <c r="AC488" s="11"/>
      <c r="AD488" s="11">
        <v>0</v>
      </c>
      <c r="AE488" s="11">
        <v>0</v>
      </c>
      <c r="AF488" s="11">
        <f>ROUND(AH488*AE488,2)</f>
        <v>0</v>
      </c>
      <c r="AG488" s="11" t="b">
        <f t="shared" si="299"/>
        <v>1</v>
      </c>
      <c r="AH488" s="11">
        <v>4075045</v>
      </c>
      <c r="AI488" s="11" t="s">
        <v>32</v>
      </c>
      <c r="AJ488" s="11"/>
    </row>
    <row r="489" spans="1:36" s="7" customFormat="1" ht="13.5" hidden="1" customHeight="1" x14ac:dyDescent="0.25">
      <c r="A489" s="11" t="str">
        <f t="shared" si="267"/>
        <v>select N'Кравець-Сідун Мар’яна Василівна', N'32',  N'Кабінет масажу',  N'сестра медична з масажу',  N'1.00', 8, 200, 0, getDate(), null, getDate() union all</v>
      </c>
      <c r="B489" s="11" t="s">
        <v>897</v>
      </c>
      <c r="C489" s="11" t="s">
        <v>774</v>
      </c>
      <c r="D489" s="11" t="s">
        <v>84</v>
      </c>
      <c r="E489" s="11" t="s">
        <v>775</v>
      </c>
      <c r="F489" s="11" t="s">
        <v>25</v>
      </c>
      <c r="G489" s="11" t="s">
        <v>48</v>
      </c>
      <c r="H489" s="11" t="s">
        <v>95</v>
      </c>
      <c r="I489" s="11" t="s">
        <v>29</v>
      </c>
      <c r="J489" s="11" t="s">
        <v>29</v>
      </c>
      <c r="K489" s="11" t="s">
        <v>1569</v>
      </c>
      <c r="L489" s="20"/>
      <c r="M489" s="11">
        <f t="shared" si="277"/>
        <v>0</v>
      </c>
      <c r="N489" s="11">
        <v>0</v>
      </c>
      <c r="O489" s="11"/>
      <c r="P489" s="11"/>
      <c r="Q489" s="11"/>
      <c r="R489" s="11">
        <v>0</v>
      </c>
      <c r="S489" s="11">
        <v>0</v>
      </c>
      <c r="T489" s="11"/>
      <c r="U489" s="11"/>
      <c r="V489" s="11"/>
      <c r="W489" s="11"/>
      <c r="X489" s="11">
        <v>0</v>
      </c>
      <c r="Y489" s="11">
        <v>0</v>
      </c>
      <c r="Z489" s="11">
        <v>0</v>
      </c>
      <c r="AA489" s="11">
        <v>0</v>
      </c>
      <c r="AB489" s="11">
        <v>0</v>
      </c>
      <c r="AC489" s="11"/>
      <c r="AD489" s="11">
        <v>0</v>
      </c>
      <c r="AE489" s="11">
        <v>0</v>
      </c>
      <c r="AF489" s="11">
        <v>0</v>
      </c>
      <c r="AG489" s="11"/>
      <c r="AH489" s="11">
        <v>0</v>
      </c>
      <c r="AI489" s="11" t="s">
        <v>32</v>
      </c>
      <c r="AJ489" s="11"/>
    </row>
    <row r="490" spans="1:36" s="7" customFormat="1" ht="13.5" hidden="1" customHeight="1" x14ac:dyDescent="0.25">
      <c r="A490" s="11" t="str">
        <f t="shared" si="267"/>
        <v>select N'Кравчук Ганна Василівна', N'60',  N'Реабілітаційне відділення',  N'Асистент фізичного терапевта',  N'1.00', 8, 360, 0, getDate(), null, getDate() union all</v>
      </c>
      <c r="B490" s="11" t="s">
        <v>898</v>
      </c>
      <c r="C490" s="11" t="s">
        <v>100</v>
      </c>
      <c r="D490" s="11" t="s">
        <v>101</v>
      </c>
      <c r="E490" s="11" t="s">
        <v>553</v>
      </c>
      <c r="F490" s="11" t="s">
        <v>131</v>
      </c>
      <c r="G490" s="11" t="s">
        <v>48</v>
      </c>
      <c r="H490" s="11" t="s">
        <v>314</v>
      </c>
      <c r="I490" s="11" t="s">
        <v>29</v>
      </c>
      <c r="J490" s="11" t="s">
        <v>29</v>
      </c>
      <c r="K490" s="11" t="s">
        <v>1569</v>
      </c>
      <c r="L490" s="20"/>
      <c r="M490" s="11">
        <f t="shared" si="277"/>
        <v>0</v>
      </c>
      <c r="N490" s="11">
        <v>0</v>
      </c>
      <c r="O490" s="11"/>
      <c r="P490" s="11"/>
      <c r="Q490" s="11"/>
      <c r="R490" s="11">
        <v>0</v>
      </c>
      <c r="S490" s="11">
        <v>0</v>
      </c>
      <c r="T490" s="11"/>
      <c r="U490" s="11"/>
      <c r="V490" s="11"/>
      <c r="W490" s="11"/>
      <c r="X490" s="11">
        <v>0</v>
      </c>
      <c r="Y490" s="11">
        <v>0</v>
      </c>
      <c r="Z490" s="11">
        <v>0</v>
      </c>
      <c r="AA490" s="11">
        <v>0</v>
      </c>
      <c r="AB490" s="11">
        <v>0</v>
      </c>
      <c r="AC490" s="11"/>
      <c r="AD490" s="11">
        <v>0</v>
      </c>
      <c r="AE490" s="11">
        <v>0</v>
      </c>
      <c r="AF490" s="11">
        <v>0</v>
      </c>
      <c r="AG490" s="11"/>
      <c r="AH490" s="11">
        <v>0</v>
      </c>
      <c r="AI490" s="11" t="s">
        <v>32</v>
      </c>
      <c r="AJ490" s="11"/>
    </row>
    <row r="491" spans="1:36" s="7" customFormat="1" ht="13.5" hidden="1" customHeight="1" x14ac:dyDescent="0.25">
      <c r="A491" s="11" t="str">
        <f t="shared" si="267"/>
        <v>select N'Красилинець Христина Костянтинівна', N'21',  N'Онкологічне відділення',  N'сестра медична',  N'1.00', 8, 200, 0, getDate(), null, getDate() union all</v>
      </c>
      <c r="B491" s="11" t="s">
        <v>1259</v>
      </c>
      <c r="C491" s="11" t="s">
        <v>40</v>
      </c>
      <c r="D491" s="11" t="s">
        <v>41</v>
      </c>
      <c r="E491" s="11" t="s">
        <v>93</v>
      </c>
      <c r="F491" s="11" t="s">
        <v>31</v>
      </c>
      <c r="G491" s="11" t="s">
        <v>48</v>
      </c>
      <c r="H491" s="11" t="s">
        <v>95</v>
      </c>
      <c r="I491" s="11" t="s">
        <v>29</v>
      </c>
      <c r="J491" s="11" t="s">
        <v>29</v>
      </c>
      <c r="K491" s="11" t="s">
        <v>1569</v>
      </c>
      <c r="L491" s="20"/>
      <c r="M491" s="11">
        <f t="shared" si="277"/>
        <v>0</v>
      </c>
      <c r="N491" s="11">
        <v>0</v>
      </c>
      <c r="O491" s="11"/>
      <c r="P491" s="11"/>
      <c r="Q491" s="11"/>
      <c r="R491" s="11">
        <v>0</v>
      </c>
      <c r="S491" s="11">
        <v>0</v>
      </c>
      <c r="T491" s="11"/>
      <c r="U491" s="11"/>
      <c r="V491" s="11"/>
      <c r="W491" s="11"/>
      <c r="X491" s="11">
        <v>0</v>
      </c>
      <c r="Y491" s="11">
        <v>0</v>
      </c>
      <c r="Z491" s="11">
        <v>0</v>
      </c>
      <c r="AA491" s="11">
        <v>0</v>
      </c>
      <c r="AB491" s="11">
        <v>0</v>
      </c>
      <c r="AC491" s="11"/>
      <c r="AD491" s="11">
        <v>0</v>
      </c>
      <c r="AE491" s="11">
        <v>0</v>
      </c>
      <c r="AF491" s="11">
        <v>0</v>
      </c>
      <c r="AG491" s="11"/>
      <c r="AH491" s="11">
        <v>0</v>
      </c>
      <c r="AI491" s="11" t="s">
        <v>32</v>
      </c>
      <c r="AJ491" s="11"/>
    </row>
    <row r="492" spans="1:36" s="7" customFormat="1" ht="13.5" hidden="1" customHeight="1" x14ac:dyDescent="0.25">
      <c r="A492" s="11" t="str">
        <f t="shared" si="267"/>
        <v>select N'Криванич Марина Василівна', N'94',  N'Господарський відділ',  N'ліфтер',  N'1.00', 0, 0, 0, getDate(), null, getDate() union all</v>
      </c>
      <c r="B492" s="11" t="s">
        <v>800</v>
      </c>
      <c r="C492" s="11" t="s">
        <v>63</v>
      </c>
      <c r="D492" s="11" t="s">
        <v>64</v>
      </c>
      <c r="E492" s="11" t="s">
        <v>792</v>
      </c>
      <c r="F492" s="11" t="s">
        <v>353</v>
      </c>
      <c r="G492" s="11" t="s">
        <v>26</v>
      </c>
      <c r="H492" s="11" t="s">
        <v>26</v>
      </c>
      <c r="I492" s="11" t="s">
        <v>29</v>
      </c>
      <c r="J492" s="11" t="s">
        <v>29</v>
      </c>
      <c r="K492" s="11" t="s">
        <v>1569</v>
      </c>
      <c r="L492" s="20"/>
      <c r="M492" s="11">
        <f t="shared" si="277"/>
        <v>0</v>
      </c>
      <c r="N492" s="11">
        <v>0</v>
      </c>
      <c r="O492" s="11"/>
      <c r="P492" s="11"/>
      <c r="Q492" s="11"/>
      <c r="R492" s="11">
        <v>0</v>
      </c>
      <c r="S492" s="11">
        <v>0</v>
      </c>
      <c r="T492" s="11"/>
      <c r="U492" s="11"/>
      <c r="V492" s="11"/>
      <c r="W492" s="11"/>
      <c r="X492" s="11">
        <v>0</v>
      </c>
      <c r="Y492" s="11">
        <v>0</v>
      </c>
      <c r="Z492" s="11">
        <v>0</v>
      </c>
      <c r="AA492" s="11">
        <v>0</v>
      </c>
      <c r="AB492" s="11">
        <v>0</v>
      </c>
      <c r="AC492" s="11"/>
      <c r="AD492" s="11">
        <v>0</v>
      </c>
      <c r="AE492" s="11">
        <v>0</v>
      </c>
      <c r="AF492" s="11">
        <v>0</v>
      </c>
      <c r="AG492" s="11"/>
      <c r="AH492" s="11">
        <v>0</v>
      </c>
      <c r="AI492" s="11" t="s">
        <v>32</v>
      </c>
      <c r="AJ492" s="11"/>
    </row>
    <row r="493" spans="1:36" s="7" customFormat="1" ht="13.5" hidden="1" customHeight="1" x14ac:dyDescent="0.25">
      <c r="A493" s="11" t="str">
        <f t="shared" si="267"/>
        <v>select N'Крилов Микола Миколайович', N'32',  N'Кабінет психіатра',  N'лікар-психіатр',  N'1.00', 0, 0, 0, getDate(), null, getDate() union all</v>
      </c>
      <c r="B493" s="11" t="s">
        <v>715</v>
      </c>
      <c r="C493" s="11" t="s">
        <v>716</v>
      </c>
      <c r="D493" s="11" t="s">
        <v>84</v>
      </c>
      <c r="E493" s="11" t="s">
        <v>717</v>
      </c>
      <c r="F493" s="11">
        <v>1</v>
      </c>
      <c r="G493" s="11" t="s">
        <v>26</v>
      </c>
      <c r="H493" s="11" t="s">
        <v>26</v>
      </c>
      <c r="I493" s="11" t="s">
        <v>29</v>
      </c>
      <c r="J493" s="11" t="s">
        <v>29</v>
      </c>
      <c r="K493" s="11" t="s">
        <v>1569</v>
      </c>
      <c r="L493" s="20"/>
      <c r="M493" s="11">
        <f t="shared" si="277"/>
        <v>0</v>
      </c>
      <c r="N493" s="11">
        <v>0</v>
      </c>
      <c r="O493" s="11"/>
      <c r="P493" s="11">
        <f>S493*(200/3)*J493*F493</f>
        <v>0</v>
      </c>
      <c r="Q493" s="11" t="b">
        <f>ROUND(R493,2)=ROUND(P493,2)</f>
        <v>1</v>
      </c>
      <c r="R493" s="11">
        <v>0</v>
      </c>
      <c r="S493" s="12">
        <v>0</v>
      </c>
      <c r="T493" s="12">
        <f>(30000*F493*J493)</f>
        <v>30000</v>
      </c>
      <c r="U493" s="12">
        <f>20000*F493*J493</f>
        <v>20000</v>
      </c>
      <c r="V493" s="12">
        <f>ROUND(IF((Y493-T493)&gt;U493,(Y493-T493-U493)*0.1+U493*0.3,(Y493-T493)*0.3),2)</f>
        <v>-8076</v>
      </c>
      <c r="W493" s="12" t="b">
        <f>IF(V493&lt;0,0,V493)=ROUND(X493,2)</f>
        <v>1</v>
      </c>
      <c r="X493" s="11">
        <v>0</v>
      </c>
      <c r="Y493" s="11">
        <v>3080</v>
      </c>
      <c r="Z493" s="11">
        <v>0</v>
      </c>
      <c r="AA493" s="11">
        <v>0</v>
      </c>
      <c r="AB493" s="11">
        <v>0</v>
      </c>
      <c r="AC493" s="11"/>
      <c r="AD493" s="11">
        <v>0</v>
      </c>
      <c r="AE493" s="11">
        <v>0</v>
      </c>
      <c r="AF493" s="11">
        <f>ROUND(AH493*AE493,2)</f>
        <v>0</v>
      </c>
      <c r="AG493" s="11" t="b">
        <f>ROUND(AF493,2)=ROUND((AH493*AE493),2)</f>
        <v>1</v>
      </c>
      <c r="AH493" s="11">
        <v>4075045</v>
      </c>
      <c r="AI493" s="11" t="s">
        <v>32</v>
      </c>
      <c r="AJ493" s="11"/>
    </row>
    <row r="494" spans="1:36" s="7" customFormat="1" ht="13.5" hidden="1" customHeight="1" x14ac:dyDescent="0.25">
      <c r="A494" s="11" t="str">
        <f t="shared" si="267"/>
        <v>select N'Кримова Наталія Анатоліївна', N'81',  N'Операційна №2',  N'Молодша медична сестра',  N'1.00', 8, 120, 0, getDate(), null, getDate() union all</v>
      </c>
      <c r="B494" s="11" t="s">
        <v>865</v>
      </c>
      <c r="C494" s="11" t="s">
        <v>532</v>
      </c>
      <c r="D494" s="11" t="s">
        <v>227</v>
      </c>
      <c r="E494" s="11" t="s">
        <v>111</v>
      </c>
      <c r="F494" s="11" t="s">
        <v>204</v>
      </c>
      <c r="G494" s="11" t="s">
        <v>48</v>
      </c>
      <c r="H494" s="11" t="s">
        <v>112</v>
      </c>
      <c r="I494" s="11" t="s">
        <v>29</v>
      </c>
      <c r="J494" s="11" t="s">
        <v>29</v>
      </c>
      <c r="K494" s="11" t="s">
        <v>1569</v>
      </c>
      <c r="L494" s="20"/>
      <c r="M494" s="11">
        <f t="shared" si="277"/>
        <v>0</v>
      </c>
      <c r="N494" s="11">
        <v>0</v>
      </c>
      <c r="O494" s="11"/>
      <c r="P494" s="11"/>
      <c r="Q494" s="11"/>
      <c r="R494" s="11">
        <v>0</v>
      </c>
      <c r="S494" s="11">
        <v>0</v>
      </c>
      <c r="T494" s="11"/>
      <c r="U494" s="11"/>
      <c r="V494" s="11"/>
      <c r="W494" s="11"/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/>
      <c r="AD494" s="11">
        <v>0</v>
      </c>
      <c r="AE494" s="11">
        <v>0</v>
      </c>
      <c r="AF494" s="11">
        <v>0</v>
      </c>
      <c r="AG494" s="11"/>
      <c r="AH494" s="11">
        <v>0</v>
      </c>
      <c r="AI494" s="11" t="s">
        <v>32</v>
      </c>
      <c r="AJ494" s="11"/>
    </row>
    <row r="495" spans="1:36" s="7" customFormat="1" ht="13.5" hidden="1" customHeight="1" x14ac:dyDescent="0.25">
      <c r="A495" s="11" t="str">
        <f t="shared" si="267"/>
        <v>select N'Кришинець Анастасія Василівна', N'54',  N'Паталогоанатомічне відділення',  N'Молодша медична сестра',  N'1.00', 8, 120, 0, getDate(), null, getDate() union all</v>
      </c>
      <c r="B495" s="11" t="s">
        <v>1440</v>
      </c>
      <c r="C495" s="11" t="s">
        <v>286</v>
      </c>
      <c r="D495" s="11" t="s">
        <v>287</v>
      </c>
      <c r="E495" s="11" t="s">
        <v>111</v>
      </c>
      <c r="F495" s="11" t="s">
        <v>376</v>
      </c>
      <c r="G495" s="11" t="s">
        <v>48</v>
      </c>
      <c r="H495" s="11" t="s">
        <v>112</v>
      </c>
      <c r="I495" s="11" t="s">
        <v>29</v>
      </c>
      <c r="J495" s="11" t="s">
        <v>29</v>
      </c>
      <c r="K495" s="11" t="s">
        <v>1569</v>
      </c>
      <c r="L495" s="20"/>
      <c r="M495" s="11">
        <f t="shared" si="277"/>
        <v>0</v>
      </c>
      <c r="N495" s="11">
        <v>0</v>
      </c>
      <c r="O495" s="11"/>
      <c r="P495" s="11"/>
      <c r="Q495" s="11"/>
      <c r="R495" s="11">
        <v>0</v>
      </c>
      <c r="S495" s="11">
        <v>0</v>
      </c>
      <c r="T495" s="11"/>
      <c r="U495" s="11"/>
      <c r="V495" s="11"/>
      <c r="W495" s="11"/>
      <c r="X495" s="11">
        <v>0</v>
      </c>
      <c r="Y495" s="11">
        <v>0</v>
      </c>
      <c r="Z495" s="11">
        <v>0</v>
      </c>
      <c r="AA495" s="11">
        <v>0</v>
      </c>
      <c r="AB495" s="11">
        <v>0</v>
      </c>
      <c r="AC495" s="11"/>
      <c r="AD495" s="11">
        <v>0</v>
      </c>
      <c r="AE495" s="11">
        <v>0</v>
      </c>
      <c r="AF495" s="11">
        <v>0</v>
      </c>
      <c r="AG495" s="11"/>
      <c r="AH495" s="11">
        <v>0</v>
      </c>
      <c r="AI495" s="11" t="s">
        <v>32</v>
      </c>
      <c r="AJ495" s="11"/>
    </row>
    <row r="496" spans="1:36" s="7" customFormat="1" ht="13.5" hidden="1" customHeight="1" x14ac:dyDescent="0.25">
      <c r="A496" s="11" t="str">
        <f t="shared" si="267"/>
        <v>select N'Крічфалушій Олеся Іванівна', N'65',  N'Відділення інтенсивної терапії новонароджених',  N'сестра медична старша',  N'1.00', 8, 280, 0, getDate(), null, getDate() union all</v>
      </c>
      <c r="B496" s="11" t="s">
        <v>746</v>
      </c>
      <c r="C496" s="11" t="s">
        <v>79</v>
      </c>
      <c r="D496" s="11" t="s">
        <v>80</v>
      </c>
      <c r="E496" s="11" t="s">
        <v>117</v>
      </c>
      <c r="F496" s="11" t="s">
        <v>25</v>
      </c>
      <c r="G496" s="11" t="s">
        <v>48</v>
      </c>
      <c r="H496" s="11" t="s">
        <v>118</v>
      </c>
      <c r="I496" s="11" t="s">
        <v>29</v>
      </c>
      <c r="J496" s="11" t="s">
        <v>29</v>
      </c>
      <c r="K496" s="11" t="s">
        <v>1569</v>
      </c>
      <c r="L496" s="20"/>
      <c r="M496" s="11">
        <f t="shared" si="277"/>
        <v>0</v>
      </c>
      <c r="N496" s="11">
        <v>0</v>
      </c>
      <c r="O496" s="11"/>
      <c r="P496" s="11"/>
      <c r="Q496" s="11"/>
      <c r="R496" s="11">
        <v>0</v>
      </c>
      <c r="S496" s="11">
        <v>0</v>
      </c>
      <c r="T496" s="11"/>
      <c r="U496" s="11"/>
      <c r="V496" s="11"/>
      <c r="W496" s="11"/>
      <c r="X496" s="11">
        <v>0</v>
      </c>
      <c r="Y496" s="11">
        <v>0</v>
      </c>
      <c r="Z496" s="11">
        <v>0</v>
      </c>
      <c r="AA496" s="11">
        <v>0</v>
      </c>
      <c r="AB496" s="11">
        <v>0</v>
      </c>
      <c r="AC496" s="11"/>
      <c r="AD496" s="11">
        <v>0</v>
      </c>
      <c r="AE496" s="11">
        <v>0</v>
      </c>
      <c r="AF496" s="11">
        <v>0</v>
      </c>
      <c r="AG496" s="11"/>
      <c r="AH496" s="11">
        <v>0</v>
      </c>
      <c r="AI496" s="11" t="s">
        <v>32</v>
      </c>
      <c r="AJ496" s="11"/>
    </row>
    <row r="497" spans="1:37" s="7" customFormat="1" ht="13.5" hidden="1" customHeight="1" x14ac:dyDescent="0.25">
      <c r="A497" s="11" t="str">
        <f t="shared" si="267"/>
        <v>select N'Кузьма Владислав Степанович', N'31',  N'Відділ досліджень та розвитку',  N'оператор комп’ютерного набору',  N'1.00', 5, 640, 0, getDate(), null, getDate() union all</v>
      </c>
      <c r="B497" s="11" t="s">
        <v>973</v>
      </c>
      <c r="C497" s="11" t="s">
        <v>58</v>
      </c>
      <c r="D497" s="11" t="s">
        <v>59</v>
      </c>
      <c r="E497" s="11" t="s">
        <v>974</v>
      </c>
      <c r="F497" s="11" t="s">
        <v>376</v>
      </c>
      <c r="G497" s="11" t="s">
        <v>23</v>
      </c>
      <c r="H497" s="11" t="s">
        <v>61</v>
      </c>
      <c r="I497" s="11" t="s">
        <v>29</v>
      </c>
      <c r="J497" s="11" t="s">
        <v>29</v>
      </c>
      <c r="K497" s="11" t="s">
        <v>1569</v>
      </c>
      <c r="L497" s="20"/>
      <c r="M497" s="11">
        <f t="shared" si="277"/>
        <v>0</v>
      </c>
      <c r="N497" s="11">
        <v>0</v>
      </c>
      <c r="O497" s="11"/>
      <c r="P497" s="11"/>
      <c r="Q497" s="11"/>
      <c r="R497" s="11">
        <v>0</v>
      </c>
      <c r="S497" s="11">
        <v>0</v>
      </c>
      <c r="T497" s="11"/>
      <c r="U497" s="11"/>
      <c r="V497" s="11"/>
      <c r="W497" s="11"/>
      <c r="X497" s="11">
        <v>0</v>
      </c>
      <c r="Y497" s="11">
        <v>0</v>
      </c>
      <c r="Z497" s="11">
        <v>0</v>
      </c>
      <c r="AA497" s="11">
        <v>0</v>
      </c>
      <c r="AB497" s="11">
        <v>0</v>
      </c>
      <c r="AC497" s="11"/>
      <c r="AD497" s="11">
        <v>0</v>
      </c>
      <c r="AE497" s="11">
        <v>0</v>
      </c>
      <c r="AF497" s="11">
        <v>0</v>
      </c>
      <c r="AG497" s="11"/>
      <c r="AH497" s="11">
        <v>0</v>
      </c>
      <c r="AI497" s="11" t="s">
        <v>32</v>
      </c>
      <c r="AJ497" s="11"/>
    </row>
    <row r="498" spans="1:37" s="7" customFormat="1" ht="13.5" hidden="1" customHeight="1" x14ac:dyDescent="0.25">
      <c r="A498" s="11" t="str">
        <f t="shared" si="267"/>
        <v>select N'Кунак Маріанна Юріївна', N'25',  N'Клініко-діагностична лабораторія',  N'лаборант',  N'1.00', 8, 200, 0, getDate(), null, getDate() union all</v>
      </c>
      <c r="B498" s="11" t="s">
        <v>858</v>
      </c>
      <c r="C498" s="11" t="s">
        <v>268</v>
      </c>
      <c r="D498" s="11" t="s">
        <v>269</v>
      </c>
      <c r="E498" s="11" t="s">
        <v>270</v>
      </c>
      <c r="F498" s="11" t="s">
        <v>596</v>
      </c>
      <c r="G498" s="11" t="s">
        <v>48</v>
      </c>
      <c r="H498" s="11" t="s">
        <v>95</v>
      </c>
      <c r="I498" s="11" t="s">
        <v>29</v>
      </c>
      <c r="J498" s="11" t="s">
        <v>29</v>
      </c>
      <c r="K498" s="11" t="s">
        <v>1569</v>
      </c>
      <c r="L498" s="20"/>
      <c r="M498" s="11">
        <f t="shared" si="277"/>
        <v>0</v>
      </c>
      <c r="N498" s="11">
        <v>0</v>
      </c>
      <c r="O498" s="11"/>
      <c r="P498" s="11"/>
      <c r="Q498" s="11"/>
      <c r="R498" s="11">
        <v>0</v>
      </c>
      <c r="S498" s="11">
        <v>0</v>
      </c>
      <c r="T498" s="11"/>
      <c r="U498" s="11"/>
      <c r="V498" s="11"/>
      <c r="W498" s="11"/>
      <c r="X498" s="11">
        <v>0</v>
      </c>
      <c r="Y498" s="11">
        <v>0</v>
      </c>
      <c r="Z498" s="11">
        <v>0</v>
      </c>
      <c r="AA498" s="11">
        <v>0</v>
      </c>
      <c r="AB498" s="11">
        <v>0</v>
      </c>
      <c r="AC498" s="11"/>
      <c r="AD498" s="11">
        <v>0</v>
      </c>
      <c r="AE498" s="11">
        <v>0</v>
      </c>
      <c r="AF498" s="11">
        <v>0</v>
      </c>
      <c r="AG498" s="11"/>
      <c r="AH498" s="11">
        <v>0</v>
      </c>
      <c r="AI498" s="11" t="s">
        <v>32</v>
      </c>
      <c r="AJ498" s="11"/>
    </row>
    <row r="499" spans="1:37" s="7" customFormat="1" ht="13.5" hidden="1" customHeight="1" x14ac:dyDescent="0.25">
      <c r="A499" s="11" t="str">
        <f t="shared" si="267"/>
        <v>select N'Кунак Наталія Іванівна', N'32',  N'Хірургічний кабінет',  N'сестра медична',  N'1.00', 8, 200, 0, getDate(), null, getDate() union all</v>
      </c>
      <c r="B499" s="11" t="s">
        <v>885</v>
      </c>
      <c r="C499" s="11" t="s">
        <v>875</v>
      </c>
      <c r="D499" s="11" t="s">
        <v>84</v>
      </c>
      <c r="E499" s="11" t="s">
        <v>93</v>
      </c>
      <c r="F499" s="11" t="s">
        <v>131</v>
      </c>
      <c r="G499" s="11" t="s">
        <v>48</v>
      </c>
      <c r="H499" s="11" t="s">
        <v>95</v>
      </c>
      <c r="I499" s="11" t="s">
        <v>29</v>
      </c>
      <c r="J499" s="11" t="s">
        <v>29</v>
      </c>
      <c r="K499" s="11" t="s">
        <v>1569</v>
      </c>
      <c r="L499" s="20"/>
      <c r="M499" s="11">
        <f t="shared" si="277"/>
        <v>0</v>
      </c>
      <c r="N499" s="11">
        <v>0</v>
      </c>
      <c r="O499" s="11"/>
      <c r="P499" s="11"/>
      <c r="Q499" s="11"/>
      <c r="R499" s="11">
        <v>0</v>
      </c>
      <c r="S499" s="11">
        <v>0</v>
      </c>
      <c r="T499" s="11"/>
      <c r="U499" s="11"/>
      <c r="V499" s="11"/>
      <c r="W499" s="11"/>
      <c r="X499" s="11">
        <v>0</v>
      </c>
      <c r="Y499" s="11">
        <v>0</v>
      </c>
      <c r="Z499" s="11">
        <v>0</v>
      </c>
      <c r="AA499" s="11">
        <v>0</v>
      </c>
      <c r="AB499" s="11">
        <v>0</v>
      </c>
      <c r="AC499" s="11"/>
      <c r="AD499" s="11">
        <v>0</v>
      </c>
      <c r="AE499" s="11">
        <v>0</v>
      </c>
      <c r="AF499" s="11">
        <v>0</v>
      </c>
      <c r="AG499" s="11"/>
      <c r="AH499" s="11">
        <v>0</v>
      </c>
      <c r="AI499" s="11" t="s">
        <v>32</v>
      </c>
      <c r="AJ499" s="11"/>
    </row>
    <row r="500" spans="1:37" s="7" customFormat="1" ht="13.5" hidden="1" customHeight="1" x14ac:dyDescent="0.25">
      <c r="A500" s="11" t="str">
        <f t="shared" si="267"/>
        <v>select N'Купар Вікторія Василівна', N'18',  N'Хірургічне відділення №1',  N'лікар-хірург',  N'0.50', 0, 0, 0, getDate(), null, getDate() union all</v>
      </c>
      <c r="B500" s="11" t="s">
        <v>1244</v>
      </c>
      <c r="C500" s="11" t="s">
        <v>151</v>
      </c>
      <c r="D500" s="11" t="s">
        <v>152</v>
      </c>
      <c r="E500" s="11" t="s">
        <v>435</v>
      </c>
      <c r="F500" s="11">
        <v>1.038961</v>
      </c>
      <c r="G500" s="11" t="s">
        <v>26</v>
      </c>
      <c r="H500" s="11" t="s">
        <v>26</v>
      </c>
      <c r="I500" s="11" t="s">
        <v>50</v>
      </c>
      <c r="J500" s="11" t="s">
        <v>29</v>
      </c>
      <c r="K500" s="11" t="s">
        <v>1571</v>
      </c>
      <c r="L500" s="20"/>
      <c r="M500" s="11">
        <f t="shared" si="277"/>
        <v>0</v>
      </c>
      <c r="N500" s="11">
        <v>0</v>
      </c>
      <c r="O500" s="11"/>
      <c r="P500" s="11">
        <f t="shared" ref="P500:P501" si="300">S500*(200/3)*J500*F500</f>
        <v>0</v>
      </c>
      <c r="Q500" s="11" t="b">
        <f t="shared" ref="Q500:Q501" si="301">ROUND(R500,2)=ROUND(P500,2)</f>
        <v>1</v>
      </c>
      <c r="R500" s="11">
        <v>0</v>
      </c>
      <c r="S500" s="14">
        <v>0</v>
      </c>
      <c r="T500" s="12">
        <f t="shared" ref="T500:T501" si="302">(30000*F500*J500)</f>
        <v>31168.83</v>
      </c>
      <c r="U500" s="12">
        <f t="shared" ref="U500:U501" si="303">20000*F500*J500</f>
        <v>20779.22</v>
      </c>
      <c r="V500" s="12">
        <f t="shared" ref="V500:V501" si="304">ROUND(IF((Y500-T500)&gt;U500,(Y500-T500-U500)*0.1+U500*0.3,(Y500-T500)*0.3),2)</f>
        <v>-9350.65</v>
      </c>
      <c r="W500" s="12" t="b">
        <f t="shared" ref="W500:W501" si="305">IF(V500&lt;0,0,V500)=ROUND(X500,2)</f>
        <v>1</v>
      </c>
      <c r="X500" s="11">
        <v>0</v>
      </c>
      <c r="Y500" s="11">
        <v>0</v>
      </c>
      <c r="Z500" s="11">
        <v>0</v>
      </c>
      <c r="AA500" s="11">
        <v>0</v>
      </c>
      <c r="AB500" s="11">
        <v>0</v>
      </c>
      <c r="AC500" s="11"/>
      <c r="AD500" s="11" t="s">
        <v>26</v>
      </c>
      <c r="AE500" s="11">
        <v>0</v>
      </c>
      <c r="AF500" s="11">
        <v>0</v>
      </c>
      <c r="AG500" s="11" t="b">
        <f t="shared" ref="AG500:AG501" si="306">ROUND(AF500,2)=ROUND((AH500*AE500),2)</f>
        <v>1</v>
      </c>
      <c r="AH500" s="11">
        <v>0</v>
      </c>
      <c r="AI500" s="11" t="s">
        <v>32</v>
      </c>
      <c r="AJ500" s="11"/>
    </row>
    <row r="501" spans="1:37" s="7" customFormat="1" ht="13.5" hidden="1" customHeight="1" x14ac:dyDescent="0.25">
      <c r="A501" s="11" t="str">
        <f t="shared" si="267"/>
        <v>select N'Курівчак Юлія Дмитрівна', N'7',  N'Відділення анестезіології та інтенсивної терапії',  N'лікар-інтерн',  N'1.00', 0, 0, 0, getDate(), null, getDate() union all</v>
      </c>
      <c r="B501" s="11" t="s">
        <v>1187</v>
      </c>
      <c r="C501" s="11" t="s">
        <v>206</v>
      </c>
      <c r="D501" s="11" t="s">
        <v>140</v>
      </c>
      <c r="E501" s="11" t="s">
        <v>1567</v>
      </c>
      <c r="F501" s="11">
        <v>1</v>
      </c>
      <c r="G501" s="11" t="s">
        <v>26</v>
      </c>
      <c r="H501" s="11" t="s">
        <v>26</v>
      </c>
      <c r="I501" s="11" t="s">
        <v>185</v>
      </c>
      <c r="J501" s="11" t="s">
        <v>186</v>
      </c>
      <c r="K501" s="11" t="s">
        <v>1569</v>
      </c>
      <c r="L501" s="20"/>
      <c r="M501" s="11">
        <f t="shared" si="277"/>
        <v>0</v>
      </c>
      <c r="N501" s="11">
        <v>0</v>
      </c>
      <c r="O501" s="11"/>
      <c r="P501" s="11">
        <f t="shared" si="300"/>
        <v>0</v>
      </c>
      <c r="Q501" s="11" t="b">
        <f t="shared" si="301"/>
        <v>1</v>
      </c>
      <c r="R501" s="11">
        <v>0</v>
      </c>
      <c r="S501" s="12">
        <v>0</v>
      </c>
      <c r="T501" s="12">
        <f t="shared" si="302"/>
        <v>20100</v>
      </c>
      <c r="U501" s="12">
        <f t="shared" si="303"/>
        <v>13400</v>
      </c>
      <c r="V501" s="12">
        <f t="shared" si="304"/>
        <v>-6030</v>
      </c>
      <c r="W501" s="12" t="b">
        <f t="shared" si="305"/>
        <v>1</v>
      </c>
      <c r="X501" s="11">
        <v>0</v>
      </c>
      <c r="Y501" s="11">
        <v>0</v>
      </c>
      <c r="Z501" s="11">
        <v>0</v>
      </c>
      <c r="AA501" s="11">
        <v>0</v>
      </c>
      <c r="AB501" s="11">
        <v>0</v>
      </c>
      <c r="AC501" s="11"/>
      <c r="AD501" s="11">
        <v>0</v>
      </c>
      <c r="AE501" s="11">
        <v>0</v>
      </c>
      <c r="AF501" s="11">
        <v>0</v>
      </c>
      <c r="AG501" s="11" t="b">
        <f t="shared" si="306"/>
        <v>1</v>
      </c>
      <c r="AH501" s="11">
        <v>0</v>
      </c>
      <c r="AI501" s="11" t="s">
        <v>32</v>
      </c>
      <c r="AJ501" s="11"/>
    </row>
    <row r="502" spans="1:37" s="7" customFormat="1" ht="13.5" hidden="1" customHeight="1" x14ac:dyDescent="0.25">
      <c r="A502" s="11" t="str">
        <f t="shared" si="267"/>
        <v>select N'Курівчак Юлія Дмитрівна', N'7',  N'Відділення анестезіології та інтенсивної терапії',  N'сестра медична',  N'0.50', 8, 200, 0, getDate(), null, getDate() union all</v>
      </c>
      <c r="B502" s="11" t="s">
        <v>1187</v>
      </c>
      <c r="C502" s="11" t="s">
        <v>206</v>
      </c>
      <c r="D502" s="11" t="s">
        <v>140</v>
      </c>
      <c r="E502" s="11" t="s">
        <v>93</v>
      </c>
      <c r="F502" s="11" t="s">
        <v>181</v>
      </c>
      <c r="G502" s="11" t="s">
        <v>48</v>
      </c>
      <c r="H502" s="11" t="s">
        <v>95</v>
      </c>
      <c r="I502" s="11" t="s">
        <v>185</v>
      </c>
      <c r="J502" s="11" t="s">
        <v>784</v>
      </c>
      <c r="K502" s="11" t="s">
        <v>1571</v>
      </c>
      <c r="L502" s="21">
        <v>45505</v>
      </c>
      <c r="M502" s="11">
        <f>R502+X502+AB502+AF502</f>
        <v>0</v>
      </c>
      <c r="N502" s="11">
        <v>0</v>
      </c>
      <c r="O502" s="11"/>
      <c r="P502" s="11"/>
      <c r="Q502" s="11"/>
      <c r="R502" s="11">
        <v>0</v>
      </c>
      <c r="S502" s="11">
        <v>0</v>
      </c>
      <c r="T502" s="11"/>
      <c r="U502" s="11"/>
      <c r="V502" s="11"/>
      <c r="W502" s="11"/>
      <c r="X502" s="11">
        <v>0</v>
      </c>
      <c r="Y502" s="11">
        <v>0</v>
      </c>
      <c r="Z502" s="11">
        <v>0</v>
      </c>
      <c r="AA502" s="11">
        <v>0</v>
      </c>
      <c r="AB502" s="11">
        <v>0</v>
      </c>
      <c r="AC502" s="11"/>
      <c r="AD502" s="11">
        <v>0</v>
      </c>
      <c r="AE502" s="11">
        <v>0</v>
      </c>
      <c r="AF502" s="11">
        <v>0</v>
      </c>
      <c r="AG502" s="11"/>
      <c r="AH502" s="11">
        <v>0</v>
      </c>
      <c r="AI502" s="11" t="s">
        <v>32</v>
      </c>
      <c r="AJ502" s="11"/>
    </row>
    <row r="503" spans="1:37" s="7" customFormat="1" ht="13.5" hidden="1" customHeight="1" x14ac:dyDescent="0.25">
      <c r="A503" s="11" t="str">
        <f t="shared" si="267"/>
        <v>select N'Куртан Яніна Юріївна', N'22',  N'Відділення загальної терапії',  N'сестра медична',  N'1.00', 8, 200, 0, getDate(), null, getDate() union all</v>
      </c>
      <c r="B503" s="11" t="s">
        <v>354</v>
      </c>
      <c r="C503" s="11" t="s">
        <v>202</v>
      </c>
      <c r="D503" s="11" t="s">
        <v>203</v>
      </c>
      <c r="E503" s="11" t="s">
        <v>93</v>
      </c>
      <c r="F503" s="11" t="s">
        <v>277</v>
      </c>
      <c r="G503" s="11" t="s">
        <v>48</v>
      </c>
      <c r="H503" s="11" t="s">
        <v>95</v>
      </c>
      <c r="I503" s="11" t="s">
        <v>29</v>
      </c>
      <c r="J503" s="11" t="s">
        <v>29</v>
      </c>
      <c r="K503" s="11" t="s">
        <v>1569</v>
      </c>
      <c r="L503" s="20"/>
      <c r="M503" s="11">
        <f t="shared" ref="M503:M511" si="307">R503+X503+AB503+AF503+N503+Z503</f>
        <v>0</v>
      </c>
      <c r="N503" s="11">
        <v>0</v>
      </c>
      <c r="O503" s="11"/>
      <c r="P503" s="11"/>
      <c r="Q503" s="11"/>
      <c r="R503" s="11">
        <v>0</v>
      </c>
      <c r="S503" s="11">
        <v>0</v>
      </c>
      <c r="T503" s="11"/>
      <c r="U503" s="11"/>
      <c r="V503" s="11"/>
      <c r="W503" s="11"/>
      <c r="X503" s="11">
        <v>0</v>
      </c>
      <c r="Y503" s="11">
        <v>0</v>
      </c>
      <c r="Z503" s="11">
        <v>0</v>
      </c>
      <c r="AA503" s="11">
        <v>0</v>
      </c>
      <c r="AB503" s="11">
        <v>0</v>
      </c>
      <c r="AC503" s="11"/>
      <c r="AD503" s="11">
        <v>0</v>
      </c>
      <c r="AE503" s="11">
        <v>0</v>
      </c>
      <c r="AF503" s="11">
        <v>0</v>
      </c>
      <c r="AG503" s="11"/>
      <c r="AH503" s="11">
        <v>0</v>
      </c>
      <c r="AI503" s="11" t="s">
        <v>32</v>
      </c>
      <c r="AJ503" s="11"/>
    </row>
    <row r="504" spans="1:37" s="7" customFormat="1" ht="13.5" hidden="1" customHeight="1" x14ac:dyDescent="0.25">
      <c r="A504" s="11" t="str">
        <f t="shared" si="267"/>
        <v>select N'Кучинка Тетяна Йосипівна', N'18',  N'Хірургічне відділення №1',  N'Молодша медична сестра',  N'1.00', 8, 120, 0, getDate(), null, getDate() union all</v>
      </c>
      <c r="B504" s="11" t="s">
        <v>1157</v>
      </c>
      <c r="C504" s="11" t="s">
        <v>151</v>
      </c>
      <c r="D504" s="11" t="s">
        <v>152</v>
      </c>
      <c r="E504" s="11" t="s">
        <v>111</v>
      </c>
      <c r="F504" s="11" t="s">
        <v>70</v>
      </c>
      <c r="G504" s="11" t="s">
        <v>48</v>
      </c>
      <c r="H504" s="11" t="s">
        <v>112</v>
      </c>
      <c r="I504" s="11" t="s">
        <v>29</v>
      </c>
      <c r="J504" s="11" t="s">
        <v>29</v>
      </c>
      <c r="K504" s="11" t="s">
        <v>1569</v>
      </c>
      <c r="L504" s="20"/>
      <c r="M504" s="11">
        <f t="shared" si="307"/>
        <v>0</v>
      </c>
      <c r="N504" s="11">
        <v>0</v>
      </c>
      <c r="O504" s="11"/>
      <c r="P504" s="11"/>
      <c r="Q504" s="11"/>
      <c r="R504" s="11">
        <v>0</v>
      </c>
      <c r="S504" s="11">
        <v>0</v>
      </c>
      <c r="T504" s="11"/>
      <c r="U504" s="11"/>
      <c r="V504" s="11"/>
      <c r="W504" s="11"/>
      <c r="X504" s="11">
        <v>0</v>
      </c>
      <c r="Y504" s="11">
        <v>0</v>
      </c>
      <c r="Z504" s="11">
        <v>0</v>
      </c>
      <c r="AA504" s="11">
        <v>0</v>
      </c>
      <c r="AB504" s="11">
        <v>0</v>
      </c>
      <c r="AC504" s="11"/>
      <c r="AD504" s="11">
        <v>0</v>
      </c>
      <c r="AE504" s="11">
        <v>0</v>
      </c>
      <c r="AF504" s="11">
        <v>0</v>
      </c>
      <c r="AG504" s="11"/>
      <c r="AH504" s="11">
        <v>0</v>
      </c>
      <c r="AI504" s="11" t="s">
        <v>32</v>
      </c>
      <c r="AJ504" s="11"/>
    </row>
    <row r="505" spans="1:37" s="7" customFormat="1" ht="13.5" hidden="1" customHeight="1" x14ac:dyDescent="0.25">
      <c r="A505" s="11" t="str">
        <f t="shared" si="267"/>
        <v>select N'Кушнір Едуард Васильович', N'32',  N'Сектор дитячої консультації',  N'лікар-ортопед-травматолог дитячий',  N'1.00', 0, 0, 0, getDate(), null, getDate() union all</v>
      </c>
      <c r="B505" s="11" t="s">
        <v>1069</v>
      </c>
      <c r="C505" s="11" t="s">
        <v>237</v>
      </c>
      <c r="D505" s="11" t="s">
        <v>84</v>
      </c>
      <c r="E505" s="11" t="s">
        <v>935</v>
      </c>
      <c r="F505" s="11">
        <v>0.90476197000000003</v>
      </c>
      <c r="G505" s="11" t="s">
        <v>26</v>
      </c>
      <c r="H505" s="11" t="s">
        <v>26</v>
      </c>
      <c r="I505" s="11" t="s">
        <v>1070</v>
      </c>
      <c r="J505" s="11" t="s">
        <v>1071</v>
      </c>
      <c r="K505" s="11" t="s">
        <v>1569</v>
      </c>
      <c r="L505" s="20"/>
      <c r="M505" s="11">
        <f t="shared" si="307"/>
        <v>0</v>
      </c>
      <c r="N505" s="11">
        <v>0</v>
      </c>
      <c r="O505" s="11"/>
      <c r="P505" s="11">
        <f t="shared" ref="P505:P510" si="308">S505*(200/3)*J505*F505</f>
        <v>0</v>
      </c>
      <c r="Q505" s="11" t="b">
        <f t="shared" ref="Q505:Q510" si="309">ROUND(R505,2)=ROUND(P505,2)</f>
        <v>1</v>
      </c>
      <c r="R505" s="11">
        <v>0</v>
      </c>
      <c r="S505" s="12">
        <v>0</v>
      </c>
      <c r="T505" s="12">
        <f t="shared" ref="T505:T510" si="310">(30000*F505*J505)</f>
        <v>20085.715734000001</v>
      </c>
      <c r="U505" s="12">
        <f t="shared" ref="U505:U510" si="311">20000*F505*J505</f>
        <v>13390.477156000001</v>
      </c>
      <c r="V505" s="12">
        <f t="shared" ref="V505:V510" si="312">ROUND(IF((Y505-T505)&gt;U505,(Y505-T505-U505)*0.1+U505*0.3,(Y505-T505)*0.3),2)</f>
        <v>-4222.71</v>
      </c>
      <c r="W505" s="12" t="b">
        <f t="shared" ref="W505:W510" si="313">IF(V505&lt;0,0,V505)=ROUND(X505,2)</f>
        <v>1</v>
      </c>
      <c r="X505" s="11">
        <v>0</v>
      </c>
      <c r="Y505" s="11">
        <v>6010</v>
      </c>
      <c r="Z505" s="11">
        <v>0</v>
      </c>
      <c r="AA505" s="11">
        <v>0</v>
      </c>
      <c r="AB505" s="11">
        <v>0</v>
      </c>
      <c r="AC505" s="11"/>
      <c r="AD505" s="11">
        <v>0</v>
      </c>
      <c r="AE505" s="11">
        <v>0</v>
      </c>
      <c r="AF505" s="11">
        <v>0</v>
      </c>
      <c r="AG505" s="11" t="b">
        <f t="shared" ref="AG505:AG510" si="314">ROUND(AF505,2)=ROUND((AH505*AE505),2)</f>
        <v>1</v>
      </c>
      <c r="AH505" s="11">
        <v>0</v>
      </c>
      <c r="AI505" s="11" t="s">
        <v>32</v>
      </c>
      <c r="AJ505" s="11"/>
    </row>
    <row r="506" spans="1:37" s="7" customFormat="1" ht="13.5" hidden="1" customHeight="1" x14ac:dyDescent="0.25">
      <c r="A506" s="11" t="str">
        <f t="shared" si="267"/>
        <v>select N'Кушнір Едуард Васильович', N'32',  N'Травматологічний кабінет',  N'лікар-ортопед-травматолог',  N'0.25', 0, 0, 0, getDate(), null, getDate() union all</v>
      </c>
      <c r="B506" s="11" t="s">
        <v>1069</v>
      </c>
      <c r="C506" s="11" t="s">
        <v>240</v>
      </c>
      <c r="D506" s="11" t="s">
        <v>84</v>
      </c>
      <c r="E506" s="11" t="s">
        <v>24</v>
      </c>
      <c r="F506" s="11">
        <v>0.90551572999999996</v>
      </c>
      <c r="G506" s="11" t="s">
        <v>26</v>
      </c>
      <c r="H506" s="11" t="s">
        <v>26</v>
      </c>
      <c r="I506" s="11" t="s">
        <v>1070</v>
      </c>
      <c r="J506" s="11" t="s">
        <v>1274</v>
      </c>
      <c r="K506" s="11" t="s">
        <v>1570</v>
      </c>
      <c r="L506" s="20"/>
      <c r="M506" s="11">
        <f t="shared" si="307"/>
        <v>0</v>
      </c>
      <c r="N506" s="11">
        <v>0</v>
      </c>
      <c r="O506" s="11"/>
      <c r="P506" s="11">
        <f t="shared" si="308"/>
        <v>0</v>
      </c>
      <c r="Q506" s="11" t="b">
        <f t="shared" si="309"/>
        <v>1</v>
      </c>
      <c r="R506" s="11">
        <v>0</v>
      </c>
      <c r="S506" s="12">
        <v>0</v>
      </c>
      <c r="T506" s="12">
        <f t="shared" si="310"/>
        <v>5161.4396610000003</v>
      </c>
      <c r="U506" s="12">
        <f t="shared" si="311"/>
        <v>3440.9597739999995</v>
      </c>
      <c r="V506" s="12">
        <f t="shared" si="312"/>
        <v>-1158.73</v>
      </c>
      <c r="W506" s="12" t="b">
        <f t="shared" si="313"/>
        <v>1</v>
      </c>
      <c r="X506" s="11">
        <v>0</v>
      </c>
      <c r="Y506" s="11">
        <v>1299</v>
      </c>
      <c r="Z506" s="11">
        <v>0</v>
      </c>
      <c r="AA506" s="11">
        <v>0</v>
      </c>
      <c r="AB506" s="11">
        <v>0</v>
      </c>
      <c r="AC506" s="11"/>
      <c r="AD506" s="11">
        <v>0</v>
      </c>
      <c r="AE506" s="11">
        <v>0</v>
      </c>
      <c r="AF506" s="11">
        <v>0</v>
      </c>
      <c r="AG506" s="11" t="b">
        <f t="shared" si="314"/>
        <v>1</v>
      </c>
      <c r="AH506" s="11">
        <v>0</v>
      </c>
      <c r="AI506" s="11" t="s">
        <v>32</v>
      </c>
      <c r="AJ506" s="11"/>
    </row>
    <row r="507" spans="1:37" s="7" customFormat="1" ht="13.5" hidden="1" customHeight="1" x14ac:dyDescent="0.25">
      <c r="A507" s="11" t="str">
        <f t="shared" si="267"/>
        <v>select N'Кушнір Едуард Васильович', N'5',  N'Відділення ортопедії, травматології та нейрохірургії',  N'лікар-ортопед-травматолог дитячий',  N'0.10', 0, 0, 0, getDate(), null, getDate() union all</v>
      </c>
      <c r="B507" s="11" t="s">
        <v>1069</v>
      </c>
      <c r="C507" s="11" t="s">
        <v>22</v>
      </c>
      <c r="D507" s="11" t="s">
        <v>23</v>
      </c>
      <c r="E507" s="11" t="s">
        <v>935</v>
      </c>
      <c r="F507" s="11">
        <v>0.74211499999999997</v>
      </c>
      <c r="G507" s="11" t="s">
        <v>26</v>
      </c>
      <c r="H507" s="11" t="s">
        <v>26</v>
      </c>
      <c r="I507" s="11" t="s">
        <v>1070</v>
      </c>
      <c r="J507" s="11" t="s">
        <v>1332</v>
      </c>
      <c r="K507" s="11" t="s">
        <v>1573</v>
      </c>
      <c r="L507" s="20"/>
      <c r="M507" s="11">
        <f t="shared" si="307"/>
        <v>0</v>
      </c>
      <c r="N507" s="11">
        <v>0</v>
      </c>
      <c r="O507" s="11"/>
      <c r="P507" s="11">
        <f t="shared" si="308"/>
        <v>0</v>
      </c>
      <c r="Q507" s="11" t="b">
        <f t="shared" si="309"/>
        <v>1</v>
      </c>
      <c r="R507" s="11">
        <v>0</v>
      </c>
      <c r="S507" s="12">
        <v>0</v>
      </c>
      <c r="T507" s="12">
        <f t="shared" si="310"/>
        <v>1558.4415000000001</v>
      </c>
      <c r="U507" s="12">
        <f t="shared" si="311"/>
        <v>1038.961</v>
      </c>
      <c r="V507" s="12">
        <f t="shared" si="312"/>
        <v>-450.73</v>
      </c>
      <c r="W507" s="12" t="b">
        <f t="shared" si="313"/>
        <v>1</v>
      </c>
      <c r="X507" s="11">
        <v>0</v>
      </c>
      <c r="Y507" s="11">
        <v>56</v>
      </c>
      <c r="Z507" s="11">
        <v>0</v>
      </c>
      <c r="AA507" s="11">
        <v>0</v>
      </c>
      <c r="AB507" s="11">
        <v>0</v>
      </c>
      <c r="AC507" s="11"/>
      <c r="AD507" s="11">
        <v>0</v>
      </c>
      <c r="AE507" s="11">
        <v>0</v>
      </c>
      <c r="AF507" s="11">
        <v>0</v>
      </c>
      <c r="AG507" s="11" t="b">
        <f t="shared" si="314"/>
        <v>1</v>
      </c>
      <c r="AH507" s="11">
        <v>0</v>
      </c>
      <c r="AI507" s="11" t="s">
        <v>32</v>
      </c>
      <c r="AJ507" s="11"/>
    </row>
    <row r="508" spans="1:37" s="7" customFormat="1" ht="13.5" customHeight="1" x14ac:dyDescent="0.25">
      <c r="A508" s="11" t="str">
        <f t="shared" si="267"/>
        <v>select N'Кушнір Маріанна Андріївна', N'33',  N'Жіноча консультація',  N'лікар-акушер-гінеколог',  N'1.00', 0, 0, 1028,5714512, getDate(), null, getDate() union all</v>
      </c>
      <c r="B508" s="11" t="s">
        <v>293</v>
      </c>
      <c r="C508" s="11" t="s">
        <v>222</v>
      </c>
      <c r="D508" s="11" t="s">
        <v>223</v>
      </c>
      <c r="E508" s="11" t="s">
        <v>36</v>
      </c>
      <c r="F508" s="11">
        <v>0.71428572999999995</v>
      </c>
      <c r="G508" s="11" t="s">
        <v>26</v>
      </c>
      <c r="H508" s="11" t="s">
        <v>26</v>
      </c>
      <c r="I508" s="11" t="s">
        <v>29</v>
      </c>
      <c r="J508" s="11" t="s">
        <v>29</v>
      </c>
      <c r="K508" s="11" t="s">
        <v>1569</v>
      </c>
      <c r="L508" s="20"/>
      <c r="M508" s="11">
        <f t="shared" si="307"/>
        <v>1028.5714512</v>
      </c>
      <c r="N508" s="11">
        <v>0</v>
      </c>
      <c r="O508" s="11"/>
      <c r="P508" s="11">
        <f t="shared" si="308"/>
        <v>0</v>
      </c>
      <c r="Q508" s="11" t="b">
        <f t="shared" si="309"/>
        <v>1</v>
      </c>
      <c r="R508" s="11">
        <v>0</v>
      </c>
      <c r="S508" s="12">
        <v>0</v>
      </c>
      <c r="T508" s="12">
        <f t="shared" si="310"/>
        <v>21428.571899999999</v>
      </c>
      <c r="U508" s="12">
        <f t="shared" si="311"/>
        <v>14285.714599999999</v>
      </c>
      <c r="V508" s="12">
        <f t="shared" si="312"/>
        <v>-5017.37</v>
      </c>
      <c r="W508" s="12" t="b">
        <f t="shared" si="313"/>
        <v>1</v>
      </c>
      <c r="X508" s="11">
        <v>0</v>
      </c>
      <c r="Y508" s="11">
        <v>4704</v>
      </c>
      <c r="Z508" s="11">
        <v>0</v>
      </c>
      <c r="AA508" s="11">
        <v>0</v>
      </c>
      <c r="AB508" s="11">
        <f>AD508*J508*F508*480</f>
        <v>1028.5714512</v>
      </c>
      <c r="AC508" s="11"/>
      <c r="AD508" s="11">
        <v>3</v>
      </c>
      <c r="AE508" s="11">
        <v>0</v>
      </c>
      <c r="AF508" s="11">
        <v>0</v>
      </c>
      <c r="AG508" s="11" t="b">
        <f t="shared" si="314"/>
        <v>1</v>
      </c>
      <c r="AH508" s="11">
        <v>0</v>
      </c>
      <c r="AI508" s="11" t="s">
        <v>32</v>
      </c>
      <c r="AJ508" s="11">
        <v>342.85715040000002</v>
      </c>
      <c r="AK508" s="7">
        <f>AB508-AJ508</f>
        <v>685.71430079999993</v>
      </c>
    </row>
    <row r="509" spans="1:37" s="7" customFormat="1" ht="13.5" hidden="1" customHeight="1" x14ac:dyDescent="0.25">
      <c r="A509" s="11" t="str">
        <f t="shared" si="267"/>
        <v>select N'Куштан Клара Отілівна', N'32',  N'Рентгенологічний кабінет',  N'лікар-радіолог',  N'0.50', 0, 0, 0, getDate(), null, getDate() union all</v>
      </c>
      <c r="B509" s="11" t="s">
        <v>1224</v>
      </c>
      <c r="C509" s="11" t="s">
        <v>212</v>
      </c>
      <c r="D509" s="11" t="s">
        <v>84</v>
      </c>
      <c r="E509" s="11" t="s">
        <v>1225</v>
      </c>
      <c r="F509" s="11">
        <v>0.28571429999999998</v>
      </c>
      <c r="G509" s="11" t="s">
        <v>26</v>
      </c>
      <c r="H509" s="11" t="s">
        <v>26</v>
      </c>
      <c r="I509" s="11" t="s">
        <v>29</v>
      </c>
      <c r="J509" s="11" t="s">
        <v>50</v>
      </c>
      <c r="K509" s="11" t="s">
        <v>1571</v>
      </c>
      <c r="L509" s="20"/>
      <c r="M509" s="11">
        <f t="shared" si="307"/>
        <v>0</v>
      </c>
      <c r="N509" s="11">
        <v>0</v>
      </c>
      <c r="O509" s="11"/>
      <c r="P509" s="11">
        <f t="shared" si="308"/>
        <v>0</v>
      </c>
      <c r="Q509" s="11" t="b">
        <f t="shared" si="309"/>
        <v>1</v>
      </c>
      <c r="R509" s="11">
        <v>0</v>
      </c>
      <c r="S509" s="12">
        <v>0</v>
      </c>
      <c r="T509" s="12">
        <f t="shared" si="310"/>
        <v>4285.7145</v>
      </c>
      <c r="U509" s="12">
        <f t="shared" si="311"/>
        <v>2857.1429999999996</v>
      </c>
      <c r="V509" s="12">
        <f t="shared" si="312"/>
        <v>-1285.71</v>
      </c>
      <c r="W509" s="12" t="b">
        <f t="shared" si="313"/>
        <v>1</v>
      </c>
      <c r="X509" s="11">
        <v>0</v>
      </c>
      <c r="Y509" s="11">
        <v>0</v>
      </c>
      <c r="Z509" s="11">
        <v>0</v>
      </c>
      <c r="AA509" s="11">
        <v>0</v>
      </c>
      <c r="AB509" s="11">
        <v>0</v>
      </c>
      <c r="AC509" s="11"/>
      <c r="AD509" s="11">
        <v>0</v>
      </c>
      <c r="AE509" s="11">
        <v>0</v>
      </c>
      <c r="AF509" s="11">
        <v>0</v>
      </c>
      <c r="AG509" s="11" t="b">
        <f t="shared" si="314"/>
        <v>1</v>
      </c>
      <c r="AH509" s="11">
        <v>0</v>
      </c>
      <c r="AI509" s="11" t="s">
        <v>32</v>
      </c>
      <c r="AJ509" s="11"/>
    </row>
    <row r="510" spans="1:37" s="7" customFormat="1" ht="13.5" hidden="1" customHeight="1" x14ac:dyDescent="0.25">
      <c r="A510" s="11" t="str">
        <f t="shared" si="267"/>
        <v>select N'Куштан Клара Отілівна', N'32',  N'Рентгенологічний кабінет',  N'лікар-рентгенолог',  N'0.50', 0, 0, 2668,34282, getDate(), null, getDate() union all</v>
      </c>
      <c r="B510" s="11" t="s">
        <v>1224</v>
      </c>
      <c r="C510" s="11" t="s">
        <v>212</v>
      </c>
      <c r="D510" s="11" t="s">
        <v>84</v>
      </c>
      <c r="E510" s="11" t="s">
        <v>371</v>
      </c>
      <c r="F510" s="11">
        <v>0.28571429999999998</v>
      </c>
      <c r="G510" s="11" t="s">
        <v>26</v>
      </c>
      <c r="H510" s="11" t="s">
        <v>26</v>
      </c>
      <c r="I510" s="11" t="s">
        <v>29</v>
      </c>
      <c r="J510" s="11" t="s">
        <v>50</v>
      </c>
      <c r="K510" s="11" t="s">
        <v>1571</v>
      </c>
      <c r="L510" s="20"/>
      <c r="M510" s="11">
        <f t="shared" si="307"/>
        <v>2668.3428199999998</v>
      </c>
      <c r="N510" s="11">
        <v>0</v>
      </c>
      <c r="O510" s="11"/>
      <c r="P510" s="11">
        <f t="shared" si="308"/>
        <v>0</v>
      </c>
      <c r="Q510" s="11" t="b">
        <f t="shared" si="309"/>
        <v>1</v>
      </c>
      <c r="R510" s="11">
        <v>0</v>
      </c>
      <c r="S510" s="12">
        <v>0</v>
      </c>
      <c r="T510" s="12">
        <f t="shared" si="310"/>
        <v>4285.7145</v>
      </c>
      <c r="U510" s="12">
        <f t="shared" si="311"/>
        <v>2857.1429999999996</v>
      </c>
      <c r="V510" s="12">
        <f t="shared" si="312"/>
        <v>2554.06</v>
      </c>
      <c r="W510" s="12" t="b">
        <f t="shared" si="313"/>
        <v>1</v>
      </c>
      <c r="X510" s="11">
        <v>2554.0571</v>
      </c>
      <c r="Y510" s="11">
        <v>24112</v>
      </c>
      <c r="Z510" s="11">
        <f>AA510*J510*F510*80/3</f>
        <v>114.28571999999997</v>
      </c>
      <c r="AA510" s="11">
        <v>30</v>
      </c>
      <c r="AB510" s="11">
        <v>0</v>
      </c>
      <c r="AC510" s="11"/>
      <c r="AD510" s="11">
        <v>0</v>
      </c>
      <c r="AE510" s="11">
        <v>0</v>
      </c>
      <c r="AF510" s="11">
        <v>0</v>
      </c>
      <c r="AG510" s="11" t="b">
        <f t="shared" si="314"/>
        <v>1</v>
      </c>
      <c r="AH510" s="11">
        <v>0</v>
      </c>
      <c r="AI510" s="11" t="s">
        <v>32</v>
      </c>
      <c r="AJ510" s="11"/>
    </row>
    <row r="511" spans="1:37" s="7" customFormat="1" ht="13.5" hidden="1" customHeight="1" x14ac:dyDescent="0.25">
      <c r="A511" s="11" t="str">
        <f t="shared" si="267"/>
        <v>select N'Куштан Мирослава Іванівна', N'7',  N'Відділення анестезіології та інтенсивної терапії',  N'сестра медична',  N'1.00', 8, 200, 0, getDate(), null, getDate() union all</v>
      </c>
      <c r="B511" s="11" t="s">
        <v>1024</v>
      </c>
      <c r="C511" s="11" t="s">
        <v>206</v>
      </c>
      <c r="D511" s="11" t="s">
        <v>140</v>
      </c>
      <c r="E511" s="11" t="s">
        <v>93</v>
      </c>
      <c r="F511" s="11" t="s">
        <v>181</v>
      </c>
      <c r="G511" s="11" t="s">
        <v>48</v>
      </c>
      <c r="H511" s="11" t="s">
        <v>95</v>
      </c>
      <c r="I511" s="11" t="s">
        <v>27</v>
      </c>
      <c r="J511" s="11" t="s">
        <v>28</v>
      </c>
      <c r="K511" s="11" t="s">
        <v>1569</v>
      </c>
      <c r="L511" s="20"/>
      <c r="M511" s="11">
        <f t="shared" si="307"/>
        <v>0</v>
      </c>
      <c r="N511" s="11">
        <v>0</v>
      </c>
      <c r="O511" s="11"/>
      <c r="P511" s="11"/>
      <c r="Q511" s="11"/>
      <c r="R511" s="11">
        <v>0</v>
      </c>
      <c r="S511" s="11">
        <v>0</v>
      </c>
      <c r="T511" s="11"/>
      <c r="U511" s="11"/>
      <c r="V511" s="11"/>
      <c r="W511" s="11"/>
      <c r="X511" s="11">
        <v>0</v>
      </c>
      <c r="Y511" s="11">
        <v>0</v>
      </c>
      <c r="Z511" s="11">
        <v>0</v>
      </c>
      <c r="AA511" s="11">
        <v>0</v>
      </c>
      <c r="AB511" s="11">
        <v>0</v>
      </c>
      <c r="AC511" s="11"/>
      <c r="AD511" s="11">
        <v>0</v>
      </c>
      <c r="AE511" s="11">
        <v>0</v>
      </c>
      <c r="AF511" s="11">
        <v>0</v>
      </c>
      <c r="AG511" s="11"/>
      <c r="AH511" s="11">
        <v>0</v>
      </c>
      <c r="AI511" s="11" t="s">
        <v>32</v>
      </c>
      <c r="AJ511" s="11"/>
    </row>
    <row r="512" spans="1:37" s="7" customFormat="1" ht="13.5" hidden="1" customHeight="1" x14ac:dyDescent="0.25">
      <c r="A512" s="11" t="str">
        <f t="shared" si="267"/>
        <v>select N'Куштан Мирослава Іванівна', N'7',  N'Відділення анестезіології та інтенсивної терапії',  N'сестра медична',  N'0.25', 8, 200, 0, getDate(), null, getDate() union all</v>
      </c>
      <c r="B512" s="11" t="s">
        <v>1024</v>
      </c>
      <c r="C512" s="11" t="s">
        <v>206</v>
      </c>
      <c r="D512" s="11" t="s">
        <v>140</v>
      </c>
      <c r="E512" s="11" t="s">
        <v>93</v>
      </c>
      <c r="F512" s="11" t="s">
        <v>1536</v>
      </c>
      <c r="G512" s="11" t="s">
        <v>48</v>
      </c>
      <c r="H512" s="11" t="s">
        <v>95</v>
      </c>
      <c r="I512" s="11" t="s">
        <v>27</v>
      </c>
      <c r="J512" s="11" t="s">
        <v>374</v>
      </c>
      <c r="K512" s="11" t="s">
        <v>1570</v>
      </c>
      <c r="L512" s="21">
        <v>45505</v>
      </c>
      <c r="M512" s="11">
        <f>R512+X512+AB512+AF512</f>
        <v>0</v>
      </c>
      <c r="N512" s="11">
        <v>0</v>
      </c>
      <c r="O512" s="11"/>
      <c r="P512" s="11"/>
      <c r="Q512" s="11"/>
      <c r="R512" s="11">
        <v>0</v>
      </c>
      <c r="S512" s="11">
        <v>0</v>
      </c>
      <c r="T512" s="11"/>
      <c r="U512" s="11"/>
      <c r="V512" s="11"/>
      <c r="W512" s="11"/>
      <c r="X512" s="11">
        <v>0</v>
      </c>
      <c r="Y512" s="11">
        <v>0</v>
      </c>
      <c r="Z512" s="11">
        <v>0</v>
      </c>
      <c r="AA512" s="11">
        <v>0</v>
      </c>
      <c r="AB512" s="11">
        <v>0</v>
      </c>
      <c r="AC512" s="11"/>
      <c r="AD512" s="11">
        <v>0</v>
      </c>
      <c r="AE512" s="11">
        <v>0</v>
      </c>
      <c r="AF512" s="11">
        <v>0</v>
      </c>
      <c r="AG512" s="11"/>
      <c r="AH512" s="11">
        <v>0</v>
      </c>
      <c r="AI512" s="11" t="s">
        <v>32</v>
      </c>
      <c r="AJ512" s="11"/>
    </row>
    <row r="513" spans="1:36" s="7" customFormat="1" ht="13.5" hidden="1" customHeight="1" x14ac:dyDescent="0.25">
      <c r="A513" s="11" t="str">
        <f t="shared" si="267"/>
        <v>select N'Лавкай Тетяна Михайлівна', N'18',  N'Хірургічне відділення №1',  N'Молодша медична сестра',  N'1.00', 8, 120, 0, getDate(), null, getDate() union all</v>
      </c>
      <c r="B513" s="11" t="s">
        <v>927</v>
      </c>
      <c r="C513" s="11" t="s">
        <v>151</v>
      </c>
      <c r="D513" s="11" t="s">
        <v>152</v>
      </c>
      <c r="E513" s="11" t="s">
        <v>111</v>
      </c>
      <c r="F513" s="11" t="s">
        <v>31</v>
      </c>
      <c r="G513" s="11" t="s">
        <v>48</v>
      </c>
      <c r="H513" s="11" t="s">
        <v>112</v>
      </c>
      <c r="I513" s="11" t="s">
        <v>29</v>
      </c>
      <c r="J513" s="11" t="s">
        <v>29</v>
      </c>
      <c r="K513" s="11" t="s">
        <v>1569</v>
      </c>
      <c r="L513" s="20"/>
      <c r="M513" s="11">
        <f t="shared" ref="M513:M529" si="315">R513+X513+AB513+AF513+N513+Z513</f>
        <v>0</v>
      </c>
      <c r="N513" s="11">
        <v>0</v>
      </c>
      <c r="O513" s="11"/>
      <c r="P513" s="11"/>
      <c r="Q513" s="11"/>
      <c r="R513" s="11">
        <v>0</v>
      </c>
      <c r="S513" s="11">
        <v>0</v>
      </c>
      <c r="T513" s="11"/>
      <c r="U513" s="11"/>
      <c r="V513" s="11"/>
      <c r="W513" s="11"/>
      <c r="X513" s="11">
        <v>0</v>
      </c>
      <c r="Y513" s="11">
        <v>0</v>
      </c>
      <c r="Z513" s="11">
        <v>0</v>
      </c>
      <c r="AA513" s="11">
        <v>0</v>
      </c>
      <c r="AB513" s="11">
        <v>0</v>
      </c>
      <c r="AC513" s="11"/>
      <c r="AD513" s="11">
        <v>0</v>
      </c>
      <c r="AE513" s="11">
        <v>0</v>
      </c>
      <c r="AF513" s="11">
        <v>0</v>
      </c>
      <c r="AG513" s="11"/>
      <c r="AH513" s="11">
        <v>0</v>
      </c>
      <c r="AI513" s="11" t="s">
        <v>32</v>
      </c>
      <c r="AJ513" s="11"/>
    </row>
    <row r="514" spans="1:36" s="7" customFormat="1" ht="13.5" hidden="1" customHeight="1" x14ac:dyDescent="0.25">
      <c r="A514" s="11" t="str">
        <f t="shared" si="267"/>
        <v>select N'Лавришинець Марина Іванівна', N'7',  N'Відділення анестезіології та інтенсивної терапії',  N'сестра медична',  N'1.00', 8, 200, 0, getDate(), null, getDate() union all</v>
      </c>
      <c r="B514" s="11" t="s">
        <v>1282</v>
      </c>
      <c r="C514" s="11" t="s">
        <v>206</v>
      </c>
      <c r="D514" s="11" t="s">
        <v>140</v>
      </c>
      <c r="E514" s="11" t="s">
        <v>93</v>
      </c>
      <c r="F514" s="11" t="s">
        <v>181</v>
      </c>
      <c r="G514" s="11" t="s">
        <v>48</v>
      </c>
      <c r="H514" s="11" t="s">
        <v>95</v>
      </c>
      <c r="I514" s="11" t="s">
        <v>27</v>
      </c>
      <c r="J514" s="11" t="s">
        <v>28</v>
      </c>
      <c r="K514" s="11" t="s">
        <v>1569</v>
      </c>
      <c r="L514" s="20"/>
      <c r="M514" s="11">
        <f t="shared" si="315"/>
        <v>0</v>
      </c>
      <c r="N514" s="11">
        <v>0</v>
      </c>
      <c r="O514" s="11"/>
      <c r="P514" s="11"/>
      <c r="Q514" s="11"/>
      <c r="R514" s="11">
        <v>0</v>
      </c>
      <c r="S514" s="11">
        <v>0</v>
      </c>
      <c r="T514" s="11"/>
      <c r="U514" s="11"/>
      <c r="V514" s="11"/>
      <c r="W514" s="11"/>
      <c r="X514" s="11">
        <v>0</v>
      </c>
      <c r="Y514" s="11">
        <v>0</v>
      </c>
      <c r="Z514" s="11">
        <v>0</v>
      </c>
      <c r="AA514" s="11">
        <v>0</v>
      </c>
      <c r="AB514" s="11">
        <v>0</v>
      </c>
      <c r="AC514" s="11"/>
      <c r="AD514" s="11">
        <v>0</v>
      </c>
      <c r="AE514" s="11">
        <v>0</v>
      </c>
      <c r="AF514" s="11">
        <v>0</v>
      </c>
      <c r="AG514" s="11"/>
      <c r="AH514" s="11">
        <v>0</v>
      </c>
      <c r="AI514" s="11" t="s">
        <v>32</v>
      </c>
      <c r="AJ514" s="11"/>
    </row>
    <row r="515" spans="1:36" s="7" customFormat="1" ht="13.5" hidden="1" customHeight="1" x14ac:dyDescent="0.25">
      <c r="A515" s="11" t="str">
        <f t="shared" ref="A515:A578" si="316">CONCATENATE("select N'",B515,"', N'",D515,"', "," N'",C515,"',  N'",E515,"',  N'",K515,"', ",G515,", ",H515,", ",M515,", getDate(), null, getDate() union all")</f>
        <v>select N'Лавришинець Марина Іванівна', N'7',  N'Відділення анестезіології та інтенсивної терапії',  N'сестра медична',  N'0.25', 8, 200, 0, getDate(), null, getDate() union all</v>
      </c>
      <c r="B515" s="11" t="s">
        <v>1282</v>
      </c>
      <c r="C515" s="11" t="s">
        <v>206</v>
      </c>
      <c r="D515" s="11" t="s">
        <v>140</v>
      </c>
      <c r="E515" s="11" t="s">
        <v>93</v>
      </c>
      <c r="F515" s="11" t="s">
        <v>577</v>
      </c>
      <c r="G515" s="11" t="s">
        <v>48</v>
      </c>
      <c r="H515" s="11" t="s">
        <v>95</v>
      </c>
      <c r="I515" s="11" t="s">
        <v>27</v>
      </c>
      <c r="J515" s="11" t="s">
        <v>374</v>
      </c>
      <c r="K515" s="11" t="s">
        <v>1570</v>
      </c>
      <c r="L515" s="20"/>
      <c r="M515" s="11">
        <f t="shared" si="315"/>
        <v>0</v>
      </c>
      <c r="N515" s="11">
        <v>0</v>
      </c>
      <c r="O515" s="11"/>
      <c r="P515" s="11"/>
      <c r="Q515" s="11"/>
      <c r="R515" s="11">
        <v>0</v>
      </c>
      <c r="S515" s="11">
        <v>0</v>
      </c>
      <c r="T515" s="11"/>
      <c r="U515" s="11"/>
      <c r="V515" s="11"/>
      <c r="W515" s="11"/>
      <c r="X515" s="11">
        <v>0</v>
      </c>
      <c r="Y515" s="11">
        <v>0</v>
      </c>
      <c r="Z515" s="11">
        <v>0</v>
      </c>
      <c r="AA515" s="11">
        <v>0</v>
      </c>
      <c r="AB515" s="11">
        <v>0</v>
      </c>
      <c r="AC515" s="11"/>
      <c r="AD515" s="11">
        <v>0</v>
      </c>
      <c r="AE515" s="11">
        <v>0</v>
      </c>
      <c r="AF515" s="11">
        <v>0</v>
      </c>
      <c r="AG515" s="11"/>
      <c r="AH515" s="11">
        <v>0</v>
      </c>
      <c r="AI515" s="11" t="s">
        <v>32</v>
      </c>
      <c r="AJ515" s="11"/>
    </row>
    <row r="516" spans="1:36" s="7" customFormat="1" ht="13.5" hidden="1" customHeight="1" x14ac:dyDescent="0.25">
      <c r="A516" s="11" t="str">
        <f t="shared" si="316"/>
        <v>select N'Ладані Марія Юріївна', N'18',  N'Хірургічне відділення №1',  N'сестра медична',  N'1.00', 8, 200, 0, getDate(), null, getDate() union all</v>
      </c>
      <c r="B516" s="11" t="s">
        <v>180</v>
      </c>
      <c r="C516" s="11" t="s">
        <v>151</v>
      </c>
      <c r="D516" s="11" t="s">
        <v>152</v>
      </c>
      <c r="E516" s="11" t="s">
        <v>93</v>
      </c>
      <c r="F516" s="11" t="s">
        <v>181</v>
      </c>
      <c r="G516" s="11" t="s">
        <v>48</v>
      </c>
      <c r="H516" s="11" t="s">
        <v>95</v>
      </c>
      <c r="I516" s="11" t="s">
        <v>29</v>
      </c>
      <c r="J516" s="11" t="s">
        <v>29</v>
      </c>
      <c r="K516" s="11" t="s">
        <v>1569</v>
      </c>
      <c r="L516" s="20"/>
      <c r="M516" s="11">
        <f t="shared" si="315"/>
        <v>0</v>
      </c>
      <c r="N516" s="11">
        <v>0</v>
      </c>
      <c r="O516" s="11"/>
      <c r="P516" s="11"/>
      <c r="Q516" s="11"/>
      <c r="R516" s="11">
        <v>0</v>
      </c>
      <c r="S516" s="11">
        <v>0</v>
      </c>
      <c r="T516" s="11"/>
      <c r="U516" s="11"/>
      <c r="V516" s="11"/>
      <c r="W516" s="11"/>
      <c r="X516" s="11">
        <v>0</v>
      </c>
      <c r="Y516" s="11">
        <v>0</v>
      </c>
      <c r="Z516" s="11">
        <v>0</v>
      </c>
      <c r="AA516" s="11">
        <v>0</v>
      </c>
      <c r="AB516" s="11">
        <v>0</v>
      </c>
      <c r="AC516" s="11"/>
      <c r="AD516" s="11">
        <v>0</v>
      </c>
      <c r="AE516" s="11">
        <v>0</v>
      </c>
      <c r="AF516" s="11">
        <v>0</v>
      </c>
      <c r="AG516" s="11"/>
      <c r="AH516" s="11">
        <v>0</v>
      </c>
      <c r="AI516" s="11" t="s">
        <v>32</v>
      </c>
      <c r="AJ516" s="11"/>
    </row>
    <row r="517" spans="1:36" s="7" customFormat="1" ht="13.5" hidden="1" customHeight="1" x14ac:dyDescent="0.25">
      <c r="A517" s="11" t="str">
        <f t="shared" si="316"/>
        <v>select N'Ладані Тетяна Василівна', N'65',  N'Відділення інтенсивної терапії новонароджених',  N'Молодша медична сестра',  N'1.00', 8, 120, 0, getDate(), null, getDate() union all</v>
      </c>
      <c r="B517" s="11" t="s">
        <v>846</v>
      </c>
      <c r="C517" s="11" t="s">
        <v>79</v>
      </c>
      <c r="D517" s="11" t="s">
        <v>80</v>
      </c>
      <c r="E517" s="11" t="s">
        <v>111</v>
      </c>
      <c r="F517" s="11" t="s">
        <v>204</v>
      </c>
      <c r="G517" s="11" t="s">
        <v>48</v>
      </c>
      <c r="H517" s="11" t="s">
        <v>112</v>
      </c>
      <c r="I517" s="11" t="s">
        <v>29</v>
      </c>
      <c r="J517" s="11" t="s">
        <v>29</v>
      </c>
      <c r="K517" s="11" t="s">
        <v>1569</v>
      </c>
      <c r="L517" s="20"/>
      <c r="M517" s="11">
        <f t="shared" si="315"/>
        <v>0</v>
      </c>
      <c r="N517" s="11">
        <v>0</v>
      </c>
      <c r="O517" s="11"/>
      <c r="P517" s="11"/>
      <c r="Q517" s="11"/>
      <c r="R517" s="11">
        <v>0</v>
      </c>
      <c r="S517" s="11">
        <v>0</v>
      </c>
      <c r="T517" s="11"/>
      <c r="U517" s="11"/>
      <c r="V517" s="11"/>
      <c r="W517" s="11"/>
      <c r="X517" s="11">
        <v>0</v>
      </c>
      <c r="Y517" s="11">
        <v>0</v>
      </c>
      <c r="Z517" s="11">
        <v>0</v>
      </c>
      <c r="AA517" s="11">
        <v>0</v>
      </c>
      <c r="AB517" s="11">
        <v>0</v>
      </c>
      <c r="AC517" s="11"/>
      <c r="AD517" s="11">
        <v>0</v>
      </c>
      <c r="AE517" s="11">
        <v>0</v>
      </c>
      <c r="AF517" s="11">
        <v>0</v>
      </c>
      <c r="AG517" s="11"/>
      <c r="AH517" s="11">
        <v>0</v>
      </c>
      <c r="AI517" s="11" t="s">
        <v>32</v>
      </c>
      <c r="AJ517" s="11"/>
    </row>
    <row r="518" spans="1:36" s="7" customFormat="1" ht="13.5" hidden="1" customHeight="1" x14ac:dyDescent="0.25">
      <c r="A518" s="11" t="str">
        <f t="shared" si="316"/>
        <v>select N'Ладжун Марина Юріївна', N'81',  N'Операційна №1',  N'сестра медична операційна',  N'1.00', 8, 260, 0, getDate(), null, getDate() union all</v>
      </c>
      <c r="B518" s="11" t="s">
        <v>230</v>
      </c>
      <c r="C518" s="11" t="s">
        <v>231</v>
      </c>
      <c r="D518" s="11" t="s">
        <v>227</v>
      </c>
      <c r="E518" s="11" t="s">
        <v>228</v>
      </c>
      <c r="F518" s="11" t="s">
        <v>175</v>
      </c>
      <c r="G518" s="11" t="s">
        <v>48</v>
      </c>
      <c r="H518" s="11" t="s">
        <v>49</v>
      </c>
      <c r="I518" s="11" t="s">
        <v>29</v>
      </c>
      <c r="J518" s="11" t="s">
        <v>29</v>
      </c>
      <c r="K518" s="11" t="s">
        <v>1569</v>
      </c>
      <c r="L518" s="20"/>
      <c r="M518" s="11">
        <f t="shared" si="315"/>
        <v>0</v>
      </c>
      <c r="N518" s="11">
        <v>0</v>
      </c>
      <c r="O518" s="11"/>
      <c r="P518" s="11"/>
      <c r="Q518" s="11"/>
      <c r="R518" s="11">
        <v>0</v>
      </c>
      <c r="S518" s="11">
        <v>0</v>
      </c>
      <c r="T518" s="11"/>
      <c r="U518" s="11"/>
      <c r="V518" s="11"/>
      <c r="W518" s="11"/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/>
      <c r="AD518" s="11">
        <v>0</v>
      </c>
      <c r="AE518" s="11">
        <v>0</v>
      </c>
      <c r="AF518" s="11">
        <v>0</v>
      </c>
      <c r="AG518" s="11"/>
      <c r="AH518" s="11">
        <v>0</v>
      </c>
      <c r="AI518" s="11" t="s">
        <v>32</v>
      </c>
      <c r="AJ518" s="11"/>
    </row>
    <row r="519" spans="1:36" s="7" customFormat="1" ht="13.5" hidden="1" customHeight="1" x14ac:dyDescent="0.25">
      <c r="A519" s="11" t="str">
        <f t="shared" si="316"/>
        <v>select N'Лазар Ганна Володимирівна', N'81',  N'Операційна №1',  N'Молодша медична сестра',  N'1.00', 8, 120, 0, getDate(), null, getDate() union all</v>
      </c>
      <c r="B519" s="11" t="s">
        <v>260</v>
      </c>
      <c r="C519" s="11" t="s">
        <v>231</v>
      </c>
      <c r="D519" s="11" t="s">
        <v>227</v>
      </c>
      <c r="E519" s="11" t="s">
        <v>111</v>
      </c>
      <c r="F519" s="11" t="s">
        <v>25</v>
      </c>
      <c r="G519" s="11" t="s">
        <v>48</v>
      </c>
      <c r="H519" s="11" t="s">
        <v>112</v>
      </c>
      <c r="I519" s="11" t="s">
        <v>29</v>
      </c>
      <c r="J519" s="11" t="s">
        <v>29</v>
      </c>
      <c r="K519" s="11" t="s">
        <v>1569</v>
      </c>
      <c r="L519" s="20"/>
      <c r="M519" s="11">
        <f t="shared" si="315"/>
        <v>0</v>
      </c>
      <c r="N519" s="11">
        <v>0</v>
      </c>
      <c r="O519" s="11"/>
      <c r="P519" s="11"/>
      <c r="Q519" s="11"/>
      <c r="R519" s="11">
        <v>0</v>
      </c>
      <c r="S519" s="11">
        <v>0</v>
      </c>
      <c r="T519" s="11"/>
      <c r="U519" s="11"/>
      <c r="V519" s="11"/>
      <c r="W519" s="11"/>
      <c r="X519" s="11">
        <v>0</v>
      </c>
      <c r="Y519" s="11">
        <v>0</v>
      </c>
      <c r="Z519" s="11">
        <v>0</v>
      </c>
      <c r="AA519" s="11">
        <v>0</v>
      </c>
      <c r="AB519" s="11">
        <v>0</v>
      </c>
      <c r="AC519" s="11"/>
      <c r="AD519" s="11">
        <v>0</v>
      </c>
      <c r="AE519" s="11">
        <v>0</v>
      </c>
      <c r="AF519" s="11">
        <v>0</v>
      </c>
      <c r="AG519" s="11"/>
      <c r="AH519" s="11">
        <v>0</v>
      </c>
      <c r="AI519" s="11" t="s">
        <v>32</v>
      </c>
      <c r="AJ519" s="11"/>
    </row>
    <row r="520" spans="1:36" s="7" customFormat="1" ht="13.5" hidden="1" customHeight="1" x14ac:dyDescent="0.25">
      <c r="A520" s="11" t="str">
        <f t="shared" si="316"/>
        <v>select N'Лазар Надія Сергіївна', N'19',  N'Гнійно-септичне хірургічне відділення',  N'сестра медична',  N'1.00', 8, 200, 0, getDate(), null, getDate() union all</v>
      </c>
      <c r="B520" s="11" t="s">
        <v>1124</v>
      </c>
      <c r="C520" s="11" t="s">
        <v>137</v>
      </c>
      <c r="D520" s="11" t="s">
        <v>138</v>
      </c>
      <c r="E520" s="11" t="s">
        <v>93</v>
      </c>
      <c r="F520" s="11" t="s">
        <v>31</v>
      </c>
      <c r="G520" s="11" t="s">
        <v>48</v>
      </c>
      <c r="H520" s="11" t="s">
        <v>95</v>
      </c>
      <c r="I520" s="11" t="s">
        <v>29</v>
      </c>
      <c r="J520" s="11" t="s">
        <v>29</v>
      </c>
      <c r="K520" s="11" t="s">
        <v>1569</v>
      </c>
      <c r="L520" s="20"/>
      <c r="M520" s="11">
        <f t="shared" si="315"/>
        <v>0</v>
      </c>
      <c r="N520" s="11">
        <v>0</v>
      </c>
      <c r="O520" s="11"/>
      <c r="P520" s="11"/>
      <c r="Q520" s="11"/>
      <c r="R520" s="11">
        <v>0</v>
      </c>
      <c r="S520" s="11">
        <v>0</v>
      </c>
      <c r="T520" s="11"/>
      <c r="U520" s="11"/>
      <c r="V520" s="11"/>
      <c r="W520" s="11"/>
      <c r="X520" s="11">
        <v>0</v>
      </c>
      <c r="Y520" s="11">
        <v>0</v>
      </c>
      <c r="Z520" s="11">
        <v>0</v>
      </c>
      <c r="AA520" s="11">
        <v>0</v>
      </c>
      <c r="AB520" s="11">
        <v>0</v>
      </c>
      <c r="AC520" s="11"/>
      <c r="AD520" s="11">
        <v>0</v>
      </c>
      <c r="AE520" s="11">
        <v>0</v>
      </c>
      <c r="AF520" s="11">
        <v>0</v>
      </c>
      <c r="AG520" s="11"/>
      <c r="AH520" s="11">
        <v>0</v>
      </c>
      <c r="AI520" s="11" t="s">
        <v>32</v>
      </c>
      <c r="AJ520" s="11"/>
    </row>
    <row r="521" spans="1:36" s="7" customFormat="1" ht="13.5" hidden="1" customHeight="1" x14ac:dyDescent="0.25">
      <c r="A521" s="11" t="str">
        <f t="shared" si="316"/>
        <v>select N'Лакатош Ганна Іванівна', N'54',  N'Паталогоанатомічне відділення',  N'лаборант',  N'1.00', 8, 200, 0, getDate(), null, getDate() union all</v>
      </c>
      <c r="B521" s="11" t="s">
        <v>722</v>
      </c>
      <c r="C521" s="11" t="s">
        <v>286</v>
      </c>
      <c r="D521" s="11" t="s">
        <v>287</v>
      </c>
      <c r="E521" s="11" t="s">
        <v>270</v>
      </c>
      <c r="F521" s="11" t="s">
        <v>31</v>
      </c>
      <c r="G521" s="11" t="s">
        <v>48</v>
      </c>
      <c r="H521" s="11" t="s">
        <v>95</v>
      </c>
      <c r="I521" s="11" t="s">
        <v>29</v>
      </c>
      <c r="J521" s="11" t="s">
        <v>29</v>
      </c>
      <c r="K521" s="11" t="s">
        <v>1569</v>
      </c>
      <c r="L521" s="20"/>
      <c r="M521" s="11">
        <f t="shared" si="315"/>
        <v>0</v>
      </c>
      <c r="N521" s="11">
        <v>0</v>
      </c>
      <c r="O521" s="11"/>
      <c r="P521" s="11"/>
      <c r="Q521" s="11"/>
      <c r="R521" s="11">
        <v>0</v>
      </c>
      <c r="S521" s="11">
        <v>0</v>
      </c>
      <c r="T521" s="11"/>
      <c r="U521" s="11"/>
      <c r="V521" s="11"/>
      <c r="W521" s="11"/>
      <c r="X521" s="11">
        <v>0</v>
      </c>
      <c r="Y521" s="11">
        <v>0</v>
      </c>
      <c r="Z521" s="11">
        <v>0</v>
      </c>
      <c r="AA521" s="11">
        <v>0</v>
      </c>
      <c r="AB521" s="11">
        <v>0</v>
      </c>
      <c r="AC521" s="11"/>
      <c r="AD521" s="11">
        <v>0</v>
      </c>
      <c r="AE521" s="11">
        <v>0</v>
      </c>
      <c r="AF521" s="11">
        <v>0</v>
      </c>
      <c r="AG521" s="11"/>
      <c r="AH521" s="11">
        <v>0</v>
      </c>
      <c r="AI521" s="11" t="s">
        <v>32</v>
      </c>
      <c r="AJ521" s="11"/>
    </row>
    <row r="522" spans="1:36" s="7" customFormat="1" ht="13.5" hidden="1" customHeight="1" x14ac:dyDescent="0.25">
      <c r="A522" s="11" t="str">
        <f t="shared" si="316"/>
        <v>select N'Лакатош Златослава Володимирівна', N'75',  N'Відділення діалізу',  N'сестра медична старша',  N'1.00', 8, 280, 0, getDate(), null, getDate() union all</v>
      </c>
      <c r="B522" s="11" t="s">
        <v>1416</v>
      </c>
      <c r="C522" s="11" t="s">
        <v>538</v>
      </c>
      <c r="D522" s="11" t="s">
        <v>539</v>
      </c>
      <c r="E522" s="11" t="s">
        <v>117</v>
      </c>
      <c r="F522" s="11" t="s">
        <v>1417</v>
      </c>
      <c r="G522" s="11" t="s">
        <v>48</v>
      </c>
      <c r="H522" s="11" t="s">
        <v>118</v>
      </c>
      <c r="I522" s="11" t="s">
        <v>29</v>
      </c>
      <c r="J522" s="11" t="s">
        <v>29</v>
      </c>
      <c r="K522" s="11" t="s">
        <v>1569</v>
      </c>
      <c r="L522" s="20"/>
      <c r="M522" s="11">
        <f t="shared" si="315"/>
        <v>0</v>
      </c>
      <c r="N522" s="11">
        <v>0</v>
      </c>
      <c r="O522" s="11"/>
      <c r="P522" s="11"/>
      <c r="Q522" s="11"/>
      <c r="R522" s="11">
        <v>0</v>
      </c>
      <c r="S522" s="11">
        <v>0</v>
      </c>
      <c r="T522" s="11"/>
      <c r="U522" s="11"/>
      <c r="V522" s="11"/>
      <c r="W522" s="11"/>
      <c r="X522" s="11">
        <v>0</v>
      </c>
      <c r="Y522" s="11">
        <v>0</v>
      </c>
      <c r="Z522" s="11">
        <v>0</v>
      </c>
      <c r="AA522" s="11">
        <v>0</v>
      </c>
      <c r="AB522" s="11">
        <v>0</v>
      </c>
      <c r="AC522" s="11"/>
      <c r="AD522" s="11">
        <v>0</v>
      </c>
      <c r="AE522" s="11">
        <v>0</v>
      </c>
      <c r="AF522" s="11">
        <v>0</v>
      </c>
      <c r="AG522" s="11"/>
      <c r="AH522" s="11">
        <v>0</v>
      </c>
      <c r="AI522" s="11" t="s">
        <v>32</v>
      </c>
      <c r="AJ522" s="11"/>
    </row>
    <row r="523" spans="1:36" s="7" customFormat="1" ht="13.5" hidden="1" customHeight="1" x14ac:dyDescent="0.25">
      <c r="A523" s="11" t="str">
        <f t="shared" si="316"/>
        <v>select N'Лакатош Іван Іванович', N'32',  N'Загальнолікарський кабінет',  N'лікар-стоматолог-терапевт',  N'1.00', 0, 0, 6312,84, getDate(), null, getDate() union all</v>
      </c>
      <c r="B523" s="11" t="s">
        <v>1080</v>
      </c>
      <c r="C523" s="11" t="s">
        <v>127</v>
      </c>
      <c r="D523" s="11" t="s">
        <v>84</v>
      </c>
      <c r="E523" s="11" t="s">
        <v>1081</v>
      </c>
      <c r="F523" s="11">
        <v>0</v>
      </c>
      <c r="G523" s="11" t="s">
        <v>26</v>
      </c>
      <c r="H523" s="11" t="s">
        <v>26</v>
      </c>
      <c r="I523" s="11" t="s">
        <v>29</v>
      </c>
      <c r="J523" s="11" t="s">
        <v>29</v>
      </c>
      <c r="K523" s="11" t="s">
        <v>1569</v>
      </c>
      <c r="L523" s="20"/>
      <c r="M523" s="11">
        <f t="shared" si="315"/>
        <v>6312.84</v>
      </c>
      <c r="N523" s="11">
        <v>0</v>
      </c>
      <c r="O523" s="11"/>
      <c r="P523" s="11">
        <f>S523*(200/3)*J523*F523</f>
        <v>0</v>
      </c>
      <c r="Q523" s="11" t="b">
        <f>ROUND(R523,2)=ROUND(P523,2)</f>
        <v>1</v>
      </c>
      <c r="R523" s="11">
        <v>0</v>
      </c>
      <c r="S523" s="12">
        <v>0</v>
      </c>
      <c r="T523" s="12">
        <f>(30000*F523*J523)</f>
        <v>0</v>
      </c>
      <c r="U523" s="12">
        <f>20000*F523*J523</f>
        <v>0</v>
      </c>
      <c r="V523" s="12">
        <f>ROUND(IF((Y523-T523)&gt;U523,(Y523-T523-U523)*0.1+U523*0.3,(Y523-T523)*0.3),2)</f>
        <v>0</v>
      </c>
      <c r="W523" s="12" t="b">
        <f>IF(V523&lt;0,0,V523)=ROUND(X523,2)</f>
        <v>1</v>
      </c>
      <c r="X523" s="11">
        <v>0</v>
      </c>
      <c r="Y523" s="11">
        <v>0</v>
      </c>
      <c r="Z523" s="11">
        <v>0</v>
      </c>
      <c r="AA523" s="11">
        <v>0</v>
      </c>
      <c r="AB523" s="11">
        <v>0</v>
      </c>
      <c r="AC523" s="11"/>
      <c r="AD523" s="11">
        <v>0</v>
      </c>
      <c r="AE523" s="11">
        <v>1.5491452991452993E-3</v>
      </c>
      <c r="AF523" s="11">
        <f>ROUND(AH523*AE523,2)</f>
        <v>6312.84</v>
      </c>
      <c r="AG523" s="11" t="b">
        <f>ROUND(AF523,2)=ROUND((AH523*AE523),2)</f>
        <v>1</v>
      </c>
      <c r="AH523" s="11">
        <v>4075045</v>
      </c>
      <c r="AI523" s="11" t="s">
        <v>32</v>
      </c>
      <c r="AJ523" s="11"/>
    </row>
    <row r="524" spans="1:36" s="7" customFormat="1" ht="13.5" hidden="1" customHeight="1" x14ac:dyDescent="0.25">
      <c r="A524" s="11" t="str">
        <f t="shared" si="316"/>
        <v>select N'Лакатош Леся Юріївна', N'89',  N'Перинатальний центр',  N'Головна медична сестра',  N'1.00', 0, 0, 0, getDate(), null, getDate() union all</v>
      </c>
      <c r="B524" s="11" t="s">
        <v>738</v>
      </c>
      <c r="C524" s="11" t="s">
        <v>739</v>
      </c>
      <c r="D524" s="11" t="s">
        <v>740</v>
      </c>
      <c r="E524" s="11" t="s">
        <v>741</v>
      </c>
      <c r="F524" s="11" t="s">
        <v>31</v>
      </c>
      <c r="G524" s="11" t="s">
        <v>26</v>
      </c>
      <c r="H524" s="11" t="s">
        <v>26</v>
      </c>
      <c r="I524" s="11" t="s">
        <v>29</v>
      </c>
      <c r="J524" s="11" t="s">
        <v>29</v>
      </c>
      <c r="K524" s="11" t="s">
        <v>1569</v>
      </c>
      <c r="L524" s="20"/>
      <c r="M524" s="11">
        <f t="shared" si="315"/>
        <v>0</v>
      </c>
      <c r="N524" s="11">
        <v>0</v>
      </c>
      <c r="O524" s="11"/>
      <c r="P524" s="11"/>
      <c r="Q524" s="11"/>
      <c r="R524" s="11">
        <v>0</v>
      </c>
      <c r="S524" s="11">
        <v>0</v>
      </c>
      <c r="T524" s="11"/>
      <c r="U524" s="11"/>
      <c r="V524" s="11"/>
      <c r="W524" s="11"/>
      <c r="X524" s="11">
        <v>0</v>
      </c>
      <c r="Y524" s="11">
        <v>0</v>
      </c>
      <c r="Z524" s="11">
        <v>0</v>
      </c>
      <c r="AA524" s="11">
        <v>0</v>
      </c>
      <c r="AB524" s="11">
        <v>0</v>
      </c>
      <c r="AC524" s="11"/>
      <c r="AD524" s="11">
        <v>0</v>
      </c>
      <c r="AE524" s="11">
        <v>0</v>
      </c>
      <c r="AF524" s="11">
        <v>0</v>
      </c>
      <c r="AG524" s="11"/>
      <c r="AH524" s="11">
        <v>0</v>
      </c>
      <c r="AI524" s="11" t="s">
        <v>32</v>
      </c>
      <c r="AJ524" s="11"/>
    </row>
    <row r="525" spans="1:36" s="7" customFormat="1" ht="13.5" hidden="1" customHeight="1" x14ac:dyDescent="0.25">
      <c r="A525" s="11" t="str">
        <f t="shared" si="316"/>
        <v>select N'Лакатош Надія Іванівна', N'13',  N'Кардіологічне відділення',  N'Молодша медична сестра',  N'1.00', 8, 120, 0, getDate(), null, getDate() union all</v>
      </c>
      <c r="B525" s="11" t="s">
        <v>916</v>
      </c>
      <c r="C525" s="11" t="s">
        <v>383</v>
      </c>
      <c r="D525" s="11" t="s">
        <v>384</v>
      </c>
      <c r="E525" s="11" t="s">
        <v>111</v>
      </c>
      <c r="F525" s="11" t="s">
        <v>25</v>
      </c>
      <c r="G525" s="11" t="s">
        <v>48</v>
      </c>
      <c r="H525" s="11" t="s">
        <v>112</v>
      </c>
      <c r="I525" s="11" t="s">
        <v>29</v>
      </c>
      <c r="J525" s="11" t="s">
        <v>29</v>
      </c>
      <c r="K525" s="11" t="s">
        <v>1569</v>
      </c>
      <c r="L525" s="20"/>
      <c r="M525" s="11">
        <f t="shared" si="315"/>
        <v>0</v>
      </c>
      <c r="N525" s="11">
        <v>0</v>
      </c>
      <c r="O525" s="11"/>
      <c r="P525" s="11"/>
      <c r="Q525" s="11"/>
      <c r="R525" s="11">
        <v>0</v>
      </c>
      <c r="S525" s="11">
        <v>0</v>
      </c>
      <c r="T525" s="11"/>
      <c r="U525" s="11"/>
      <c r="V525" s="11"/>
      <c r="W525" s="11"/>
      <c r="X525" s="11">
        <v>0</v>
      </c>
      <c r="Y525" s="11">
        <v>0</v>
      </c>
      <c r="Z525" s="11">
        <v>0</v>
      </c>
      <c r="AA525" s="11">
        <v>0</v>
      </c>
      <c r="AB525" s="11">
        <v>0</v>
      </c>
      <c r="AC525" s="11"/>
      <c r="AD525" s="11">
        <v>0</v>
      </c>
      <c r="AE525" s="11">
        <v>0</v>
      </c>
      <c r="AF525" s="11">
        <v>0</v>
      </c>
      <c r="AG525" s="11"/>
      <c r="AH525" s="11">
        <v>0</v>
      </c>
      <c r="AI525" s="11" t="s">
        <v>32</v>
      </c>
      <c r="AJ525" s="11"/>
    </row>
    <row r="526" spans="1:36" s="7" customFormat="1" ht="13.5" hidden="1" customHeight="1" x14ac:dyDescent="0.25">
      <c r="A526" s="11" t="str">
        <f t="shared" si="316"/>
        <v>select N'Лебідь Галина Романівна', N'18',  N'Хірургічне відділення №1',  N'сестра-господиня',  N'1.00', 8, 140, 0, getDate(), null, getDate() union all</v>
      </c>
      <c r="B526" s="11" t="s">
        <v>1480</v>
      </c>
      <c r="C526" s="11" t="s">
        <v>151</v>
      </c>
      <c r="D526" s="11" t="s">
        <v>152</v>
      </c>
      <c r="E526" s="11" t="s">
        <v>183</v>
      </c>
      <c r="F526" s="11" t="s">
        <v>25</v>
      </c>
      <c r="G526" s="11" t="s">
        <v>48</v>
      </c>
      <c r="H526" s="11" t="s">
        <v>184</v>
      </c>
      <c r="I526" s="11" t="s">
        <v>29</v>
      </c>
      <c r="J526" s="11" t="s">
        <v>29</v>
      </c>
      <c r="K526" s="11" t="s">
        <v>1569</v>
      </c>
      <c r="L526" s="20"/>
      <c r="M526" s="11">
        <f t="shared" si="315"/>
        <v>0</v>
      </c>
      <c r="N526" s="11">
        <v>0</v>
      </c>
      <c r="O526" s="11"/>
      <c r="P526" s="11"/>
      <c r="Q526" s="11"/>
      <c r="R526" s="11">
        <v>0</v>
      </c>
      <c r="S526" s="11">
        <v>0</v>
      </c>
      <c r="T526" s="11"/>
      <c r="U526" s="11"/>
      <c r="V526" s="11"/>
      <c r="W526" s="11"/>
      <c r="X526" s="11">
        <v>0</v>
      </c>
      <c r="Y526" s="11">
        <v>0</v>
      </c>
      <c r="Z526" s="11">
        <v>0</v>
      </c>
      <c r="AA526" s="11">
        <v>0</v>
      </c>
      <c r="AB526" s="11">
        <v>0</v>
      </c>
      <c r="AC526" s="11"/>
      <c r="AD526" s="11">
        <v>0</v>
      </c>
      <c r="AE526" s="11">
        <v>0</v>
      </c>
      <c r="AF526" s="11">
        <v>0</v>
      </c>
      <c r="AG526" s="11"/>
      <c r="AH526" s="11">
        <v>0</v>
      </c>
      <c r="AI526" s="11" t="s">
        <v>32</v>
      </c>
      <c r="AJ526" s="11"/>
    </row>
    <row r="527" spans="1:36" s="7" customFormat="1" ht="13.5" hidden="1" customHeight="1" x14ac:dyDescent="0.25">
      <c r="A527" s="11" t="str">
        <f t="shared" si="316"/>
        <v>select N'Левдер Світлана Василівна', N'79',  N'Відділення Судинної Хірургії',  N'сестра медична',  N'1.00', 8, 200, 0, getDate(), null, getDate() union all</v>
      </c>
      <c r="B527" s="11" t="s">
        <v>704</v>
      </c>
      <c r="C527" s="11" t="s">
        <v>67</v>
      </c>
      <c r="D527" s="11" t="s">
        <v>68</v>
      </c>
      <c r="E527" s="11" t="s">
        <v>93</v>
      </c>
      <c r="F527" s="11" t="s">
        <v>181</v>
      </c>
      <c r="G527" s="11" t="s">
        <v>48</v>
      </c>
      <c r="H527" s="11" t="s">
        <v>95</v>
      </c>
      <c r="I527" s="11" t="s">
        <v>29</v>
      </c>
      <c r="J527" s="11" t="s">
        <v>29</v>
      </c>
      <c r="K527" s="11" t="s">
        <v>1569</v>
      </c>
      <c r="L527" s="20"/>
      <c r="M527" s="11">
        <f t="shared" si="315"/>
        <v>0</v>
      </c>
      <c r="N527" s="11">
        <v>0</v>
      </c>
      <c r="O527" s="11"/>
      <c r="P527" s="11"/>
      <c r="Q527" s="11"/>
      <c r="R527" s="11">
        <v>0</v>
      </c>
      <c r="S527" s="11">
        <v>0</v>
      </c>
      <c r="T527" s="11"/>
      <c r="U527" s="11"/>
      <c r="V527" s="11"/>
      <c r="W527" s="11"/>
      <c r="X527" s="11">
        <v>0</v>
      </c>
      <c r="Y527" s="11">
        <v>0</v>
      </c>
      <c r="Z527" s="11">
        <v>0</v>
      </c>
      <c r="AA527" s="11">
        <v>0</v>
      </c>
      <c r="AB527" s="11">
        <v>0</v>
      </c>
      <c r="AC527" s="11"/>
      <c r="AD527" s="11">
        <v>0</v>
      </c>
      <c r="AE527" s="11">
        <v>0</v>
      </c>
      <c r="AF527" s="11">
        <v>0</v>
      </c>
      <c r="AG527" s="11"/>
      <c r="AH527" s="11">
        <v>0</v>
      </c>
      <c r="AI527" s="11" t="s">
        <v>32</v>
      </c>
      <c r="AJ527" s="11"/>
    </row>
    <row r="528" spans="1:36" s="7" customFormat="1" ht="13.5" hidden="1" customHeight="1" x14ac:dyDescent="0.25">
      <c r="A528" s="11" t="str">
        <f t="shared" si="316"/>
        <v>select N'Левкулич Леся Миколаївна', N'25',  N'Клініко-діагностична лабораторія',  N'Молодша медична сестра',  N'1.00', 8, 120, 0, getDate(), null, getDate() union all</v>
      </c>
      <c r="B528" s="11" t="s">
        <v>1018</v>
      </c>
      <c r="C528" s="11" t="s">
        <v>268</v>
      </c>
      <c r="D528" s="11" t="s">
        <v>269</v>
      </c>
      <c r="E528" s="11" t="s">
        <v>111</v>
      </c>
      <c r="F528" s="11" t="s">
        <v>25</v>
      </c>
      <c r="G528" s="11" t="s">
        <v>48</v>
      </c>
      <c r="H528" s="11" t="s">
        <v>112</v>
      </c>
      <c r="I528" s="11" t="s">
        <v>29</v>
      </c>
      <c r="J528" s="11" t="s">
        <v>29</v>
      </c>
      <c r="K528" s="11" t="s">
        <v>1569</v>
      </c>
      <c r="L528" s="20"/>
      <c r="M528" s="11">
        <f t="shared" si="315"/>
        <v>0</v>
      </c>
      <c r="N528" s="11">
        <v>0</v>
      </c>
      <c r="O528" s="11"/>
      <c r="P528" s="11"/>
      <c r="Q528" s="11"/>
      <c r="R528" s="11">
        <v>0</v>
      </c>
      <c r="S528" s="11">
        <v>0</v>
      </c>
      <c r="T528" s="11"/>
      <c r="U528" s="11"/>
      <c r="V528" s="11"/>
      <c r="W528" s="11"/>
      <c r="X528" s="11">
        <v>0</v>
      </c>
      <c r="Y528" s="11">
        <v>0</v>
      </c>
      <c r="Z528" s="11">
        <v>0</v>
      </c>
      <c r="AA528" s="11">
        <v>0</v>
      </c>
      <c r="AB528" s="11">
        <v>0</v>
      </c>
      <c r="AC528" s="11"/>
      <c r="AD528" s="11">
        <v>0</v>
      </c>
      <c r="AE528" s="11">
        <v>0</v>
      </c>
      <c r="AF528" s="11">
        <v>0</v>
      </c>
      <c r="AG528" s="11"/>
      <c r="AH528" s="11">
        <v>0</v>
      </c>
      <c r="AI528" s="11" t="s">
        <v>32</v>
      </c>
      <c r="AJ528" s="11"/>
    </row>
    <row r="529" spans="1:36" s="7" customFormat="1" ht="13.5" hidden="1" customHeight="1" x14ac:dyDescent="0.25">
      <c r="A529" s="11" t="str">
        <f t="shared" si="316"/>
        <v>select N'Левкулич Марія Юріївна', N'19',  N'Гнійно-септичне хірургічне відділення',  N'сестра медична старша',  N'1.00', 8, 280, 0, getDate(), null, getDate() union all</v>
      </c>
      <c r="B529" s="11" t="s">
        <v>476</v>
      </c>
      <c r="C529" s="11" t="s">
        <v>137</v>
      </c>
      <c r="D529" s="11" t="s">
        <v>138</v>
      </c>
      <c r="E529" s="11" t="s">
        <v>117</v>
      </c>
      <c r="F529" s="11" t="s">
        <v>31</v>
      </c>
      <c r="G529" s="11" t="s">
        <v>48</v>
      </c>
      <c r="H529" s="11" t="s">
        <v>118</v>
      </c>
      <c r="I529" s="11" t="s">
        <v>29</v>
      </c>
      <c r="J529" s="11" t="s">
        <v>29</v>
      </c>
      <c r="K529" s="11" t="s">
        <v>1569</v>
      </c>
      <c r="L529" s="20"/>
      <c r="M529" s="11">
        <f t="shared" si="315"/>
        <v>0</v>
      </c>
      <c r="N529" s="11">
        <v>0</v>
      </c>
      <c r="O529" s="11"/>
      <c r="P529" s="11"/>
      <c r="Q529" s="11"/>
      <c r="R529" s="11">
        <v>0</v>
      </c>
      <c r="S529" s="11">
        <v>0</v>
      </c>
      <c r="T529" s="11"/>
      <c r="U529" s="11"/>
      <c r="V529" s="11"/>
      <c r="W529" s="11"/>
      <c r="X529" s="11">
        <v>0</v>
      </c>
      <c r="Y529" s="11">
        <v>0</v>
      </c>
      <c r="Z529" s="11">
        <v>0</v>
      </c>
      <c r="AA529" s="11">
        <v>0</v>
      </c>
      <c r="AB529" s="11">
        <v>0</v>
      </c>
      <c r="AC529" s="11"/>
      <c r="AD529" s="11">
        <v>0</v>
      </c>
      <c r="AE529" s="11">
        <v>0</v>
      </c>
      <c r="AF529" s="11">
        <v>0</v>
      </c>
      <c r="AG529" s="11"/>
      <c r="AH529" s="11">
        <v>0</v>
      </c>
      <c r="AI529" s="11" t="s">
        <v>32</v>
      </c>
      <c r="AJ529" s="11"/>
    </row>
    <row r="530" spans="1:36" s="7" customFormat="1" ht="13.5" hidden="1" customHeight="1" x14ac:dyDescent="0.25">
      <c r="A530" s="11" t="str">
        <f t="shared" si="316"/>
        <v>select N'Левчук Роман Анатолійович', N'19',  N'Гнійно-септичне хірургічне відділення',  N'лікар-хірург',  N'1.00', 0, 0, 0, getDate(), null, getDate() union all</v>
      </c>
      <c r="B530" s="11" t="s">
        <v>1521</v>
      </c>
      <c r="C530" s="11" t="s">
        <v>137</v>
      </c>
      <c r="D530" s="11" t="s">
        <v>138</v>
      </c>
      <c r="E530" s="11" t="s">
        <v>435</v>
      </c>
      <c r="F530" s="11">
        <v>0.76190480000000005</v>
      </c>
      <c r="G530" s="11" t="s">
        <v>26</v>
      </c>
      <c r="H530" s="11" t="s">
        <v>26</v>
      </c>
      <c r="I530" s="11" t="s">
        <v>29</v>
      </c>
      <c r="J530" s="11" t="s">
        <v>29</v>
      </c>
      <c r="K530" s="11" t="s">
        <v>1569</v>
      </c>
      <c r="L530" s="21">
        <v>45505</v>
      </c>
      <c r="M530" s="11">
        <v>0</v>
      </c>
      <c r="N530" s="11">
        <v>0</v>
      </c>
      <c r="O530" s="11"/>
      <c r="P530" s="11">
        <f>S530*(200/3)*J530*F530</f>
        <v>863.49210666666681</v>
      </c>
      <c r="Q530" s="11" t="b">
        <f>ROUND(R530,2)=ROUND(P530,2)</f>
        <v>1</v>
      </c>
      <c r="R530" s="11">
        <v>863.49199999999996</v>
      </c>
      <c r="S530" s="14">
        <v>17</v>
      </c>
      <c r="T530" s="12">
        <f>(30000*F530*J530)</f>
        <v>22857.144</v>
      </c>
      <c r="U530" s="12">
        <f>20000*F530*J530</f>
        <v>15238.096000000001</v>
      </c>
      <c r="V530" s="12">
        <f>ROUND(IF((Y530-T530)&gt;U530,(Y530-T530-U530)*0.1+U530*0.3,(Y530-T530)*0.3),2)</f>
        <v>-6857.14</v>
      </c>
      <c r="W530" s="12" t="b">
        <f>IF(V530&lt;0,0,V530)=ROUND(X530,2)</f>
        <v>1</v>
      </c>
      <c r="X530" s="11">
        <v>0</v>
      </c>
      <c r="Y530" s="11">
        <v>0</v>
      </c>
      <c r="Z530" s="11">
        <v>0</v>
      </c>
      <c r="AA530" s="11">
        <v>0</v>
      </c>
      <c r="AB530" s="11">
        <v>0</v>
      </c>
      <c r="AC530" s="11"/>
      <c r="AD530" s="11" t="s">
        <v>26</v>
      </c>
      <c r="AE530" s="11">
        <v>0</v>
      </c>
      <c r="AF530" s="11">
        <v>0</v>
      </c>
      <c r="AG530" s="11" t="b">
        <f>ROUND(AF530,2)=ROUND((AH530*AE530),2)</f>
        <v>1</v>
      </c>
      <c r="AH530" s="11">
        <v>0</v>
      </c>
      <c r="AI530" s="11" t="s">
        <v>32</v>
      </c>
      <c r="AJ530" s="11"/>
    </row>
    <row r="531" spans="1:36" s="7" customFormat="1" ht="13.5" hidden="1" customHeight="1" x14ac:dyDescent="0.25">
      <c r="A531" s="11" t="str">
        <f t="shared" si="316"/>
        <v>select N'Легеза Ірина Василівна', N'32',  N'Рентгенологічний кабінет',  N'рентгенолаборант',  N'1.00', 8, 200, 0, getDate(), null, getDate() union all</v>
      </c>
      <c r="B531" s="11" t="s">
        <v>405</v>
      </c>
      <c r="C531" s="11" t="s">
        <v>212</v>
      </c>
      <c r="D531" s="11" t="s">
        <v>84</v>
      </c>
      <c r="E531" s="11" t="s">
        <v>213</v>
      </c>
      <c r="F531" s="11" t="s">
        <v>25</v>
      </c>
      <c r="G531" s="11" t="s">
        <v>48</v>
      </c>
      <c r="H531" s="11" t="s">
        <v>95</v>
      </c>
      <c r="I531" s="11" t="s">
        <v>29</v>
      </c>
      <c r="J531" s="11" t="s">
        <v>29</v>
      </c>
      <c r="K531" s="11" t="s">
        <v>1569</v>
      </c>
      <c r="L531" s="20"/>
      <c r="M531" s="11">
        <f t="shared" ref="M531:M536" si="317">R531+X531+AB531+AF531+N531+Z531</f>
        <v>0</v>
      </c>
      <c r="N531" s="11">
        <v>0</v>
      </c>
      <c r="O531" s="11"/>
      <c r="P531" s="11"/>
      <c r="Q531" s="11"/>
      <c r="R531" s="11">
        <v>0</v>
      </c>
      <c r="S531" s="11">
        <v>0</v>
      </c>
      <c r="T531" s="11"/>
      <c r="U531" s="11"/>
      <c r="V531" s="11"/>
      <c r="W531" s="11"/>
      <c r="X531" s="11">
        <v>0</v>
      </c>
      <c r="Y531" s="11">
        <v>0</v>
      </c>
      <c r="Z531" s="11">
        <v>0</v>
      </c>
      <c r="AA531" s="11">
        <v>0</v>
      </c>
      <c r="AB531" s="11">
        <v>0</v>
      </c>
      <c r="AC531" s="11"/>
      <c r="AD531" s="11">
        <v>0</v>
      </c>
      <c r="AE531" s="11">
        <v>0</v>
      </c>
      <c r="AF531" s="11">
        <v>0</v>
      </c>
      <c r="AG531" s="11"/>
      <c r="AH531" s="11">
        <v>0</v>
      </c>
      <c r="AI531" s="11" t="s">
        <v>32</v>
      </c>
      <c r="AJ531" s="11"/>
    </row>
    <row r="532" spans="1:36" s="7" customFormat="1" ht="13.5" hidden="1" customHeight="1" x14ac:dyDescent="0.25">
      <c r="A532" s="11" t="str">
        <f t="shared" si="316"/>
        <v>select N'Лемко Діана Володимирівна', N'36',  N'Стоматологічне відділення',  N'лікар-стоматолог-ортодонт',  N'0.50', 0, 0, 0, getDate(), null, getDate() union all</v>
      </c>
      <c r="B532" s="11" t="s">
        <v>1204</v>
      </c>
      <c r="C532" s="11" t="s">
        <v>340</v>
      </c>
      <c r="D532" s="11" t="s">
        <v>341</v>
      </c>
      <c r="E532" s="11" t="s">
        <v>1205</v>
      </c>
      <c r="F532" s="11">
        <v>0</v>
      </c>
      <c r="G532" s="11" t="s">
        <v>26</v>
      </c>
      <c r="H532" s="11" t="s">
        <v>26</v>
      </c>
      <c r="I532" s="11" t="s">
        <v>50</v>
      </c>
      <c r="J532" s="11" t="s">
        <v>29</v>
      </c>
      <c r="K532" s="11" t="s">
        <v>1571</v>
      </c>
      <c r="L532" s="20"/>
      <c r="M532" s="11">
        <f t="shared" si="317"/>
        <v>0</v>
      </c>
      <c r="N532" s="11">
        <v>0</v>
      </c>
      <c r="O532" s="11"/>
      <c r="P532" s="11">
        <f>S532*(200/3)*J532*F532</f>
        <v>0</v>
      </c>
      <c r="Q532" s="11" t="b">
        <f>ROUND(R532,2)=ROUND(P532,2)</f>
        <v>1</v>
      </c>
      <c r="R532" s="11">
        <v>0</v>
      </c>
      <c r="S532" s="12">
        <v>0</v>
      </c>
      <c r="T532" s="12">
        <f>(30000*F532*J532)</f>
        <v>0</v>
      </c>
      <c r="U532" s="12">
        <f>20000*F532*J532</f>
        <v>0</v>
      </c>
      <c r="V532" s="12">
        <f>ROUND(IF((Y532-T532)&gt;U532,(Y532-T532-U532)*0.1+U532*0.3,(Y532-T532)*0.3),2)</f>
        <v>0</v>
      </c>
      <c r="W532" s="12" t="b">
        <f>IF(V532&lt;0,0,V532)=ROUND(X532,2)</f>
        <v>1</v>
      </c>
      <c r="X532" s="11">
        <v>0</v>
      </c>
      <c r="Y532" s="11">
        <v>0</v>
      </c>
      <c r="Z532" s="11">
        <v>0</v>
      </c>
      <c r="AA532" s="11">
        <v>0</v>
      </c>
      <c r="AB532" s="11">
        <v>0</v>
      </c>
      <c r="AC532" s="11"/>
      <c r="AD532" s="11">
        <v>0</v>
      </c>
      <c r="AE532" s="11">
        <v>0</v>
      </c>
      <c r="AF532" s="11">
        <v>0</v>
      </c>
      <c r="AG532" s="11" t="b">
        <f>ROUND(AF532,2)=ROUND((AH532*AE532),2)</f>
        <v>1</v>
      </c>
      <c r="AH532" s="11">
        <v>0</v>
      </c>
      <c r="AI532" s="11" t="s">
        <v>32</v>
      </c>
      <c r="AJ532" s="11"/>
    </row>
    <row r="533" spans="1:36" s="7" customFormat="1" ht="13.5" hidden="1" customHeight="1" x14ac:dyDescent="0.25">
      <c r="A533" s="11" t="str">
        <f t="shared" si="316"/>
        <v>select N'Лендєл Марина Василівна', N'3',  N'Інфекційне відділення',  N'сестра медична',  N'1.00', 8, 200, 0, getDate(), null, getDate() union all</v>
      </c>
      <c r="B533" s="11" t="s">
        <v>571</v>
      </c>
      <c r="C533" s="11" t="s">
        <v>92</v>
      </c>
      <c r="D533" s="11" t="s">
        <v>77</v>
      </c>
      <c r="E533" s="11" t="s">
        <v>93</v>
      </c>
      <c r="F533" s="11" t="s">
        <v>572</v>
      </c>
      <c r="G533" s="11" t="s">
        <v>48</v>
      </c>
      <c r="H533" s="11" t="s">
        <v>95</v>
      </c>
      <c r="I533" s="11" t="s">
        <v>29</v>
      </c>
      <c r="J533" s="11" t="s">
        <v>29</v>
      </c>
      <c r="K533" s="11" t="s">
        <v>1569</v>
      </c>
      <c r="L533" s="20"/>
      <c r="M533" s="11">
        <f t="shared" si="317"/>
        <v>0</v>
      </c>
      <c r="N533" s="11">
        <v>0</v>
      </c>
      <c r="O533" s="11"/>
      <c r="P533" s="11"/>
      <c r="Q533" s="11"/>
      <c r="R533" s="11">
        <v>0</v>
      </c>
      <c r="S533" s="11">
        <v>0</v>
      </c>
      <c r="T533" s="11"/>
      <c r="U533" s="11"/>
      <c r="V533" s="11"/>
      <c r="W533" s="11"/>
      <c r="X533" s="11">
        <v>0</v>
      </c>
      <c r="Y533" s="11">
        <v>0</v>
      </c>
      <c r="Z533" s="11">
        <v>0</v>
      </c>
      <c r="AA533" s="11">
        <v>0</v>
      </c>
      <c r="AB533" s="11">
        <v>0</v>
      </c>
      <c r="AC533" s="11"/>
      <c r="AD533" s="11">
        <v>0</v>
      </c>
      <c r="AE533" s="11">
        <v>0</v>
      </c>
      <c r="AF533" s="11">
        <v>0</v>
      </c>
      <c r="AG533" s="11"/>
      <c r="AH533" s="11">
        <v>0</v>
      </c>
      <c r="AI533" s="11" t="s">
        <v>32</v>
      </c>
      <c r="AJ533" s="11"/>
    </row>
    <row r="534" spans="1:36" s="7" customFormat="1" ht="13.5" hidden="1" customHeight="1" x14ac:dyDescent="0.25">
      <c r="A534" s="11" t="str">
        <f t="shared" si="316"/>
        <v>select N'Лендєл Марина Юріївна', N'65',  N'Відділення інтенсивної терапії новонароджених',  N'сестра медична',  N'1.00', 8, 200, 0, getDate(), null, getDate() union all</v>
      </c>
      <c r="B534" s="11" t="s">
        <v>747</v>
      </c>
      <c r="C534" s="11" t="s">
        <v>79</v>
      </c>
      <c r="D534" s="11" t="s">
        <v>80</v>
      </c>
      <c r="E534" s="11" t="s">
        <v>93</v>
      </c>
      <c r="F534" s="11" t="s">
        <v>292</v>
      </c>
      <c r="G534" s="11" t="s">
        <v>48</v>
      </c>
      <c r="H534" s="11" t="s">
        <v>95</v>
      </c>
      <c r="I534" s="11" t="s">
        <v>29</v>
      </c>
      <c r="J534" s="11" t="s">
        <v>29</v>
      </c>
      <c r="K534" s="11" t="s">
        <v>1569</v>
      </c>
      <c r="L534" s="20"/>
      <c r="M534" s="11">
        <f t="shared" si="317"/>
        <v>0</v>
      </c>
      <c r="N534" s="11">
        <v>0</v>
      </c>
      <c r="O534" s="11"/>
      <c r="P534" s="11"/>
      <c r="Q534" s="11"/>
      <c r="R534" s="11">
        <v>0</v>
      </c>
      <c r="S534" s="11">
        <v>0</v>
      </c>
      <c r="T534" s="11"/>
      <c r="U534" s="11"/>
      <c r="V534" s="11"/>
      <c r="W534" s="11"/>
      <c r="X534" s="11">
        <v>0</v>
      </c>
      <c r="Y534" s="11">
        <v>0</v>
      </c>
      <c r="Z534" s="11">
        <v>0</v>
      </c>
      <c r="AA534" s="11">
        <v>0</v>
      </c>
      <c r="AB534" s="11">
        <v>0</v>
      </c>
      <c r="AC534" s="11"/>
      <c r="AD534" s="11">
        <v>0</v>
      </c>
      <c r="AE534" s="11">
        <v>0</v>
      </c>
      <c r="AF534" s="11">
        <v>0</v>
      </c>
      <c r="AG534" s="11"/>
      <c r="AH534" s="11">
        <v>0</v>
      </c>
      <c r="AI534" s="11" t="s">
        <v>32</v>
      </c>
      <c r="AJ534" s="11"/>
    </row>
    <row r="535" spans="1:36" s="7" customFormat="1" ht="13.5" hidden="1" customHeight="1" x14ac:dyDescent="0.25">
      <c r="A535" s="11" t="str">
        <f t="shared" si="316"/>
        <v>select N'Лендєл Марія Василівна', N'2',  N'Відділення екстреної (невідкладної) медичної допомоги',  N'Молодша медична сестра',  N'1.00', 8, 120, 0, getDate(), null, getDate() union all</v>
      </c>
      <c r="B535" s="11" t="s">
        <v>686</v>
      </c>
      <c r="C535" s="11" t="s">
        <v>173</v>
      </c>
      <c r="D535" s="11" t="s">
        <v>30</v>
      </c>
      <c r="E535" s="11" t="s">
        <v>111</v>
      </c>
      <c r="F535" s="11" t="s">
        <v>25</v>
      </c>
      <c r="G535" s="11" t="s">
        <v>48</v>
      </c>
      <c r="H535" s="11" t="s">
        <v>112</v>
      </c>
      <c r="I535" s="11" t="s">
        <v>29</v>
      </c>
      <c r="J535" s="11" t="s">
        <v>29</v>
      </c>
      <c r="K535" s="11" t="s">
        <v>1569</v>
      </c>
      <c r="L535" s="20"/>
      <c r="M535" s="11">
        <f t="shared" si="317"/>
        <v>0</v>
      </c>
      <c r="N535" s="11">
        <v>0</v>
      </c>
      <c r="O535" s="11"/>
      <c r="P535" s="11"/>
      <c r="Q535" s="11"/>
      <c r="R535" s="11">
        <v>0</v>
      </c>
      <c r="S535" s="11">
        <v>0</v>
      </c>
      <c r="T535" s="11"/>
      <c r="U535" s="11"/>
      <c r="V535" s="11"/>
      <c r="W535" s="11"/>
      <c r="X535" s="11">
        <v>0</v>
      </c>
      <c r="Y535" s="11">
        <v>0</v>
      </c>
      <c r="Z535" s="11">
        <v>0</v>
      </c>
      <c r="AA535" s="11">
        <v>0</v>
      </c>
      <c r="AB535" s="11">
        <v>0</v>
      </c>
      <c r="AC535" s="11"/>
      <c r="AD535" s="11">
        <v>0</v>
      </c>
      <c r="AE535" s="11">
        <v>0</v>
      </c>
      <c r="AF535" s="11">
        <v>0</v>
      </c>
      <c r="AG535" s="11"/>
      <c r="AH535" s="11">
        <v>0</v>
      </c>
      <c r="AI535" s="11" t="s">
        <v>32</v>
      </c>
      <c r="AJ535" s="11"/>
    </row>
    <row r="536" spans="1:36" s="7" customFormat="1" ht="13.5" hidden="1" customHeight="1" x14ac:dyDescent="0.25">
      <c r="A536" s="11" t="str">
        <f t="shared" si="316"/>
        <v>select N'Лендєл Марія Василівна', N'32',  N'Кабінет молодшого персоналу',  N'Молодша медична сестра',  N'1.00', 8, 120, 0, getDate(), null, getDate() union all</v>
      </c>
      <c r="B536" s="11" t="s">
        <v>686</v>
      </c>
      <c r="C536" s="11" t="s">
        <v>419</v>
      </c>
      <c r="D536" s="11" t="s">
        <v>84</v>
      </c>
      <c r="E536" s="11" t="s">
        <v>111</v>
      </c>
      <c r="F536" s="11" t="s">
        <v>25</v>
      </c>
      <c r="G536" s="11" t="s">
        <v>48</v>
      </c>
      <c r="H536" s="11" t="s">
        <v>112</v>
      </c>
      <c r="I536" s="11" t="s">
        <v>29</v>
      </c>
      <c r="J536" s="11" t="s">
        <v>29</v>
      </c>
      <c r="K536" s="11" t="s">
        <v>1569</v>
      </c>
      <c r="L536" s="20"/>
      <c r="M536" s="11">
        <f t="shared" si="317"/>
        <v>0</v>
      </c>
      <c r="N536" s="11">
        <v>0</v>
      </c>
      <c r="O536" s="11"/>
      <c r="P536" s="11"/>
      <c r="Q536" s="11"/>
      <c r="R536" s="11">
        <v>0</v>
      </c>
      <c r="S536" s="11">
        <v>0</v>
      </c>
      <c r="T536" s="11"/>
      <c r="U536" s="11"/>
      <c r="V536" s="11"/>
      <c r="W536" s="11"/>
      <c r="X536" s="11">
        <v>0</v>
      </c>
      <c r="Y536" s="11">
        <v>0</v>
      </c>
      <c r="Z536" s="11">
        <v>0</v>
      </c>
      <c r="AA536" s="11">
        <v>0</v>
      </c>
      <c r="AB536" s="11">
        <v>0</v>
      </c>
      <c r="AC536" s="11"/>
      <c r="AD536" s="11">
        <v>0</v>
      </c>
      <c r="AE536" s="11">
        <v>0</v>
      </c>
      <c r="AF536" s="11">
        <v>0</v>
      </c>
      <c r="AG536" s="11"/>
      <c r="AH536" s="11">
        <v>0</v>
      </c>
      <c r="AI536" s="11" t="s">
        <v>32</v>
      </c>
      <c r="AJ536" s="11"/>
    </row>
    <row r="537" spans="1:36" s="7" customFormat="1" ht="13.5" hidden="1" customHeight="1" x14ac:dyDescent="0.25">
      <c r="A537" s="11" t="str">
        <f t="shared" si="316"/>
        <v>select N'Леонов Станіслав Олександрович', N'84',  N'Терапевтичний блок інтенсивної терапії',  N'лікар-невропатолог',  N'1.00', 0, 0, 0, getDate(), null, getDate() union all</v>
      </c>
      <c r="B537" s="11" t="s">
        <v>1519</v>
      </c>
      <c r="C537" s="11" t="s">
        <v>88</v>
      </c>
      <c r="D537" s="11" t="s">
        <v>89</v>
      </c>
      <c r="E537" s="11" t="s">
        <v>90</v>
      </c>
      <c r="F537" s="11">
        <v>1.038961</v>
      </c>
      <c r="G537" s="11" t="s">
        <v>26</v>
      </c>
      <c r="H537" s="11" t="s">
        <v>26</v>
      </c>
      <c r="I537" s="11" t="s">
        <v>29</v>
      </c>
      <c r="J537" s="11" t="s">
        <v>29</v>
      </c>
      <c r="K537" s="11" t="s">
        <v>1569</v>
      </c>
      <c r="L537" s="21">
        <v>45505</v>
      </c>
      <c r="M537" s="11">
        <f>R537+X537+AB537+AF537</f>
        <v>0</v>
      </c>
      <c r="N537" s="11">
        <v>0</v>
      </c>
      <c r="O537" s="11"/>
      <c r="P537" s="11">
        <f>S537*(200/3)*J537*F537</f>
        <v>0</v>
      </c>
      <c r="Q537" s="11" t="b">
        <f>ROUND(R537,2)=ROUND(P537,2)</f>
        <v>1</v>
      </c>
      <c r="R537" s="11">
        <v>0</v>
      </c>
      <c r="S537" s="14">
        <v>0</v>
      </c>
      <c r="T537" s="12">
        <f>(30000*F537*J537)</f>
        <v>31168.83</v>
      </c>
      <c r="U537" s="12">
        <f>20000*F537*J537</f>
        <v>20779.22</v>
      </c>
      <c r="V537" s="12">
        <f>ROUND(IF((Y537-T537)&gt;U537,(Y537-T537-U537)*0.1+U537*0.3,(Y537-T537)*0.3),2)</f>
        <v>-9350.65</v>
      </c>
      <c r="W537" s="12" t="b">
        <f>IF(V537&lt;0,0,V537)=ROUND(X537,2)</f>
        <v>1</v>
      </c>
      <c r="X537" s="11">
        <v>0</v>
      </c>
      <c r="Y537" s="11">
        <v>0</v>
      </c>
      <c r="Z537" s="11">
        <v>0</v>
      </c>
      <c r="AA537" s="11">
        <v>0</v>
      </c>
      <c r="AB537" s="11">
        <v>0</v>
      </c>
      <c r="AC537" s="11"/>
      <c r="AD537" s="11">
        <v>0</v>
      </c>
      <c r="AE537" s="11">
        <v>0</v>
      </c>
      <c r="AF537" s="11">
        <f>ROUND(AH537*AE537,2)</f>
        <v>0</v>
      </c>
      <c r="AG537" s="11" t="b">
        <f>ROUND(AF537,2)=ROUND((AH537*AE537),2)</f>
        <v>1</v>
      </c>
      <c r="AH537" s="11">
        <v>4075045</v>
      </c>
      <c r="AI537" s="11" t="s">
        <v>32</v>
      </c>
      <c r="AJ537" s="11"/>
    </row>
    <row r="538" spans="1:36" s="7" customFormat="1" ht="13.5" hidden="1" customHeight="1" x14ac:dyDescent="0.25">
      <c r="A538" s="11" t="str">
        <f t="shared" si="316"/>
        <v>select N'Лепетко Віктор Іванович', N'94',  N'Господарський відділ',  N'слюсар-сантехнік',  N'1.00', 0, 0, 0, getDate(), null, getDate() union all</v>
      </c>
      <c r="B538" s="11" t="s">
        <v>801</v>
      </c>
      <c r="C538" s="11" t="s">
        <v>63</v>
      </c>
      <c r="D538" s="11" t="s">
        <v>64</v>
      </c>
      <c r="E538" s="11" t="s">
        <v>802</v>
      </c>
      <c r="F538" s="11" t="s">
        <v>25</v>
      </c>
      <c r="G538" s="11" t="s">
        <v>26</v>
      </c>
      <c r="H538" s="11" t="s">
        <v>26</v>
      </c>
      <c r="I538" s="11" t="s">
        <v>29</v>
      </c>
      <c r="J538" s="11" t="s">
        <v>29</v>
      </c>
      <c r="K538" s="11" t="s">
        <v>1569</v>
      </c>
      <c r="L538" s="20"/>
      <c r="M538" s="11">
        <f t="shared" ref="M538:M570" si="318">R538+X538+AB538+AF538+N538+Z538</f>
        <v>0</v>
      </c>
      <c r="N538" s="11">
        <v>0</v>
      </c>
      <c r="O538" s="11"/>
      <c r="P538" s="11"/>
      <c r="Q538" s="11"/>
      <c r="R538" s="11">
        <v>0</v>
      </c>
      <c r="S538" s="11">
        <v>0</v>
      </c>
      <c r="T538" s="11"/>
      <c r="U538" s="11"/>
      <c r="V538" s="11"/>
      <c r="W538" s="11"/>
      <c r="X538" s="11">
        <v>0</v>
      </c>
      <c r="Y538" s="11">
        <v>0</v>
      </c>
      <c r="Z538" s="11">
        <v>0</v>
      </c>
      <c r="AA538" s="11">
        <v>0</v>
      </c>
      <c r="AB538" s="11">
        <v>0</v>
      </c>
      <c r="AC538" s="11"/>
      <c r="AD538" s="11">
        <v>0</v>
      </c>
      <c r="AE538" s="11">
        <v>0</v>
      </c>
      <c r="AF538" s="11">
        <v>0</v>
      </c>
      <c r="AG538" s="11"/>
      <c r="AH538" s="11">
        <v>0</v>
      </c>
      <c r="AI538" s="11" t="s">
        <v>32</v>
      </c>
      <c r="AJ538" s="11"/>
    </row>
    <row r="539" spans="1:36" s="7" customFormat="1" ht="13.5" hidden="1" customHeight="1" x14ac:dyDescent="0.25">
      <c r="A539" s="11" t="str">
        <f t="shared" si="316"/>
        <v>select N'Лесьо Мар'яна Василівна', N'32',  N'Кол-центр',  N'черговий інформаційно-довідкової служби',  N'1.00', 5, 400, 0, getDate(), null, getDate() union all</v>
      </c>
      <c r="B539" s="11" t="s">
        <v>198</v>
      </c>
      <c r="C539" s="11" t="s">
        <v>199</v>
      </c>
      <c r="D539" s="11" t="s">
        <v>84</v>
      </c>
      <c r="E539" s="11" t="s">
        <v>200</v>
      </c>
      <c r="F539" s="11" t="s">
        <v>103</v>
      </c>
      <c r="G539" s="11">
        <v>5</v>
      </c>
      <c r="H539" s="11">
        <v>400</v>
      </c>
      <c r="I539" s="11" t="s">
        <v>29</v>
      </c>
      <c r="J539" s="11" t="s">
        <v>29</v>
      </c>
      <c r="K539" s="11" t="s">
        <v>1569</v>
      </c>
      <c r="L539" s="20"/>
      <c r="M539" s="11">
        <f t="shared" si="318"/>
        <v>0</v>
      </c>
      <c r="N539" s="11">
        <v>0</v>
      </c>
      <c r="O539" s="11"/>
      <c r="P539" s="11"/>
      <c r="Q539" s="11"/>
      <c r="R539" s="11">
        <v>0</v>
      </c>
      <c r="S539" s="11">
        <v>0</v>
      </c>
      <c r="T539" s="11"/>
      <c r="U539" s="11"/>
      <c r="V539" s="11"/>
      <c r="W539" s="11"/>
      <c r="X539" s="11">
        <v>0</v>
      </c>
      <c r="Y539" s="11">
        <v>0</v>
      </c>
      <c r="Z539" s="11">
        <v>0</v>
      </c>
      <c r="AA539" s="11">
        <v>0</v>
      </c>
      <c r="AB539" s="11">
        <v>0</v>
      </c>
      <c r="AC539" s="11"/>
      <c r="AD539" s="11">
        <v>0</v>
      </c>
      <c r="AE539" s="11">
        <v>0</v>
      </c>
      <c r="AF539" s="11">
        <v>0</v>
      </c>
      <c r="AG539" s="11"/>
      <c r="AH539" s="11">
        <v>0</v>
      </c>
      <c r="AI539" s="11" t="s">
        <v>32</v>
      </c>
      <c r="AJ539" s="11"/>
    </row>
    <row r="540" spans="1:36" s="7" customFormat="1" ht="13.5" hidden="1" customHeight="1" x14ac:dyDescent="0.25">
      <c r="A540" s="11" t="str">
        <f t="shared" si="316"/>
        <v>select N'Лешко Анжела Василівна', N'32',  N'Реабілітаційний кабінет',  N'лікар фізичної та реабілітаційної медицини',  N'1.00', 0, 0, 0, getDate(), null, getDate() union all</v>
      </c>
      <c r="B540" s="11" t="s">
        <v>809</v>
      </c>
      <c r="C540" s="11" t="s">
        <v>758</v>
      </c>
      <c r="D540" s="11" t="s">
        <v>84</v>
      </c>
      <c r="E540" s="11" t="s">
        <v>611</v>
      </c>
      <c r="F540" s="11">
        <v>1</v>
      </c>
      <c r="G540" s="11" t="s">
        <v>26</v>
      </c>
      <c r="H540" s="11" t="s">
        <v>26</v>
      </c>
      <c r="I540" s="11" t="s">
        <v>29</v>
      </c>
      <c r="J540" s="11" t="s">
        <v>29</v>
      </c>
      <c r="K540" s="11" t="s">
        <v>1569</v>
      </c>
      <c r="L540" s="20"/>
      <c r="M540" s="11">
        <f t="shared" si="318"/>
        <v>0</v>
      </c>
      <c r="N540" s="11">
        <v>0</v>
      </c>
      <c r="O540" s="11"/>
      <c r="P540" s="11">
        <f>S540*(200/3)*J540*F540</f>
        <v>0</v>
      </c>
      <c r="Q540" s="11" t="b">
        <f>ROUND(R540,2)=ROUND(P540,2)</f>
        <v>1</v>
      </c>
      <c r="R540" s="11">
        <v>0</v>
      </c>
      <c r="S540" s="12">
        <v>0</v>
      </c>
      <c r="T540" s="12">
        <f>(30000*F540*J540)</f>
        <v>30000</v>
      </c>
      <c r="U540" s="12">
        <f>20000*F540*J540</f>
        <v>20000</v>
      </c>
      <c r="V540" s="12">
        <f>ROUND(IF((Y540-T540)&gt;U540,(Y540-T540-U540)*0.1+U540*0.3,(Y540-T540)*0.3),2)</f>
        <v>-1708.5</v>
      </c>
      <c r="W540" s="12" t="b">
        <f>IF(V540&lt;0,0,V540)=ROUND(X540,2)</f>
        <v>1</v>
      </c>
      <c r="X540" s="11">
        <v>0</v>
      </c>
      <c r="Y540" s="11">
        <v>24305</v>
      </c>
      <c r="Z540" s="11">
        <v>0</v>
      </c>
      <c r="AA540" s="11">
        <v>0</v>
      </c>
      <c r="AB540" s="11">
        <v>0</v>
      </c>
      <c r="AC540" s="11"/>
      <c r="AD540" s="11">
        <v>0</v>
      </c>
      <c r="AE540" s="11">
        <v>0</v>
      </c>
      <c r="AF540" s="11">
        <v>0</v>
      </c>
      <c r="AG540" s="11" t="b">
        <f>ROUND(AF540,2)=ROUND((AH540*AE540),2)</f>
        <v>1</v>
      </c>
      <c r="AH540" s="11">
        <v>0</v>
      </c>
      <c r="AI540" s="11" t="s">
        <v>32</v>
      </c>
      <c r="AJ540" s="11"/>
    </row>
    <row r="541" spans="1:36" s="7" customFormat="1" ht="13.5" hidden="1" customHeight="1" x14ac:dyDescent="0.25">
      <c r="A541" s="11" t="str">
        <f t="shared" si="316"/>
        <v>select N'Лешко Наталія Михайлівна', N'28',  N'Рентгенологічний блок',  N'рентгенолаборант',  N'1.00', 8, 200, 0, getDate(), null, getDate() union all</v>
      </c>
      <c r="B541" s="11" t="s">
        <v>399</v>
      </c>
      <c r="C541" s="11" t="s">
        <v>370</v>
      </c>
      <c r="D541" s="11" t="s">
        <v>365</v>
      </c>
      <c r="E541" s="11" t="s">
        <v>213</v>
      </c>
      <c r="F541" s="11" t="s">
        <v>25</v>
      </c>
      <c r="G541" s="11" t="s">
        <v>48</v>
      </c>
      <c r="H541" s="11" t="s">
        <v>95</v>
      </c>
      <c r="I541" s="11" t="s">
        <v>29</v>
      </c>
      <c r="J541" s="11" t="s">
        <v>29</v>
      </c>
      <c r="K541" s="11" t="s">
        <v>1569</v>
      </c>
      <c r="L541" s="20"/>
      <c r="M541" s="11">
        <f t="shared" si="318"/>
        <v>0</v>
      </c>
      <c r="N541" s="11">
        <v>0</v>
      </c>
      <c r="O541" s="11"/>
      <c r="P541" s="11"/>
      <c r="Q541" s="11"/>
      <c r="R541" s="11">
        <v>0</v>
      </c>
      <c r="S541" s="11">
        <v>0</v>
      </c>
      <c r="T541" s="11"/>
      <c r="U541" s="11"/>
      <c r="V541" s="11"/>
      <c r="W541" s="11"/>
      <c r="X541" s="11">
        <v>0</v>
      </c>
      <c r="Y541" s="11">
        <v>0</v>
      </c>
      <c r="Z541" s="11">
        <v>0</v>
      </c>
      <c r="AA541" s="11">
        <v>0</v>
      </c>
      <c r="AB541" s="11">
        <v>0</v>
      </c>
      <c r="AC541" s="11"/>
      <c r="AD541" s="11">
        <v>0</v>
      </c>
      <c r="AE541" s="11">
        <v>0</v>
      </c>
      <c r="AF541" s="11">
        <v>0</v>
      </c>
      <c r="AG541" s="11"/>
      <c r="AH541" s="11">
        <v>0</v>
      </c>
      <c r="AI541" s="11" t="s">
        <v>32</v>
      </c>
      <c r="AJ541" s="11"/>
    </row>
    <row r="542" spans="1:36" s="7" customFormat="1" ht="13.5" hidden="1" customHeight="1" x14ac:dyDescent="0.25">
      <c r="A542" s="11" t="str">
        <f t="shared" si="316"/>
        <v>select N'Лешко Ярослава Василівна', N'84',  N'Терапевтичний блок інтенсивної терапії',  N'сестра медична',  N'1.00', 8, 200, 0, getDate(), null, getDate() union all</v>
      </c>
      <c r="B542" s="11" t="s">
        <v>280</v>
      </c>
      <c r="C542" s="11" t="s">
        <v>88</v>
      </c>
      <c r="D542" s="11" t="s">
        <v>89</v>
      </c>
      <c r="E542" s="11" t="s">
        <v>93</v>
      </c>
      <c r="F542" s="11" t="s">
        <v>181</v>
      </c>
      <c r="G542" s="11" t="s">
        <v>48</v>
      </c>
      <c r="H542" s="11" t="s">
        <v>95</v>
      </c>
      <c r="I542" s="11" t="s">
        <v>29</v>
      </c>
      <c r="J542" s="11" t="s">
        <v>29</v>
      </c>
      <c r="K542" s="11" t="s">
        <v>1569</v>
      </c>
      <c r="L542" s="20"/>
      <c r="M542" s="11">
        <f t="shared" si="318"/>
        <v>0</v>
      </c>
      <c r="N542" s="11">
        <v>0</v>
      </c>
      <c r="O542" s="11"/>
      <c r="P542" s="11"/>
      <c r="Q542" s="11"/>
      <c r="R542" s="11">
        <v>0</v>
      </c>
      <c r="S542" s="11">
        <v>0</v>
      </c>
      <c r="T542" s="11"/>
      <c r="U542" s="11"/>
      <c r="V542" s="11"/>
      <c r="W542" s="11"/>
      <c r="X542" s="11">
        <v>0</v>
      </c>
      <c r="Y542" s="11">
        <v>0</v>
      </c>
      <c r="Z542" s="11">
        <v>0</v>
      </c>
      <c r="AA542" s="11">
        <v>0</v>
      </c>
      <c r="AB542" s="11">
        <v>0</v>
      </c>
      <c r="AC542" s="11"/>
      <c r="AD542" s="11">
        <v>0</v>
      </c>
      <c r="AE542" s="11">
        <v>0</v>
      </c>
      <c r="AF542" s="11">
        <v>0</v>
      </c>
      <c r="AG542" s="11"/>
      <c r="AH542" s="11">
        <v>0</v>
      </c>
      <c r="AI542" s="11" t="s">
        <v>32</v>
      </c>
      <c r="AJ542" s="11"/>
    </row>
    <row r="543" spans="1:36" s="7" customFormat="1" ht="13.5" hidden="1" customHeight="1" x14ac:dyDescent="0.25">
      <c r="A543" s="11" t="str">
        <f t="shared" si="316"/>
        <v>select N'Лешко-Субачус Андріана Олександрівна', N'32',  N'Сектор дитячої консультації',  N'лікар-нефролог дитячий',  N'0.50', 0, 0, 0, getDate(), null, getDate() union all</v>
      </c>
      <c r="B543" s="11" t="s">
        <v>470</v>
      </c>
      <c r="C543" s="11" t="s">
        <v>237</v>
      </c>
      <c r="D543" s="11" t="s">
        <v>84</v>
      </c>
      <c r="E543" s="11" t="s">
        <v>471</v>
      </c>
      <c r="F543" s="11">
        <v>1.0204082000000001</v>
      </c>
      <c r="G543" s="11" t="s">
        <v>26</v>
      </c>
      <c r="H543" s="11" t="s">
        <v>26</v>
      </c>
      <c r="I543" s="11" t="s">
        <v>29</v>
      </c>
      <c r="J543" s="11" t="s">
        <v>50</v>
      </c>
      <c r="K543" s="11" t="s">
        <v>1571</v>
      </c>
      <c r="L543" s="20"/>
      <c r="M543" s="11">
        <f t="shared" si="318"/>
        <v>0</v>
      </c>
      <c r="N543" s="11">
        <v>0</v>
      </c>
      <c r="O543" s="11"/>
      <c r="P543" s="11">
        <f t="shared" ref="P543:P546" si="319">S543*(200/3)*J543*F543</f>
        <v>0</v>
      </c>
      <c r="Q543" s="11" t="b">
        <f t="shared" ref="Q543:Q546" si="320">ROUND(R543,2)=ROUND(P543,2)</f>
        <v>1</v>
      </c>
      <c r="R543" s="11">
        <v>0</v>
      </c>
      <c r="S543" s="12">
        <v>0</v>
      </c>
      <c r="T543" s="12">
        <f t="shared" ref="T543:T546" si="321">(30000*F543*J543)</f>
        <v>15306.123000000001</v>
      </c>
      <c r="U543" s="12">
        <f t="shared" ref="U543:U546" si="322">20000*F543*J543</f>
        <v>10204.082</v>
      </c>
      <c r="V543" s="12">
        <f t="shared" ref="V543:V546" si="323">ROUND(IF((Y543-T543)&gt;U543,(Y543-T543-U543)*0.1+U543*0.3,(Y543-T543)*0.3),2)</f>
        <v>-4538.1400000000003</v>
      </c>
      <c r="W543" s="12" t="b">
        <f t="shared" ref="W543:W546" si="324">IF(V543&lt;0,0,V543)=ROUND(X543,2)</f>
        <v>1</v>
      </c>
      <c r="X543" s="11">
        <v>0</v>
      </c>
      <c r="Y543" s="11">
        <v>179</v>
      </c>
      <c r="Z543" s="11">
        <v>0</v>
      </c>
      <c r="AA543" s="11">
        <v>0</v>
      </c>
      <c r="AB543" s="11">
        <v>0</v>
      </c>
      <c r="AC543" s="11"/>
      <c r="AD543" s="11">
        <v>0</v>
      </c>
      <c r="AE543" s="11">
        <v>0</v>
      </c>
      <c r="AF543" s="11">
        <v>0</v>
      </c>
      <c r="AG543" s="11" t="b">
        <f t="shared" ref="AG543:AG546" si="325">ROUND(AF543,2)=ROUND((AH543*AE543),2)</f>
        <v>1</v>
      </c>
      <c r="AH543" s="11">
        <v>0</v>
      </c>
      <c r="AI543" s="11" t="s">
        <v>32</v>
      </c>
      <c r="AJ543" s="11"/>
    </row>
    <row r="544" spans="1:36" s="7" customFormat="1" ht="13.5" hidden="1" customHeight="1" x14ac:dyDescent="0.25">
      <c r="A544" s="11" t="str">
        <f t="shared" si="316"/>
        <v>select N'Лешко-Субачус Андріана Олександрівна', N'32',  N'Сектор дитячої консультації',  N'лікар-педіатр',  N'0.50', 0, 0, 0, getDate(), null, getDate() union all</v>
      </c>
      <c r="B544" s="11" t="s">
        <v>470</v>
      </c>
      <c r="C544" s="11" t="s">
        <v>237</v>
      </c>
      <c r="D544" s="11" t="s">
        <v>84</v>
      </c>
      <c r="E544" s="11" t="s">
        <v>396</v>
      </c>
      <c r="F544" s="11">
        <v>1.0204082000000001</v>
      </c>
      <c r="G544" s="11" t="s">
        <v>26</v>
      </c>
      <c r="H544" s="11" t="s">
        <v>26</v>
      </c>
      <c r="I544" s="11" t="s">
        <v>29</v>
      </c>
      <c r="J544" s="11" t="s">
        <v>50</v>
      </c>
      <c r="K544" s="11" t="s">
        <v>1571</v>
      </c>
      <c r="L544" s="20"/>
      <c r="M544" s="11">
        <f t="shared" si="318"/>
        <v>0</v>
      </c>
      <c r="N544" s="11">
        <v>0</v>
      </c>
      <c r="O544" s="11"/>
      <c r="P544" s="11">
        <f t="shared" si="319"/>
        <v>0</v>
      </c>
      <c r="Q544" s="11" t="b">
        <f t="shared" si="320"/>
        <v>1</v>
      </c>
      <c r="R544" s="11">
        <v>0</v>
      </c>
      <c r="S544" s="12">
        <v>0</v>
      </c>
      <c r="T544" s="12">
        <f t="shared" si="321"/>
        <v>15306.123000000001</v>
      </c>
      <c r="U544" s="12">
        <f t="shared" si="322"/>
        <v>10204.082</v>
      </c>
      <c r="V544" s="12">
        <f t="shared" si="323"/>
        <v>-4360.24</v>
      </c>
      <c r="W544" s="12" t="b">
        <f t="shared" si="324"/>
        <v>1</v>
      </c>
      <c r="X544" s="11">
        <v>0</v>
      </c>
      <c r="Y544" s="11">
        <v>772</v>
      </c>
      <c r="Z544" s="11">
        <v>0</v>
      </c>
      <c r="AA544" s="11">
        <v>0</v>
      </c>
      <c r="AB544" s="11">
        <v>0</v>
      </c>
      <c r="AC544" s="11"/>
      <c r="AD544" s="11">
        <v>0</v>
      </c>
      <c r="AE544" s="11">
        <v>0</v>
      </c>
      <c r="AF544" s="11">
        <v>0</v>
      </c>
      <c r="AG544" s="11" t="b">
        <f t="shared" si="325"/>
        <v>1</v>
      </c>
      <c r="AH544" s="11">
        <v>0</v>
      </c>
      <c r="AI544" s="11" t="s">
        <v>32</v>
      </c>
      <c r="AJ544" s="11"/>
    </row>
    <row r="545" spans="1:36" s="7" customFormat="1" ht="13.5" hidden="1" customHeight="1" x14ac:dyDescent="0.25">
      <c r="A545" s="11" t="str">
        <f t="shared" si="316"/>
        <v>select N'Лизанець Володимир Васильович', N'60',  N'Реабілітаційне відділення',  N'лікар-рефлексотерапевт',  N'0.25', 0, 0, 0, getDate(), null, getDate() union all</v>
      </c>
      <c r="B545" s="11" t="s">
        <v>964</v>
      </c>
      <c r="C545" s="11" t="s">
        <v>100</v>
      </c>
      <c r="D545" s="11" t="s">
        <v>101</v>
      </c>
      <c r="E545" s="11" t="s">
        <v>965</v>
      </c>
      <c r="F545" s="11">
        <v>0.99727920000000003</v>
      </c>
      <c r="G545" s="11" t="s">
        <v>26</v>
      </c>
      <c r="H545" s="11" t="s">
        <v>26</v>
      </c>
      <c r="I545" s="11" t="s">
        <v>38</v>
      </c>
      <c r="J545" s="11" t="s">
        <v>29</v>
      </c>
      <c r="K545" s="11" t="s">
        <v>1570</v>
      </c>
      <c r="L545" s="20"/>
      <c r="M545" s="11">
        <f t="shared" si="318"/>
        <v>0</v>
      </c>
      <c r="N545" s="11">
        <v>0</v>
      </c>
      <c r="O545" s="11"/>
      <c r="P545" s="11">
        <f t="shared" si="319"/>
        <v>0</v>
      </c>
      <c r="Q545" s="11" t="b">
        <f t="shared" si="320"/>
        <v>1</v>
      </c>
      <c r="R545" s="11">
        <v>0</v>
      </c>
      <c r="S545" s="12">
        <v>0</v>
      </c>
      <c r="T545" s="12">
        <f t="shared" si="321"/>
        <v>29918.376</v>
      </c>
      <c r="U545" s="12">
        <f t="shared" si="322"/>
        <v>19945.583999999999</v>
      </c>
      <c r="V545" s="12">
        <f t="shared" si="323"/>
        <v>-8975.51</v>
      </c>
      <c r="W545" s="12" t="b">
        <f t="shared" si="324"/>
        <v>1</v>
      </c>
      <c r="X545" s="11">
        <v>0</v>
      </c>
      <c r="Y545" s="11">
        <v>0</v>
      </c>
      <c r="Z545" s="11">
        <v>0</v>
      </c>
      <c r="AA545" s="11">
        <v>0</v>
      </c>
      <c r="AB545" s="11">
        <v>0</v>
      </c>
      <c r="AC545" s="11"/>
      <c r="AD545" s="11">
        <v>0</v>
      </c>
      <c r="AE545" s="11">
        <v>0</v>
      </c>
      <c r="AF545" s="11">
        <v>0</v>
      </c>
      <c r="AG545" s="11" t="b">
        <f t="shared" si="325"/>
        <v>1</v>
      </c>
      <c r="AH545" s="11">
        <v>0</v>
      </c>
      <c r="AI545" s="11" t="s">
        <v>32</v>
      </c>
      <c r="AJ545" s="11"/>
    </row>
    <row r="546" spans="1:36" s="7" customFormat="1" ht="13.5" hidden="1" customHeight="1" x14ac:dyDescent="0.25">
      <c r="A546" s="11" t="str">
        <f t="shared" si="316"/>
        <v>select N'Лилик Оксана Василівна', N'32',  N'Кардіологічний кабінет',  N'лікар-кардіолог',  N'0.50', 0, 0, 0, getDate(), null, getDate() union all</v>
      </c>
      <c r="B546" s="11" t="s">
        <v>1162</v>
      </c>
      <c r="C546" s="11" t="s">
        <v>840</v>
      </c>
      <c r="D546" s="11" t="s">
        <v>84</v>
      </c>
      <c r="E546" s="11" t="s">
        <v>841</v>
      </c>
      <c r="F546" s="11">
        <v>1</v>
      </c>
      <c r="G546" s="11" t="s">
        <v>26</v>
      </c>
      <c r="H546" s="11" t="s">
        <v>26</v>
      </c>
      <c r="I546" s="11" t="s">
        <v>50</v>
      </c>
      <c r="J546" s="11" t="s">
        <v>29</v>
      </c>
      <c r="K546" s="11" t="s">
        <v>1571</v>
      </c>
      <c r="L546" s="20"/>
      <c r="M546" s="11">
        <f t="shared" si="318"/>
        <v>0</v>
      </c>
      <c r="N546" s="11">
        <v>0</v>
      </c>
      <c r="O546" s="11"/>
      <c r="P546" s="11">
        <f t="shared" si="319"/>
        <v>0</v>
      </c>
      <c r="Q546" s="11" t="b">
        <f t="shared" si="320"/>
        <v>1</v>
      </c>
      <c r="R546" s="11">
        <v>0</v>
      </c>
      <c r="S546" s="12">
        <v>0</v>
      </c>
      <c r="T546" s="12">
        <f t="shared" si="321"/>
        <v>30000</v>
      </c>
      <c r="U546" s="12">
        <f t="shared" si="322"/>
        <v>20000</v>
      </c>
      <c r="V546" s="12">
        <f t="shared" si="323"/>
        <v>-8946.2999999999993</v>
      </c>
      <c r="W546" s="12" t="b">
        <f t="shared" si="324"/>
        <v>1</v>
      </c>
      <c r="X546" s="11">
        <v>0</v>
      </c>
      <c r="Y546" s="11">
        <v>179</v>
      </c>
      <c r="Z546" s="11">
        <v>0</v>
      </c>
      <c r="AA546" s="11">
        <v>0</v>
      </c>
      <c r="AB546" s="11">
        <v>0</v>
      </c>
      <c r="AC546" s="11"/>
      <c r="AD546" s="11">
        <v>0</v>
      </c>
      <c r="AE546" s="11">
        <v>0</v>
      </c>
      <c r="AF546" s="11">
        <v>0</v>
      </c>
      <c r="AG546" s="11" t="b">
        <f t="shared" si="325"/>
        <v>1</v>
      </c>
      <c r="AH546" s="11">
        <v>0</v>
      </c>
      <c r="AI546" s="11" t="s">
        <v>32</v>
      </c>
      <c r="AJ546" s="11"/>
    </row>
    <row r="547" spans="1:36" s="7" customFormat="1" ht="13.5" hidden="1" customHeight="1" x14ac:dyDescent="0.25">
      <c r="A547" s="11" t="str">
        <f t="shared" si="316"/>
        <v>select N'Ловай Катерина Аттіловна', N'32',  N'Кабінет ендоскопії',  N'сестра медична',  N'1.00', 8, 200, 0, getDate(), null, getDate() union all</v>
      </c>
      <c r="B547" s="11" t="s">
        <v>416</v>
      </c>
      <c r="C547" s="11" t="s">
        <v>389</v>
      </c>
      <c r="D547" s="11" t="s">
        <v>84</v>
      </c>
      <c r="E547" s="11" t="s">
        <v>93</v>
      </c>
      <c r="F547" s="11" t="s">
        <v>417</v>
      </c>
      <c r="G547" s="11" t="s">
        <v>48</v>
      </c>
      <c r="H547" s="11" t="s">
        <v>95</v>
      </c>
      <c r="I547" s="11" t="s">
        <v>29</v>
      </c>
      <c r="J547" s="11" t="s">
        <v>29</v>
      </c>
      <c r="K547" s="11" t="s">
        <v>1569</v>
      </c>
      <c r="L547" s="20"/>
      <c r="M547" s="11">
        <f t="shared" si="318"/>
        <v>0</v>
      </c>
      <c r="N547" s="11">
        <v>0</v>
      </c>
      <c r="O547" s="11"/>
      <c r="P547" s="11"/>
      <c r="Q547" s="11"/>
      <c r="R547" s="11">
        <v>0</v>
      </c>
      <c r="S547" s="11">
        <v>0</v>
      </c>
      <c r="T547" s="11"/>
      <c r="U547" s="11"/>
      <c r="V547" s="11"/>
      <c r="W547" s="11"/>
      <c r="X547" s="11">
        <v>0</v>
      </c>
      <c r="Y547" s="11">
        <v>0</v>
      </c>
      <c r="Z547" s="11">
        <v>0</v>
      </c>
      <c r="AA547" s="11">
        <v>0</v>
      </c>
      <c r="AB547" s="11">
        <v>0</v>
      </c>
      <c r="AC547" s="11"/>
      <c r="AD547" s="11">
        <v>0</v>
      </c>
      <c r="AE547" s="11">
        <v>0</v>
      </c>
      <c r="AF547" s="11">
        <v>0</v>
      </c>
      <c r="AG547" s="11"/>
      <c r="AH547" s="11">
        <v>0</v>
      </c>
      <c r="AI547" s="11" t="s">
        <v>32</v>
      </c>
      <c r="AJ547" s="11"/>
    </row>
    <row r="548" spans="1:36" s="7" customFormat="1" ht="13.5" hidden="1" customHeight="1" x14ac:dyDescent="0.25">
      <c r="A548" s="11" t="str">
        <f t="shared" si="316"/>
        <v>select N'Логай Іван Вячеславович', N'13',  N'Кардіологічне відділення',  N'Лікар-кардіолог інтервенційний',  N'1.00', 0, 0, 522,7788, getDate(), null, getDate() union all</v>
      </c>
      <c r="B548" s="11" t="s">
        <v>1087</v>
      </c>
      <c r="C548" s="11" t="s">
        <v>383</v>
      </c>
      <c r="D548" s="11" t="s">
        <v>384</v>
      </c>
      <c r="E548" s="11" t="s">
        <v>1063</v>
      </c>
      <c r="F548" s="11">
        <v>0.98021029999999998</v>
      </c>
      <c r="G548" s="11" t="s">
        <v>26</v>
      </c>
      <c r="H548" s="11" t="s">
        <v>26</v>
      </c>
      <c r="I548" s="11" t="s">
        <v>29</v>
      </c>
      <c r="J548" s="11" t="s">
        <v>29</v>
      </c>
      <c r="K548" s="11" t="s">
        <v>1569</v>
      </c>
      <c r="L548" s="20"/>
      <c r="M548" s="11">
        <f t="shared" si="318"/>
        <v>522.77880000000005</v>
      </c>
      <c r="N548" s="11">
        <v>0</v>
      </c>
      <c r="O548" s="11"/>
      <c r="P548" s="11">
        <f>S548*(200/3)*J548*F548</f>
        <v>522.77882666666665</v>
      </c>
      <c r="Q548" s="11" t="b">
        <f>ROUND(R548,2)=ROUND(P548,2)</f>
        <v>1</v>
      </c>
      <c r="R548" s="11">
        <v>522.77880000000005</v>
      </c>
      <c r="S548" s="14">
        <v>8</v>
      </c>
      <c r="T548" s="12">
        <f>(30000*F548*J548)</f>
        <v>29406.309000000001</v>
      </c>
      <c r="U548" s="12">
        <f>20000*F548*J548</f>
        <v>19604.205999999998</v>
      </c>
      <c r="V548" s="12">
        <f>ROUND(IF((Y548-T548)&gt;U548,(Y548-T548-U548)*0.1+U548*0.3,(Y548-T548)*0.3),2)</f>
        <v>-8821.89</v>
      </c>
      <c r="W548" s="12" t="b">
        <f>IF(V548&lt;0,0,V548)=ROUND(X548,2)</f>
        <v>1</v>
      </c>
      <c r="X548" s="11">
        <v>0</v>
      </c>
      <c r="Y548" s="11">
        <v>0</v>
      </c>
      <c r="Z548" s="11">
        <v>0</v>
      </c>
      <c r="AA548" s="11">
        <v>0</v>
      </c>
      <c r="AB548" s="11">
        <v>0</v>
      </c>
      <c r="AC548" s="11"/>
      <c r="AD548" s="11">
        <v>0</v>
      </c>
      <c r="AE548" s="11">
        <v>0</v>
      </c>
      <c r="AF548" s="11">
        <v>0</v>
      </c>
      <c r="AG548" s="11" t="b">
        <f>ROUND(AF548,2)=ROUND((AH548*AE548),2)</f>
        <v>1</v>
      </c>
      <c r="AH548" s="11">
        <v>0</v>
      </c>
      <c r="AI548" s="11" t="s">
        <v>32</v>
      </c>
      <c r="AJ548" s="11"/>
    </row>
    <row r="549" spans="1:36" s="7" customFormat="1" ht="13.5" hidden="1" customHeight="1" x14ac:dyDescent="0.25">
      <c r="A549" s="11" t="str">
        <f t="shared" si="316"/>
        <v>select N'Логойда Віталія Михайлівна', N'36',  N'Стоматологічне відділення',  N'реєстратор медичний',  N'1.00', 8, 360, 0, getDate(), null, getDate() union all</v>
      </c>
      <c r="B549" s="11" t="s">
        <v>1284</v>
      </c>
      <c r="C549" s="11" t="s">
        <v>340</v>
      </c>
      <c r="D549" s="11" t="s">
        <v>341</v>
      </c>
      <c r="E549" s="11" t="s">
        <v>313</v>
      </c>
      <c r="F549" s="11" t="s">
        <v>25</v>
      </c>
      <c r="G549" s="11" t="s">
        <v>48</v>
      </c>
      <c r="H549" s="11" t="s">
        <v>314</v>
      </c>
      <c r="I549" s="11" t="s">
        <v>29</v>
      </c>
      <c r="J549" s="11" t="s">
        <v>29</v>
      </c>
      <c r="K549" s="11" t="s">
        <v>1569</v>
      </c>
      <c r="L549" s="20"/>
      <c r="M549" s="11">
        <f t="shared" si="318"/>
        <v>0</v>
      </c>
      <c r="N549" s="11">
        <v>0</v>
      </c>
      <c r="O549" s="11"/>
      <c r="P549" s="11"/>
      <c r="Q549" s="11"/>
      <c r="R549" s="11">
        <v>0</v>
      </c>
      <c r="S549" s="11">
        <v>0</v>
      </c>
      <c r="T549" s="11"/>
      <c r="U549" s="11"/>
      <c r="V549" s="11"/>
      <c r="W549" s="11"/>
      <c r="X549" s="11">
        <v>0</v>
      </c>
      <c r="Y549" s="11">
        <v>0</v>
      </c>
      <c r="Z549" s="11">
        <v>0</v>
      </c>
      <c r="AA549" s="11">
        <v>0</v>
      </c>
      <c r="AB549" s="11">
        <v>0</v>
      </c>
      <c r="AC549" s="11"/>
      <c r="AD549" s="11">
        <v>0</v>
      </c>
      <c r="AE549" s="11">
        <v>0</v>
      </c>
      <c r="AF549" s="11">
        <v>0</v>
      </c>
      <c r="AG549" s="11"/>
      <c r="AH549" s="11">
        <v>0</v>
      </c>
      <c r="AI549" s="11" t="s">
        <v>32</v>
      </c>
      <c r="AJ549" s="11"/>
    </row>
    <row r="550" spans="1:36" s="7" customFormat="1" ht="13.5" hidden="1" customHeight="1" x14ac:dyDescent="0.25">
      <c r="A550" s="11" t="str">
        <f t="shared" si="316"/>
        <v>select N'Логойда Деніель Михайлович', N'36',  N'Стоматологічне відділення',  N'лікар-стоматолог-хірург',  N'0.75', 0, 0, 0, getDate(), null, getDate() union all</v>
      </c>
      <c r="B550" s="11" t="s">
        <v>1498</v>
      </c>
      <c r="C550" s="11" t="s">
        <v>340</v>
      </c>
      <c r="D550" s="11" t="s">
        <v>341</v>
      </c>
      <c r="E550" s="11" t="s">
        <v>349</v>
      </c>
      <c r="F550" s="11">
        <v>1</v>
      </c>
      <c r="G550" s="11" t="s">
        <v>26</v>
      </c>
      <c r="H550" s="11" t="s">
        <v>26</v>
      </c>
      <c r="I550" s="11" t="s">
        <v>165</v>
      </c>
      <c r="J550" s="11" t="s">
        <v>29</v>
      </c>
      <c r="K550" s="11" t="s">
        <v>1572</v>
      </c>
      <c r="L550" s="20"/>
      <c r="M550" s="11">
        <f t="shared" si="318"/>
        <v>0</v>
      </c>
      <c r="N550" s="11">
        <v>0</v>
      </c>
      <c r="O550" s="11"/>
      <c r="P550" s="11">
        <f>S550*(200/3)*J550*F550</f>
        <v>0</v>
      </c>
      <c r="Q550" s="11" t="b">
        <f>ROUND(R550,2)=ROUND(P550,2)</f>
        <v>1</v>
      </c>
      <c r="R550" s="11">
        <v>0</v>
      </c>
      <c r="S550" s="12">
        <v>0</v>
      </c>
      <c r="T550" s="12">
        <f>(30000*F550*J550)</f>
        <v>30000</v>
      </c>
      <c r="U550" s="12">
        <f>20000*F550*J550</f>
        <v>20000</v>
      </c>
      <c r="V550" s="12">
        <f>ROUND(IF((Y550-T550)&gt;U550,(Y550-T550-U550)*0.1+U550*0.3,(Y550-T550)*0.3),2)</f>
        <v>-9000</v>
      </c>
      <c r="W550" s="12" t="b">
        <f>IF(V550&lt;0,0,V550)=ROUND(X550,2)</f>
        <v>1</v>
      </c>
      <c r="X550" s="11">
        <v>0</v>
      </c>
      <c r="Y550" s="11">
        <v>0</v>
      </c>
      <c r="Z550" s="11">
        <v>0</v>
      </c>
      <c r="AA550" s="11">
        <v>0</v>
      </c>
      <c r="AB550" s="11">
        <v>0</v>
      </c>
      <c r="AC550" s="11"/>
      <c r="AD550" s="11">
        <v>0</v>
      </c>
      <c r="AE550" s="11">
        <v>0</v>
      </c>
      <c r="AF550" s="11">
        <v>0</v>
      </c>
      <c r="AG550" s="11" t="b">
        <f>ROUND(AF550,2)=ROUND((AH550*AE550),2)</f>
        <v>1</v>
      </c>
      <c r="AH550" s="11">
        <v>0</v>
      </c>
      <c r="AI550" s="11" t="s">
        <v>32</v>
      </c>
      <c r="AJ550" s="11"/>
    </row>
    <row r="551" spans="1:36" s="7" customFormat="1" ht="13.5" hidden="1" customHeight="1" x14ac:dyDescent="0.25">
      <c r="A551" s="11" t="str">
        <f t="shared" si="316"/>
        <v>select N'Логойда Марія Іванівна', N'32',  N'Кабінет молодшого персоналу',  N'Молодша медична сестра',  N'1.00', 8, 120, 0, getDate(), null, getDate() union all</v>
      </c>
      <c r="B551" s="11" t="s">
        <v>1239</v>
      </c>
      <c r="C551" s="11" t="s">
        <v>419</v>
      </c>
      <c r="D551" s="11" t="s">
        <v>84</v>
      </c>
      <c r="E551" s="11" t="s">
        <v>111</v>
      </c>
      <c r="F551" s="11" t="s">
        <v>31</v>
      </c>
      <c r="G551" s="11" t="s">
        <v>48</v>
      </c>
      <c r="H551" s="11" t="s">
        <v>112</v>
      </c>
      <c r="I551" s="11" t="s">
        <v>29</v>
      </c>
      <c r="J551" s="11" t="s">
        <v>29</v>
      </c>
      <c r="K551" s="11" t="s">
        <v>1569</v>
      </c>
      <c r="L551" s="20"/>
      <c r="M551" s="11">
        <f t="shared" si="318"/>
        <v>0</v>
      </c>
      <c r="N551" s="11">
        <v>0</v>
      </c>
      <c r="O551" s="11"/>
      <c r="P551" s="11"/>
      <c r="Q551" s="11"/>
      <c r="R551" s="11">
        <v>0</v>
      </c>
      <c r="S551" s="11">
        <v>0</v>
      </c>
      <c r="T551" s="11"/>
      <c r="U551" s="11"/>
      <c r="V551" s="11"/>
      <c r="W551" s="11"/>
      <c r="X551" s="11">
        <v>0</v>
      </c>
      <c r="Y551" s="11">
        <v>0</v>
      </c>
      <c r="Z551" s="11">
        <v>0</v>
      </c>
      <c r="AA551" s="11">
        <v>0</v>
      </c>
      <c r="AB551" s="11">
        <v>0</v>
      </c>
      <c r="AC551" s="11"/>
      <c r="AD551" s="11">
        <v>0</v>
      </c>
      <c r="AE551" s="11">
        <v>0</v>
      </c>
      <c r="AF551" s="11">
        <v>0</v>
      </c>
      <c r="AG551" s="11"/>
      <c r="AH551" s="11">
        <v>0</v>
      </c>
      <c r="AI551" s="11" t="s">
        <v>32</v>
      </c>
      <c r="AJ551" s="11"/>
    </row>
    <row r="552" spans="1:36" s="7" customFormat="1" ht="13.5" hidden="1" customHeight="1" x14ac:dyDescent="0.25">
      <c r="A552" s="11" t="str">
        <f t="shared" si="316"/>
        <v>select N'Лозан Лариса Андріївна', N'32',  N'Загальнолікарський кабінет',  N'сестра медична',  N'1.00', 8, 200, 0, getDate(), null, getDate() union all</v>
      </c>
      <c r="B552" s="11" t="s">
        <v>904</v>
      </c>
      <c r="C552" s="11" t="s">
        <v>127</v>
      </c>
      <c r="D552" s="11" t="s">
        <v>84</v>
      </c>
      <c r="E552" s="11" t="s">
        <v>93</v>
      </c>
      <c r="F552" s="11" t="s">
        <v>125</v>
      </c>
      <c r="G552" s="11" t="s">
        <v>48</v>
      </c>
      <c r="H552" s="11" t="s">
        <v>95</v>
      </c>
      <c r="I552" s="11" t="s">
        <v>29</v>
      </c>
      <c r="J552" s="11" t="s">
        <v>29</v>
      </c>
      <c r="K552" s="11" t="s">
        <v>1569</v>
      </c>
      <c r="L552" s="20"/>
      <c r="M552" s="11">
        <f t="shared" si="318"/>
        <v>0</v>
      </c>
      <c r="N552" s="11">
        <v>0</v>
      </c>
      <c r="O552" s="11"/>
      <c r="P552" s="11"/>
      <c r="Q552" s="11"/>
      <c r="R552" s="11">
        <v>0</v>
      </c>
      <c r="S552" s="11">
        <v>0</v>
      </c>
      <c r="T552" s="11"/>
      <c r="U552" s="11"/>
      <c r="V552" s="11"/>
      <c r="W552" s="11"/>
      <c r="X552" s="11">
        <v>0</v>
      </c>
      <c r="Y552" s="11">
        <v>0</v>
      </c>
      <c r="Z552" s="11">
        <v>0</v>
      </c>
      <c r="AA552" s="11">
        <v>0</v>
      </c>
      <c r="AB552" s="11">
        <v>0</v>
      </c>
      <c r="AC552" s="11"/>
      <c r="AD552" s="11">
        <v>0</v>
      </c>
      <c r="AE552" s="11">
        <v>0</v>
      </c>
      <c r="AF552" s="11">
        <v>0</v>
      </c>
      <c r="AG552" s="11"/>
      <c r="AH552" s="11">
        <v>0</v>
      </c>
      <c r="AI552" s="11" t="s">
        <v>32</v>
      </c>
      <c r="AJ552" s="11"/>
    </row>
    <row r="553" spans="1:36" s="7" customFormat="1" ht="13.5" hidden="1" customHeight="1" x14ac:dyDescent="0.25">
      <c r="A553" s="11" t="str">
        <f t="shared" si="316"/>
        <v>select N'Ломага Алла Михайлівна', N'5',  N'Відділення ортопедії, травматології та нейрохірургії',  N'сестра медична старша',  N'1.00', 8, 280, 0, getDate(), null, getDate() union all</v>
      </c>
      <c r="B553" s="11" t="s">
        <v>245</v>
      </c>
      <c r="C553" s="11" t="s">
        <v>22</v>
      </c>
      <c r="D553" s="11" t="s">
        <v>23</v>
      </c>
      <c r="E553" s="11" t="s">
        <v>117</v>
      </c>
      <c r="F553" s="11" t="s">
        <v>31</v>
      </c>
      <c r="G553" s="11" t="s">
        <v>48</v>
      </c>
      <c r="H553" s="11" t="s">
        <v>118</v>
      </c>
      <c r="I553" s="11" t="s">
        <v>29</v>
      </c>
      <c r="J553" s="11" t="s">
        <v>29</v>
      </c>
      <c r="K553" s="11" t="s">
        <v>1569</v>
      </c>
      <c r="L553" s="20"/>
      <c r="M553" s="11">
        <f t="shared" si="318"/>
        <v>0</v>
      </c>
      <c r="N553" s="11">
        <v>0</v>
      </c>
      <c r="O553" s="11"/>
      <c r="P553" s="11"/>
      <c r="Q553" s="11"/>
      <c r="R553" s="11">
        <v>0</v>
      </c>
      <c r="S553" s="11">
        <v>0</v>
      </c>
      <c r="T553" s="11"/>
      <c r="U553" s="11"/>
      <c r="V553" s="11"/>
      <c r="W553" s="11"/>
      <c r="X553" s="11">
        <v>0</v>
      </c>
      <c r="Y553" s="11">
        <v>0</v>
      </c>
      <c r="Z553" s="11">
        <v>0</v>
      </c>
      <c r="AA553" s="11">
        <v>0</v>
      </c>
      <c r="AB553" s="11">
        <v>0</v>
      </c>
      <c r="AC553" s="11"/>
      <c r="AD553" s="11">
        <v>0</v>
      </c>
      <c r="AE553" s="11">
        <v>0</v>
      </c>
      <c r="AF553" s="11">
        <v>0</v>
      </c>
      <c r="AG553" s="11"/>
      <c r="AH553" s="11">
        <v>0</v>
      </c>
      <c r="AI553" s="11" t="s">
        <v>32</v>
      </c>
      <c r="AJ553" s="11"/>
    </row>
    <row r="554" spans="1:36" s="7" customFormat="1" ht="13.5" hidden="1" customHeight="1" x14ac:dyDescent="0.25">
      <c r="A554" s="11" t="str">
        <f t="shared" si="316"/>
        <v>select N'Ломага Михайло Миколайович', N'60',  N'Реабілітаційне відділення',  N'фізичний терапевт',  N'1.00', 8, 360, 0, getDate(), null, getDate() union all</v>
      </c>
      <c r="B554" s="11" t="s">
        <v>99</v>
      </c>
      <c r="C554" s="11" t="s">
        <v>100</v>
      </c>
      <c r="D554" s="11" t="s">
        <v>101</v>
      </c>
      <c r="E554" s="11" t="s">
        <v>102</v>
      </c>
      <c r="F554" s="11" t="s">
        <v>103</v>
      </c>
      <c r="G554" s="11">
        <v>8</v>
      </c>
      <c r="H554" s="11">
        <v>360</v>
      </c>
      <c r="I554" s="11" t="s">
        <v>29</v>
      </c>
      <c r="J554" s="11" t="s">
        <v>29</v>
      </c>
      <c r="K554" s="11" t="s">
        <v>1569</v>
      </c>
      <c r="L554" s="20"/>
      <c r="M554" s="11">
        <f t="shared" si="318"/>
        <v>0</v>
      </c>
      <c r="N554" s="11">
        <v>0</v>
      </c>
      <c r="O554" s="11"/>
      <c r="P554" s="11"/>
      <c r="Q554" s="11"/>
      <c r="R554" s="11">
        <v>0</v>
      </c>
      <c r="S554" s="11">
        <v>0</v>
      </c>
      <c r="T554" s="11"/>
      <c r="U554" s="11"/>
      <c r="V554" s="11"/>
      <c r="W554" s="11"/>
      <c r="X554" s="11">
        <v>0</v>
      </c>
      <c r="Y554" s="11">
        <v>0</v>
      </c>
      <c r="Z554" s="11">
        <v>0</v>
      </c>
      <c r="AA554" s="11">
        <v>0</v>
      </c>
      <c r="AB554" s="11">
        <v>0</v>
      </c>
      <c r="AC554" s="11"/>
      <c r="AD554" s="11">
        <v>0</v>
      </c>
      <c r="AE554" s="11">
        <v>0</v>
      </c>
      <c r="AF554" s="11">
        <v>0</v>
      </c>
      <c r="AG554" s="11"/>
      <c r="AH554" s="11">
        <v>0</v>
      </c>
      <c r="AI554" s="11" t="s">
        <v>32</v>
      </c>
      <c r="AJ554" s="11"/>
    </row>
    <row r="555" spans="1:36" s="7" customFormat="1" ht="13.5" hidden="1" customHeight="1" x14ac:dyDescent="0.25">
      <c r="A555" s="11" t="str">
        <f t="shared" si="316"/>
        <v>select N'Лоскоріх Наталія Георгіївна', N'18',  N'Хірургічне відділення №1',  N'сестра медична',  N'1.00', 8, 200, 0, getDate(), null, getDate() union all</v>
      </c>
      <c r="B555" s="11" t="s">
        <v>902</v>
      </c>
      <c r="C555" s="11" t="s">
        <v>151</v>
      </c>
      <c r="D555" s="11" t="s">
        <v>152</v>
      </c>
      <c r="E555" s="11" t="s">
        <v>93</v>
      </c>
      <c r="F555" s="11" t="s">
        <v>181</v>
      </c>
      <c r="G555" s="11" t="s">
        <v>48</v>
      </c>
      <c r="H555" s="11" t="s">
        <v>95</v>
      </c>
      <c r="I555" s="11" t="s">
        <v>29</v>
      </c>
      <c r="J555" s="11" t="s">
        <v>29</v>
      </c>
      <c r="K555" s="11" t="s">
        <v>1569</v>
      </c>
      <c r="L555" s="20"/>
      <c r="M555" s="11">
        <f t="shared" si="318"/>
        <v>0</v>
      </c>
      <c r="N555" s="11">
        <v>0</v>
      </c>
      <c r="O555" s="11"/>
      <c r="P555" s="11"/>
      <c r="Q555" s="11"/>
      <c r="R555" s="11">
        <v>0</v>
      </c>
      <c r="S555" s="11">
        <v>0</v>
      </c>
      <c r="T555" s="11"/>
      <c r="U555" s="11"/>
      <c r="V555" s="11"/>
      <c r="W555" s="11"/>
      <c r="X555" s="11">
        <v>0</v>
      </c>
      <c r="Y555" s="11">
        <v>0</v>
      </c>
      <c r="Z555" s="11">
        <v>0</v>
      </c>
      <c r="AA555" s="11">
        <v>0</v>
      </c>
      <c r="AB555" s="11">
        <v>0</v>
      </c>
      <c r="AC555" s="11"/>
      <c r="AD555" s="11">
        <v>0</v>
      </c>
      <c r="AE555" s="11">
        <v>0</v>
      </c>
      <c r="AF555" s="11">
        <v>0</v>
      </c>
      <c r="AG555" s="11"/>
      <c r="AH555" s="11">
        <v>0</v>
      </c>
      <c r="AI555" s="11" t="s">
        <v>32</v>
      </c>
      <c r="AJ555" s="11"/>
    </row>
    <row r="556" spans="1:36" s="7" customFormat="1" ht="13.5" hidden="1" customHeight="1" x14ac:dyDescent="0.25">
      <c r="A556" s="11" t="str">
        <f t="shared" si="316"/>
        <v>select N'Лоя Евеліна Віталіївна', N'16',  N'Пологове відділення',  N'лікар-інтерн',  N'1.00', 0, 0, 0, getDate(), null, getDate() union all</v>
      </c>
      <c r="B556" s="11" t="s">
        <v>1390</v>
      </c>
      <c r="C556" s="11" t="s">
        <v>157</v>
      </c>
      <c r="D556" s="11" t="s">
        <v>158</v>
      </c>
      <c r="E556" s="11" t="s">
        <v>1567</v>
      </c>
      <c r="F556" s="11">
        <v>1</v>
      </c>
      <c r="G556" s="11" t="s">
        <v>26</v>
      </c>
      <c r="H556" s="11" t="s">
        <v>26</v>
      </c>
      <c r="I556" s="11" t="s">
        <v>29</v>
      </c>
      <c r="J556" s="11" t="s">
        <v>29</v>
      </c>
      <c r="K556" s="11" t="s">
        <v>1569</v>
      </c>
      <c r="L556" s="20"/>
      <c r="M556" s="11">
        <f t="shared" si="318"/>
        <v>0</v>
      </c>
      <c r="N556" s="11">
        <v>0</v>
      </c>
      <c r="O556" s="11"/>
      <c r="P556" s="11">
        <f t="shared" ref="P556:P557" si="326">S556*(200/3)*J556*F556</f>
        <v>0</v>
      </c>
      <c r="Q556" s="11" t="b">
        <f t="shared" ref="Q556:Q557" si="327">ROUND(R556,2)=ROUND(P556,2)</f>
        <v>1</v>
      </c>
      <c r="R556" s="11">
        <v>0</v>
      </c>
      <c r="S556" s="12">
        <v>0</v>
      </c>
      <c r="T556" s="12">
        <f t="shared" ref="T556:T557" si="328">(30000*F556*J556)</f>
        <v>30000</v>
      </c>
      <c r="U556" s="12">
        <f t="shared" ref="U556:U557" si="329">20000*F556*J556</f>
        <v>20000</v>
      </c>
      <c r="V556" s="12">
        <f t="shared" ref="V556:V557" si="330">ROUND(IF((Y556-T556)&gt;U556,(Y556-T556-U556)*0.1+U556*0.3,(Y556-T556)*0.3),2)</f>
        <v>-9000</v>
      </c>
      <c r="W556" s="12" t="b">
        <f t="shared" ref="W556:W557" si="331">IF(V556&lt;0,0,V556)=ROUND(X556,2)</f>
        <v>1</v>
      </c>
      <c r="X556" s="11">
        <v>0</v>
      </c>
      <c r="Y556" s="11">
        <v>0</v>
      </c>
      <c r="Z556" s="11">
        <v>0</v>
      </c>
      <c r="AA556" s="11">
        <v>0</v>
      </c>
      <c r="AB556" s="11">
        <v>0</v>
      </c>
      <c r="AC556" s="11"/>
      <c r="AD556" s="11">
        <v>0</v>
      </c>
      <c r="AE556" s="11">
        <v>0</v>
      </c>
      <c r="AF556" s="11">
        <v>0</v>
      </c>
      <c r="AG556" s="11" t="b">
        <f t="shared" ref="AG556:AG557" si="332">ROUND(AF556,2)=ROUND((AH556*AE556),2)</f>
        <v>1</v>
      </c>
      <c r="AH556" s="11">
        <v>0</v>
      </c>
      <c r="AI556" s="11" t="s">
        <v>32</v>
      </c>
      <c r="AJ556" s="11"/>
    </row>
    <row r="557" spans="1:36" s="7" customFormat="1" ht="13.5" hidden="1" customHeight="1" x14ac:dyDescent="0.25">
      <c r="A557" s="11" t="str">
        <f t="shared" si="316"/>
        <v>select N'Лоя Мирослава Іллівна', N'22',  N'Відділення загальної терапії',  N'лікар-гастроентеролог',  N'1.00', 0, 0, 76,190475, getDate(), null, getDate() union all</v>
      </c>
      <c r="B557" s="11" t="s">
        <v>1313</v>
      </c>
      <c r="C557" s="11" t="s">
        <v>202</v>
      </c>
      <c r="D557" s="11" t="s">
        <v>203</v>
      </c>
      <c r="E557" s="11" t="s">
        <v>968</v>
      </c>
      <c r="F557" s="11">
        <v>0.28571429999999998</v>
      </c>
      <c r="G557" s="11" t="s">
        <v>26</v>
      </c>
      <c r="H557" s="11" t="s">
        <v>26</v>
      </c>
      <c r="I557" s="11" t="s">
        <v>29</v>
      </c>
      <c r="J557" s="11" t="s">
        <v>29</v>
      </c>
      <c r="K557" s="11" t="s">
        <v>1569</v>
      </c>
      <c r="L557" s="20"/>
      <c r="M557" s="11">
        <f t="shared" si="318"/>
        <v>76.190475000000006</v>
      </c>
      <c r="N557" s="11">
        <v>0</v>
      </c>
      <c r="O557" s="11"/>
      <c r="P557" s="11">
        <f t="shared" si="326"/>
        <v>76.190479999999994</v>
      </c>
      <c r="Q557" s="11" t="b">
        <f t="shared" si="327"/>
        <v>1</v>
      </c>
      <c r="R557" s="11">
        <v>76.190475000000006</v>
      </c>
      <c r="S557" s="14">
        <v>4</v>
      </c>
      <c r="T557" s="12">
        <f t="shared" si="328"/>
        <v>8571.4290000000001</v>
      </c>
      <c r="U557" s="12">
        <f t="shared" si="329"/>
        <v>5714.2859999999991</v>
      </c>
      <c r="V557" s="12">
        <f t="shared" si="330"/>
        <v>-2571.4299999999998</v>
      </c>
      <c r="W557" s="12" t="b">
        <f t="shared" si="331"/>
        <v>1</v>
      </c>
      <c r="X557" s="11">
        <v>0</v>
      </c>
      <c r="Y557" s="11">
        <v>0</v>
      </c>
      <c r="Z557" s="11">
        <v>0</v>
      </c>
      <c r="AA557" s="11">
        <v>0</v>
      </c>
      <c r="AB557" s="11">
        <v>0</v>
      </c>
      <c r="AC557" s="11"/>
      <c r="AD557" s="11">
        <v>0</v>
      </c>
      <c r="AE557" s="11">
        <v>0</v>
      </c>
      <c r="AF557" s="11">
        <v>0</v>
      </c>
      <c r="AG557" s="11" t="b">
        <f t="shared" si="332"/>
        <v>1</v>
      </c>
      <c r="AH557" s="11">
        <v>0</v>
      </c>
      <c r="AI557" s="11" t="s">
        <v>32</v>
      </c>
      <c r="AJ557" s="11"/>
    </row>
    <row r="558" spans="1:36" s="7" customFormat="1" ht="13.5" hidden="1" customHeight="1" x14ac:dyDescent="0.25">
      <c r="A558" s="11" t="str">
        <f t="shared" si="316"/>
        <v>select N'Лугош Алла Іванівна', N'3',  N'Інфекційне відділення',  N'Молодша медична сестра',  N'1.00', 8, 120, 0, getDate(), null, getDate() union all</v>
      </c>
      <c r="B558" s="11" t="s">
        <v>882</v>
      </c>
      <c r="C558" s="11" t="s">
        <v>92</v>
      </c>
      <c r="D558" s="11" t="s">
        <v>77</v>
      </c>
      <c r="E558" s="11" t="s">
        <v>111</v>
      </c>
      <c r="F558" s="11" t="s">
        <v>193</v>
      </c>
      <c r="G558" s="11" t="s">
        <v>48</v>
      </c>
      <c r="H558" s="11" t="s">
        <v>112</v>
      </c>
      <c r="I558" s="11" t="s">
        <v>29</v>
      </c>
      <c r="J558" s="11" t="s">
        <v>29</v>
      </c>
      <c r="K558" s="11" t="s">
        <v>1569</v>
      </c>
      <c r="L558" s="20"/>
      <c r="M558" s="11">
        <f t="shared" si="318"/>
        <v>0</v>
      </c>
      <c r="N558" s="11">
        <v>0</v>
      </c>
      <c r="O558" s="11"/>
      <c r="P558" s="11"/>
      <c r="Q558" s="11"/>
      <c r="R558" s="11">
        <v>0</v>
      </c>
      <c r="S558" s="11">
        <v>0</v>
      </c>
      <c r="T558" s="11"/>
      <c r="U558" s="11"/>
      <c r="V558" s="11"/>
      <c r="W558" s="11"/>
      <c r="X558" s="11">
        <v>0</v>
      </c>
      <c r="Y558" s="11">
        <v>0</v>
      </c>
      <c r="Z558" s="11">
        <v>0</v>
      </c>
      <c r="AA558" s="11">
        <v>0</v>
      </c>
      <c r="AB558" s="11">
        <v>0</v>
      </c>
      <c r="AC558" s="11"/>
      <c r="AD558" s="11">
        <v>0</v>
      </c>
      <c r="AE558" s="11">
        <v>0</v>
      </c>
      <c r="AF558" s="11">
        <v>0</v>
      </c>
      <c r="AG558" s="11"/>
      <c r="AH558" s="11">
        <v>0</v>
      </c>
      <c r="AI558" s="11" t="s">
        <v>32</v>
      </c>
      <c r="AJ558" s="11"/>
    </row>
    <row r="559" spans="1:36" s="7" customFormat="1" ht="13.5" hidden="1" customHeight="1" x14ac:dyDescent="0.25">
      <c r="A559" s="11" t="str">
        <f t="shared" si="316"/>
        <v>select N'Лукандій Алла Іванівна', N'65',  N'Відділення інтенсивної терапії новонароджених',  N'сестра медична',  N'1.00', 8, 200, 0, getDate(), null, getDate() union all</v>
      </c>
      <c r="B559" s="11" t="s">
        <v>724</v>
      </c>
      <c r="C559" s="11" t="s">
        <v>79</v>
      </c>
      <c r="D559" s="11" t="s">
        <v>80</v>
      </c>
      <c r="E559" s="11" t="s">
        <v>93</v>
      </c>
      <c r="F559" s="11" t="s">
        <v>175</v>
      </c>
      <c r="G559" s="11" t="s">
        <v>48</v>
      </c>
      <c r="H559" s="11" t="s">
        <v>95</v>
      </c>
      <c r="I559" s="11" t="s">
        <v>29</v>
      </c>
      <c r="J559" s="11" t="s">
        <v>29</v>
      </c>
      <c r="K559" s="11" t="s">
        <v>1569</v>
      </c>
      <c r="L559" s="20"/>
      <c r="M559" s="11">
        <f t="shared" si="318"/>
        <v>0</v>
      </c>
      <c r="N559" s="11">
        <v>0</v>
      </c>
      <c r="O559" s="11"/>
      <c r="P559" s="11"/>
      <c r="Q559" s="11"/>
      <c r="R559" s="11">
        <v>0</v>
      </c>
      <c r="S559" s="11">
        <v>0</v>
      </c>
      <c r="T559" s="11"/>
      <c r="U559" s="11"/>
      <c r="V559" s="11"/>
      <c r="W559" s="11"/>
      <c r="X559" s="11">
        <v>0</v>
      </c>
      <c r="Y559" s="11">
        <v>0</v>
      </c>
      <c r="Z559" s="11">
        <v>0</v>
      </c>
      <c r="AA559" s="11">
        <v>0</v>
      </c>
      <c r="AB559" s="11">
        <v>0</v>
      </c>
      <c r="AC559" s="11"/>
      <c r="AD559" s="11">
        <v>0</v>
      </c>
      <c r="AE559" s="11">
        <v>0</v>
      </c>
      <c r="AF559" s="11">
        <v>0</v>
      </c>
      <c r="AG559" s="11"/>
      <c r="AH559" s="11">
        <v>0</v>
      </c>
      <c r="AI559" s="11" t="s">
        <v>32</v>
      </c>
      <c r="AJ559" s="11"/>
    </row>
    <row r="560" spans="1:36" s="7" customFormat="1" ht="13.5" hidden="1" customHeight="1" x14ac:dyDescent="0.25">
      <c r="A560" s="11" t="str">
        <f t="shared" si="316"/>
        <v>select N'Лукандій Оксана Іванівна', N'5',  N'Відділення ортопедії, травматології та нейрохірургії',  N'Молодша медична сестра',  N'1.00', 8, 120, 0, getDate(), null, getDate() union all</v>
      </c>
      <c r="B560" s="11" t="s">
        <v>271</v>
      </c>
      <c r="C560" s="11" t="s">
        <v>22</v>
      </c>
      <c r="D560" s="11" t="s">
        <v>23</v>
      </c>
      <c r="E560" s="11" t="s">
        <v>111</v>
      </c>
      <c r="F560" s="11" t="s">
        <v>25</v>
      </c>
      <c r="G560" s="11" t="s">
        <v>48</v>
      </c>
      <c r="H560" s="11" t="s">
        <v>112</v>
      </c>
      <c r="I560" s="11" t="s">
        <v>29</v>
      </c>
      <c r="J560" s="11" t="s">
        <v>29</v>
      </c>
      <c r="K560" s="11" t="s">
        <v>1569</v>
      </c>
      <c r="L560" s="20"/>
      <c r="M560" s="11">
        <f t="shared" si="318"/>
        <v>0</v>
      </c>
      <c r="N560" s="11">
        <v>0</v>
      </c>
      <c r="O560" s="11"/>
      <c r="P560" s="11"/>
      <c r="Q560" s="11"/>
      <c r="R560" s="11">
        <v>0</v>
      </c>
      <c r="S560" s="11">
        <v>0</v>
      </c>
      <c r="T560" s="11"/>
      <c r="U560" s="11"/>
      <c r="V560" s="11"/>
      <c r="W560" s="11"/>
      <c r="X560" s="11">
        <v>0</v>
      </c>
      <c r="Y560" s="11">
        <v>0</v>
      </c>
      <c r="Z560" s="11">
        <v>0</v>
      </c>
      <c r="AA560" s="11">
        <v>0</v>
      </c>
      <c r="AB560" s="11">
        <v>0</v>
      </c>
      <c r="AC560" s="11"/>
      <c r="AD560" s="11">
        <v>0</v>
      </c>
      <c r="AE560" s="11">
        <v>0</v>
      </c>
      <c r="AF560" s="11">
        <v>0</v>
      </c>
      <c r="AG560" s="11"/>
      <c r="AH560" s="11">
        <v>0</v>
      </c>
      <c r="AI560" s="11" t="s">
        <v>32</v>
      </c>
      <c r="AJ560" s="11"/>
    </row>
    <row r="561" spans="1:36" s="7" customFormat="1" ht="13.5" hidden="1" customHeight="1" x14ac:dyDescent="0.25">
      <c r="A561" s="11" t="str">
        <f t="shared" si="316"/>
        <v>select N'Лукачина Наталія Вячеславівна', N'60',  N'Реабілітаційне відділення',  N'фізичний терапевт',  N'1.00', 8, 360, 0, getDate(), null, getDate() union all</v>
      </c>
      <c r="B561" s="11" t="s">
        <v>1510</v>
      </c>
      <c r="C561" s="11" t="s">
        <v>100</v>
      </c>
      <c r="D561" s="11" t="s">
        <v>101</v>
      </c>
      <c r="E561" s="11" t="s">
        <v>102</v>
      </c>
      <c r="F561" s="11" t="s">
        <v>25</v>
      </c>
      <c r="G561" s="11">
        <v>8</v>
      </c>
      <c r="H561" s="11">
        <v>360</v>
      </c>
      <c r="I561" s="11" t="s">
        <v>29</v>
      </c>
      <c r="J561" s="11" t="s">
        <v>29</v>
      </c>
      <c r="K561" s="11" t="s">
        <v>1569</v>
      </c>
      <c r="L561" s="20"/>
      <c r="M561" s="11">
        <f t="shared" si="318"/>
        <v>0</v>
      </c>
      <c r="N561" s="11">
        <v>0</v>
      </c>
      <c r="O561" s="11"/>
      <c r="P561" s="11"/>
      <c r="Q561" s="11"/>
      <c r="R561" s="11">
        <v>0</v>
      </c>
      <c r="S561" s="11">
        <v>0</v>
      </c>
      <c r="T561" s="11"/>
      <c r="U561" s="11"/>
      <c r="V561" s="11"/>
      <c r="W561" s="11"/>
      <c r="X561" s="11">
        <v>0</v>
      </c>
      <c r="Y561" s="11">
        <v>0</v>
      </c>
      <c r="Z561" s="11">
        <v>0</v>
      </c>
      <c r="AA561" s="11">
        <v>0</v>
      </c>
      <c r="AB561" s="11">
        <v>0</v>
      </c>
      <c r="AC561" s="11"/>
      <c r="AD561" s="11">
        <v>0</v>
      </c>
      <c r="AE561" s="11">
        <v>0</v>
      </c>
      <c r="AF561" s="11">
        <v>0</v>
      </c>
      <c r="AG561" s="11"/>
      <c r="AH561" s="11">
        <v>0</v>
      </c>
      <c r="AI561" s="11" t="s">
        <v>32</v>
      </c>
      <c r="AJ561" s="11"/>
    </row>
    <row r="562" spans="1:36" s="7" customFormat="1" ht="13.5" hidden="1" customHeight="1" x14ac:dyDescent="0.25">
      <c r="A562" s="11" t="str">
        <f t="shared" si="316"/>
        <v>select N'Лукеча Ганна Дмитрівна', N'5',  N'Відділення ортопедії, травматології та нейрохірургії',  N'сестра медична',  N'1.00', 8, 200, 0, getDate(), null, getDate() union all</v>
      </c>
      <c r="B562" s="11" t="s">
        <v>250</v>
      </c>
      <c r="C562" s="11" t="s">
        <v>22</v>
      </c>
      <c r="D562" s="11" t="s">
        <v>23</v>
      </c>
      <c r="E562" s="11" t="s">
        <v>93</v>
      </c>
      <c r="F562" s="11" t="s">
        <v>181</v>
      </c>
      <c r="G562" s="11" t="s">
        <v>48</v>
      </c>
      <c r="H562" s="11" t="s">
        <v>95</v>
      </c>
      <c r="I562" s="11" t="s">
        <v>29</v>
      </c>
      <c r="J562" s="11" t="s">
        <v>29</v>
      </c>
      <c r="K562" s="11" t="s">
        <v>1569</v>
      </c>
      <c r="L562" s="20"/>
      <c r="M562" s="11">
        <f t="shared" si="318"/>
        <v>0</v>
      </c>
      <c r="N562" s="11">
        <v>0</v>
      </c>
      <c r="O562" s="11"/>
      <c r="P562" s="11"/>
      <c r="Q562" s="11"/>
      <c r="R562" s="11">
        <v>0</v>
      </c>
      <c r="S562" s="11">
        <v>0</v>
      </c>
      <c r="T562" s="11"/>
      <c r="U562" s="11"/>
      <c r="V562" s="11"/>
      <c r="W562" s="11"/>
      <c r="X562" s="11">
        <v>0</v>
      </c>
      <c r="Y562" s="11">
        <v>0</v>
      </c>
      <c r="Z562" s="11">
        <v>0</v>
      </c>
      <c r="AA562" s="11">
        <v>0</v>
      </c>
      <c r="AB562" s="11">
        <v>0</v>
      </c>
      <c r="AC562" s="11"/>
      <c r="AD562" s="11">
        <v>0</v>
      </c>
      <c r="AE562" s="11">
        <v>0</v>
      </c>
      <c r="AF562" s="11">
        <v>0</v>
      </c>
      <c r="AG562" s="11"/>
      <c r="AH562" s="11">
        <v>0</v>
      </c>
      <c r="AI562" s="11" t="s">
        <v>32</v>
      </c>
      <c r="AJ562" s="11"/>
    </row>
    <row r="563" spans="1:36" s="7" customFormat="1" ht="13.5" hidden="1" customHeight="1" x14ac:dyDescent="0.25">
      <c r="A563" s="11" t="str">
        <f t="shared" si="316"/>
        <v>select N'Лукеча Надія Василівна', N'22',  N'Відділення загальної терапії',  N'сестра медична',  N'1.00', 8, 200, 0, getDate(), null, getDate() union all</v>
      </c>
      <c r="B563" s="11" t="s">
        <v>1242</v>
      </c>
      <c r="C563" s="11" t="s">
        <v>202</v>
      </c>
      <c r="D563" s="11" t="s">
        <v>203</v>
      </c>
      <c r="E563" s="11" t="s">
        <v>93</v>
      </c>
      <c r="F563" s="11" t="s">
        <v>181</v>
      </c>
      <c r="G563" s="11" t="s">
        <v>48</v>
      </c>
      <c r="H563" s="11" t="s">
        <v>95</v>
      </c>
      <c r="I563" s="11" t="s">
        <v>29</v>
      </c>
      <c r="J563" s="11" t="s">
        <v>29</v>
      </c>
      <c r="K563" s="11" t="s">
        <v>1569</v>
      </c>
      <c r="L563" s="20"/>
      <c r="M563" s="11">
        <f t="shared" si="318"/>
        <v>0</v>
      </c>
      <c r="N563" s="11">
        <v>0</v>
      </c>
      <c r="O563" s="11"/>
      <c r="P563" s="11"/>
      <c r="Q563" s="11"/>
      <c r="R563" s="11">
        <v>0</v>
      </c>
      <c r="S563" s="11">
        <v>0</v>
      </c>
      <c r="T563" s="11"/>
      <c r="U563" s="11"/>
      <c r="V563" s="11"/>
      <c r="W563" s="11"/>
      <c r="X563" s="11">
        <v>0</v>
      </c>
      <c r="Y563" s="11">
        <v>0</v>
      </c>
      <c r="Z563" s="11">
        <v>0</v>
      </c>
      <c r="AA563" s="11">
        <v>0</v>
      </c>
      <c r="AB563" s="11">
        <v>0</v>
      </c>
      <c r="AC563" s="11"/>
      <c r="AD563" s="11">
        <v>0</v>
      </c>
      <c r="AE563" s="11">
        <v>0</v>
      </c>
      <c r="AF563" s="11">
        <v>0</v>
      </c>
      <c r="AG563" s="11"/>
      <c r="AH563" s="11">
        <v>0</v>
      </c>
      <c r="AI563" s="11" t="s">
        <v>32</v>
      </c>
      <c r="AJ563" s="11"/>
    </row>
    <row r="564" spans="1:36" s="7" customFormat="1" ht="13.5" hidden="1" customHeight="1" x14ac:dyDescent="0.25">
      <c r="A564" s="11" t="str">
        <f t="shared" si="316"/>
        <v>select N'Лупяк Любов Василівна', N'32',  N'Кабінет фтизіатра',  N'лікар-фтизіатр',  N'1.00', 0, 0, 0, getDate(), null, getDate() union all</v>
      </c>
      <c r="B564" s="11" t="s">
        <v>1053</v>
      </c>
      <c r="C564" s="11" t="s">
        <v>216</v>
      </c>
      <c r="D564" s="11" t="s">
        <v>84</v>
      </c>
      <c r="E564" s="11" t="s">
        <v>253</v>
      </c>
      <c r="F564" s="11">
        <v>1</v>
      </c>
      <c r="G564" s="11" t="s">
        <v>26</v>
      </c>
      <c r="H564" s="11" t="s">
        <v>26</v>
      </c>
      <c r="I564" s="11" t="s">
        <v>29</v>
      </c>
      <c r="J564" s="11" t="s">
        <v>29</v>
      </c>
      <c r="K564" s="11" t="s">
        <v>1569</v>
      </c>
      <c r="L564" s="20"/>
      <c r="M564" s="11">
        <f t="shared" si="318"/>
        <v>0</v>
      </c>
      <c r="N564" s="11">
        <v>0</v>
      </c>
      <c r="O564" s="11"/>
      <c r="P564" s="11">
        <f t="shared" ref="P564:P565" si="333">S564*(200/3)*J564*F564</f>
        <v>0</v>
      </c>
      <c r="Q564" s="11" t="b">
        <f t="shared" ref="Q564:Q565" si="334">ROUND(R564,2)=ROUND(P564,2)</f>
        <v>1</v>
      </c>
      <c r="R564" s="11">
        <v>0</v>
      </c>
      <c r="S564" s="12">
        <v>0</v>
      </c>
      <c r="T564" s="12">
        <f t="shared" ref="T564:T565" si="335">(30000*F564*J564)</f>
        <v>30000</v>
      </c>
      <c r="U564" s="12">
        <f t="shared" ref="U564:U565" si="336">20000*F564*J564</f>
        <v>20000</v>
      </c>
      <c r="V564" s="12">
        <f t="shared" ref="V564:V565" si="337">ROUND(IF((Y564-T564)&gt;U564,(Y564-T564-U564)*0.1+U564*0.3,(Y564-T564)*0.3),2)</f>
        <v>-7000.8</v>
      </c>
      <c r="W564" s="12" t="b">
        <f t="shared" ref="W564:W565" si="338">IF(V564&lt;0,0,V564)=ROUND(X564,2)</f>
        <v>1</v>
      </c>
      <c r="X564" s="11">
        <v>0</v>
      </c>
      <c r="Y564" s="11">
        <v>6664</v>
      </c>
      <c r="Z564" s="11">
        <v>0</v>
      </c>
      <c r="AA564" s="11">
        <v>0</v>
      </c>
      <c r="AB564" s="11">
        <v>0</v>
      </c>
      <c r="AC564" s="11"/>
      <c r="AD564" s="11">
        <v>0</v>
      </c>
      <c r="AE564" s="11">
        <v>0</v>
      </c>
      <c r="AF564" s="11">
        <v>0</v>
      </c>
      <c r="AG564" s="11" t="b">
        <f t="shared" ref="AG564:AG565" si="339">ROUND(AF564,2)=ROUND((AH564*AE564),2)</f>
        <v>1</v>
      </c>
      <c r="AH564" s="11">
        <v>0</v>
      </c>
      <c r="AI564" s="11" t="s">
        <v>32</v>
      </c>
      <c r="AJ564" s="11"/>
    </row>
    <row r="565" spans="1:36" s="7" customFormat="1" ht="13.5" hidden="1" customHeight="1" x14ac:dyDescent="0.25">
      <c r="A565" s="11" t="str">
        <f t="shared" si="316"/>
        <v>select N'Луц Віталій Васильович', N'84',  N'Інсультне відділення',  N'лікар-невропатолог',  N'0.75', 0, 0, 0, getDate(), null, getDate() union all</v>
      </c>
      <c r="B565" s="11" t="s">
        <v>294</v>
      </c>
      <c r="C565" s="11" t="s">
        <v>282</v>
      </c>
      <c r="D565" s="11" t="s">
        <v>89</v>
      </c>
      <c r="E565" s="11" t="s">
        <v>90</v>
      </c>
      <c r="F565" s="11">
        <v>0.60398079999999998</v>
      </c>
      <c r="G565" s="11" t="s">
        <v>26</v>
      </c>
      <c r="H565" s="11" t="s">
        <v>26</v>
      </c>
      <c r="I565" s="11" t="s">
        <v>29</v>
      </c>
      <c r="J565" s="11" t="s">
        <v>165</v>
      </c>
      <c r="K565" s="11" t="s">
        <v>1572</v>
      </c>
      <c r="L565" s="20"/>
      <c r="M565" s="11">
        <f t="shared" si="318"/>
        <v>0</v>
      </c>
      <c r="N565" s="11">
        <v>0</v>
      </c>
      <c r="O565" s="11"/>
      <c r="P565" s="11">
        <f t="shared" si="333"/>
        <v>0</v>
      </c>
      <c r="Q565" s="11" t="b">
        <f t="shared" si="334"/>
        <v>1</v>
      </c>
      <c r="R565" s="11">
        <v>0</v>
      </c>
      <c r="S565" s="14">
        <v>0</v>
      </c>
      <c r="T565" s="12">
        <f t="shared" si="335"/>
        <v>13589.567999999999</v>
      </c>
      <c r="U565" s="12">
        <f t="shared" si="336"/>
        <v>9059.7119999999995</v>
      </c>
      <c r="V565" s="12">
        <f t="shared" si="337"/>
        <v>-4076.87</v>
      </c>
      <c r="W565" s="12" t="b">
        <f t="shared" si="338"/>
        <v>1</v>
      </c>
      <c r="X565" s="11">
        <v>0</v>
      </c>
      <c r="Y565" s="11">
        <v>0</v>
      </c>
      <c r="Z565" s="11">
        <v>0</v>
      </c>
      <c r="AA565" s="11">
        <v>0</v>
      </c>
      <c r="AB565" s="11">
        <v>0</v>
      </c>
      <c r="AC565" s="11"/>
      <c r="AD565" s="11">
        <v>0</v>
      </c>
      <c r="AE565" s="11">
        <v>0</v>
      </c>
      <c r="AF565" s="11">
        <v>0</v>
      </c>
      <c r="AG565" s="11" t="b">
        <f t="shared" si="339"/>
        <v>1</v>
      </c>
      <c r="AH565" s="11">
        <v>0</v>
      </c>
      <c r="AI565" s="11" t="s">
        <v>32</v>
      </c>
      <c r="AJ565" s="11"/>
    </row>
    <row r="566" spans="1:36" s="7" customFormat="1" ht="13.5" hidden="1" customHeight="1" x14ac:dyDescent="0.25">
      <c r="A566" s="11" t="str">
        <f t="shared" si="316"/>
        <v>select N'Луц Віталій Васильович', N'84',  N'Інсультне відділення',  N'завідувач',  N'0.25', 0, 0, 0, getDate(), null, getDate() union all</v>
      </c>
      <c r="B566" s="11" t="s">
        <v>294</v>
      </c>
      <c r="C566" s="11" t="s">
        <v>282</v>
      </c>
      <c r="D566" s="11" t="s">
        <v>89</v>
      </c>
      <c r="E566" s="11" t="s">
        <v>69</v>
      </c>
      <c r="F566" s="11" t="s">
        <v>31</v>
      </c>
      <c r="G566" s="11" t="s">
        <v>26</v>
      </c>
      <c r="H566" s="11" t="s">
        <v>26</v>
      </c>
      <c r="I566" s="11" t="s">
        <v>29</v>
      </c>
      <c r="J566" s="11" t="s">
        <v>38</v>
      </c>
      <c r="K566" s="11" t="s">
        <v>1570</v>
      </c>
      <c r="L566" s="20"/>
      <c r="M566" s="11">
        <f t="shared" si="318"/>
        <v>0</v>
      </c>
      <c r="N566" s="11">
        <v>0</v>
      </c>
      <c r="O566" s="11"/>
      <c r="P566" s="11"/>
      <c r="Q566" s="11"/>
      <c r="R566" s="11">
        <v>0</v>
      </c>
      <c r="S566" s="14">
        <v>22</v>
      </c>
      <c r="T566" s="14"/>
      <c r="U566" s="14"/>
      <c r="V566" s="14"/>
      <c r="W566" s="14"/>
      <c r="X566" s="11">
        <v>0</v>
      </c>
      <c r="Y566" s="11">
        <v>0</v>
      </c>
      <c r="Z566" s="11">
        <v>0</v>
      </c>
      <c r="AA566" s="11">
        <v>0</v>
      </c>
      <c r="AB566" s="11">
        <v>0</v>
      </c>
      <c r="AC566" s="11"/>
      <c r="AD566" s="11">
        <v>0</v>
      </c>
      <c r="AE566" s="11">
        <v>0</v>
      </c>
      <c r="AF566" s="11">
        <v>0</v>
      </c>
      <c r="AG566" s="11"/>
      <c r="AH566" s="11">
        <v>0</v>
      </c>
      <c r="AI566" s="11" t="s">
        <v>32</v>
      </c>
      <c r="AJ566" s="11"/>
    </row>
    <row r="567" spans="1:36" s="7" customFormat="1" ht="13.5" hidden="1" customHeight="1" x14ac:dyDescent="0.25">
      <c r="A567" s="11" t="str">
        <f t="shared" si="316"/>
        <v>select N'Луц Олена Михайлівна', N'32',  N'Неврологічний кабінет',  N'лікар-невропатолог',  N'1.00', 0, 0, 0, getDate(), null, getDate() union all</v>
      </c>
      <c r="B567" s="11" t="s">
        <v>955</v>
      </c>
      <c r="C567" s="11" t="s">
        <v>97</v>
      </c>
      <c r="D567" s="11" t="s">
        <v>84</v>
      </c>
      <c r="E567" s="11" t="s">
        <v>90</v>
      </c>
      <c r="F567" s="11">
        <v>0.76190480000000005</v>
      </c>
      <c r="G567" s="11" t="s">
        <v>26</v>
      </c>
      <c r="H567" s="11" t="s">
        <v>26</v>
      </c>
      <c r="I567" s="11" t="s">
        <v>29</v>
      </c>
      <c r="J567" s="11" t="s">
        <v>29</v>
      </c>
      <c r="K567" s="11" t="s">
        <v>1569</v>
      </c>
      <c r="L567" s="20"/>
      <c r="M567" s="11">
        <f t="shared" si="318"/>
        <v>0</v>
      </c>
      <c r="N567" s="11">
        <v>0</v>
      </c>
      <c r="O567" s="11"/>
      <c r="P567" s="11">
        <f>S567*(200/3)*J567*F567</f>
        <v>0</v>
      </c>
      <c r="Q567" s="11" t="b">
        <f>ROUND(R567,2)=ROUND(P567,2)</f>
        <v>1</v>
      </c>
      <c r="R567" s="11">
        <v>0</v>
      </c>
      <c r="S567" s="12">
        <v>0</v>
      </c>
      <c r="T567" s="12">
        <f>(30000*F567*J567)</f>
        <v>22857.144</v>
      </c>
      <c r="U567" s="12">
        <f>20000*F567*J567</f>
        <v>15238.096000000001</v>
      </c>
      <c r="V567" s="12">
        <f>ROUND(IF((Y567-T567)&gt;U567,(Y567-T567-U567)*0.1+U567*0.3,(Y567-T567)*0.3),2)</f>
        <v>-2655.04</v>
      </c>
      <c r="W567" s="12" t="b">
        <f>IF(V567&lt;0,0,V567)=ROUND(X567,2)</f>
        <v>1</v>
      </c>
      <c r="X567" s="11">
        <v>0</v>
      </c>
      <c r="Y567" s="11">
        <v>14007</v>
      </c>
      <c r="Z567" s="11">
        <v>0</v>
      </c>
      <c r="AA567" s="11">
        <v>0</v>
      </c>
      <c r="AB567" s="11">
        <v>0</v>
      </c>
      <c r="AC567" s="11"/>
      <c r="AD567" s="11">
        <v>0</v>
      </c>
      <c r="AE567" s="11">
        <v>0</v>
      </c>
      <c r="AF567" s="11">
        <f>ROUND(AH567*AE567,2)</f>
        <v>0</v>
      </c>
      <c r="AG567" s="11" t="b">
        <f>ROUND(AF567,2)=ROUND((AH567*AE567),2)</f>
        <v>1</v>
      </c>
      <c r="AH567" s="11">
        <v>4075045</v>
      </c>
      <c r="AI567" s="11" t="s">
        <v>32</v>
      </c>
      <c r="AJ567" s="11"/>
    </row>
    <row r="568" spans="1:36" s="7" customFormat="1" ht="13.5" hidden="1" customHeight="1" x14ac:dyDescent="0.25">
      <c r="A568" s="11" t="str">
        <f t="shared" si="316"/>
        <v>select N'Луца Ангеліна Русланівна', N'2',  N'Відділення екстреної (невідкладної) медичної допомоги',  N'сестра медична',  N'1.00', 8, 200, 0, getDate(), null, getDate() union all</v>
      </c>
      <c r="B568" s="11" t="s">
        <v>1286</v>
      </c>
      <c r="C568" s="11" t="s">
        <v>173</v>
      </c>
      <c r="D568" s="11" t="s">
        <v>30</v>
      </c>
      <c r="E568" s="11" t="s">
        <v>93</v>
      </c>
      <c r="F568" s="11" t="s">
        <v>25</v>
      </c>
      <c r="G568" s="11" t="s">
        <v>48</v>
      </c>
      <c r="H568" s="11" t="s">
        <v>95</v>
      </c>
      <c r="I568" s="11" t="s">
        <v>185</v>
      </c>
      <c r="J568" s="11" t="s">
        <v>186</v>
      </c>
      <c r="K568" s="11" t="s">
        <v>1569</v>
      </c>
      <c r="L568" s="20"/>
      <c r="M568" s="11">
        <f t="shared" si="318"/>
        <v>0</v>
      </c>
      <c r="N568" s="11">
        <v>0</v>
      </c>
      <c r="O568" s="11"/>
      <c r="P568" s="11"/>
      <c r="Q568" s="11"/>
      <c r="R568" s="11">
        <v>0</v>
      </c>
      <c r="S568" s="11">
        <v>0</v>
      </c>
      <c r="T568" s="11"/>
      <c r="U568" s="11"/>
      <c r="V568" s="11"/>
      <c r="W568" s="11"/>
      <c r="X568" s="11">
        <v>0</v>
      </c>
      <c r="Y568" s="11">
        <v>0</v>
      </c>
      <c r="Z568" s="11">
        <v>0</v>
      </c>
      <c r="AA568" s="11">
        <v>0</v>
      </c>
      <c r="AB568" s="11">
        <v>0</v>
      </c>
      <c r="AC568" s="11"/>
      <c r="AD568" s="11">
        <v>0</v>
      </c>
      <c r="AE568" s="11">
        <v>0</v>
      </c>
      <c r="AF568" s="11">
        <v>0</v>
      </c>
      <c r="AG568" s="11"/>
      <c r="AH568" s="11">
        <v>0</v>
      </c>
      <c r="AI568" s="11" t="s">
        <v>32</v>
      </c>
      <c r="AJ568" s="11"/>
    </row>
    <row r="569" spans="1:36" s="7" customFormat="1" ht="13.5" hidden="1" customHeight="1" x14ac:dyDescent="0.25">
      <c r="A569" s="11" t="str">
        <f t="shared" si="316"/>
        <v>select N'Луца Ангеліна Русланівна', N'2',  N'Відділення екстреної (невідкладної) медичної допомоги',  N'сестра медична',  N'0.50', 8, 200, 0, getDate(), null, getDate() union all</v>
      </c>
      <c r="B569" s="11" t="s">
        <v>1286</v>
      </c>
      <c r="C569" s="11" t="s">
        <v>173</v>
      </c>
      <c r="D569" s="11" t="s">
        <v>30</v>
      </c>
      <c r="E569" s="11" t="s">
        <v>93</v>
      </c>
      <c r="F569" s="11" t="s">
        <v>181</v>
      </c>
      <c r="G569" s="11" t="s">
        <v>48</v>
      </c>
      <c r="H569" s="11" t="s">
        <v>95</v>
      </c>
      <c r="I569" s="11" t="s">
        <v>185</v>
      </c>
      <c r="J569" s="11" t="s">
        <v>784</v>
      </c>
      <c r="K569" s="11" t="s">
        <v>1571</v>
      </c>
      <c r="L569" s="20"/>
      <c r="M569" s="11">
        <f t="shared" si="318"/>
        <v>0</v>
      </c>
      <c r="N569" s="11">
        <v>0</v>
      </c>
      <c r="O569" s="11"/>
      <c r="P569" s="11"/>
      <c r="Q569" s="11"/>
      <c r="R569" s="11">
        <v>0</v>
      </c>
      <c r="S569" s="11">
        <v>0</v>
      </c>
      <c r="T569" s="11"/>
      <c r="U569" s="11"/>
      <c r="V569" s="11"/>
      <c r="W569" s="11"/>
      <c r="X569" s="11">
        <v>0</v>
      </c>
      <c r="Y569" s="11">
        <v>0</v>
      </c>
      <c r="Z569" s="11">
        <v>0</v>
      </c>
      <c r="AA569" s="11">
        <v>0</v>
      </c>
      <c r="AB569" s="11">
        <v>0</v>
      </c>
      <c r="AC569" s="11"/>
      <c r="AD569" s="11">
        <v>0</v>
      </c>
      <c r="AE569" s="11">
        <v>0</v>
      </c>
      <c r="AF569" s="11">
        <v>0</v>
      </c>
      <c r="AG569" s="11"/>
      <c r="AH569" s="11">
        <v>0</v>
      </c>
      <c r="AI569" s="11" t="s">
        <v>32</v>
      </c>
      <c r="AJ569" s="11"/>
    </row>
    <row r="570" spans="1:36" s="7" customFormat="1" ht="13.5" hidden="1" customHeight="1" x14ac:dyDescent="0.25">
      <c r="A570" s="11" t="str">
        <f t="shared" si="316"/>
        <v>select N'Луца Маруся Петрівна', N'22',  N'Відділення загальної терапії',  N'сестра медична',  N'1.00', 8, 200, 0, getDate(), null, getDate() union all</v>
      </c>
      <c r="B570" s="11" t="s">
        <v>514</v>
      </c>
      <c r="C570" s="11" t="s">
        <v>202</v>
      </c>
      <c r="D570" s="11" t="s">
        <v>203</v>
      </c>
      <c r="E570" s="11" t="s">
        <v>93</v>
      </c>
      <c r="F570" s="11" t="s">
        <v>181</v>
      </c>
      <c r="G570" s="11" t="s">
        <v>48</v>
      </c>
      <c r="H570" s="11" t="s">
        <v>95</v>
      </c>
      <c r="I570" s="11" t="s">
        <v>29</v>
      </c>
      <c r="J570" s="11" t="s">
        <v>29</v>
      </c>
      <c r="K570" s="11" t="s">
        <v>1569</v>
      </c>
      <c r="L570" s="20"/>
      <c r="M570" s="11">
        <f t="shared" si="318"/>
        <v>0</v>
      </c>
      <c r="N570" s="11">
        <v>0</v>
      </c>
      <c r="O570" s="11"/>
      <c r="P570" s="11"/>
      <c r="Q570" s="11"/>
      <c r="R570" s="11">
        <v>0</v>
      </c>
      <c r="S570" s="11">
        <v>0</v>
      </c>
      <c r="T570" s="11"/>
      <c r="U570" s="11"/>
      <c r="V570" s="11"/>
      <c r="W570" s="11"/>
      <c r="X570" s="11">
        <v>0</v>
      </c>
      <c r="Y570" s="11">
        <v>0</v>
      </c>
      <c r="Z570" s="11">
        <v>0</v>
      </c>
      <c r="AA570" s="11">
        <v>0</v>
      </c>
      <c r="AB570" s="11">
        <v>0</v>
      </c>
      <c r="AC570" s="11"/>
      <c r="AD570" s="11">
        <v>0</v>
      </c>
      <c r="AE570" s="11">
        <v>0</v>
      </c>
      <c r="AF570" s="11">
        <v>0</v>
      </c>
      <c r="AG570" s="11"/>
      <c r="AH570" s="11">
        <v>0</v>
      </c>
      <c r="AI570" s="11" t="s">
        <v>32</v>
      </c>
      <c r="AJ570" s="11"/>
    </row>
    <row r="571" spans="1:36" s="7" customFormat="1" ht="13.5" hidden="1" customHeight="1" x14ac:dyDescent="0.25">
      <c r="A571" s="11" t="str">
        <f t="shared" si="316"/>
        <v>select N'Луцьо Василь Іванович', N'4',  N'Гінекологічне відділення',  N'лікар-акушер-гінеколог',  N'1.00', 0, 0, 0, getDate(), null, getDate() union all</v>
      </c>
      <c r="B571" s="11" t="s">
        <v>1531</v>
      </c>
      <c r="C571" s="11" t="s">
        <v>34</v>
      </c>
      <c r="D571" s="11" t="s">
        <v>35</v>
      </c>
      <c r="E571" s="11" t="s">
        <v>36</v>
      </c>
      <c r="F571" s="11">
        <v>1.038961</v>
      </c>
      <c r="G571" s="11" t="s">
        <v>26</v>
      </c>
      <c r="H571" s="11" t="s">
        <v>26</v>
      </c>
      <c r="I571" s="11" t="s">
        <v>29</v>
      </c>
      <c r="J571" s="11" t="s">
        <v>29</v>
      </c>
      <c r="K571" s="11" t="s">
        <v>1569</v>
      </c>
      <c r="L571" s="21">
        <v>45510</v>
      </c>
      <c r="M571" s="11">
        <v>0</v>
      </c>
      <c r="N571" s="11">
        <v>0</v>
      </c>
      <c r="O571" s="11"/>
      <c r="P571" s="11">
        <f>S571*(200/3)*J571*F571</f>
        <v>623.37660000000005</v>
      </c>
      <c r="Q571" s="11" t="b">
        <f>ROUND(R571,2)=ROUND(P571,2)</f>
        <v>1</v>
      </c>
      <c r="R571" s="11">
        <v>623.37665000000004</v>
      </c>
      <c r="S571" s="14">
        <v>9</v>
      </c>
      <c r="T571" s="12">
        <f>(30000*F571*J571)</f>
        <v>31168.83</v>
      </c>
      <c r="U571" s="12">
        <f>20000*F571*J571</f>
        <v>20779.22</v>
      </c>
      <c r="V571" s="12">
        <f>ROUND(IF((Y571-T571)&gt;U571,(Y571-T571-U571)*0.1+U571*0.3,(Y571-T571)*0.3),2)</f>
        <v>-9350.65</v>
      </c>
      <c r="W571" s="12" t="b">
        <f>IF(V571&lt;0,0,V571)=ROUND(X571,2)</f>
        <v>1</v>
      </c>
      <c r="X571" s="11">
        <v>0</v>
      </c>
      <c r="Y571" s="11">
        <v>0</v>
      </c>
      <c r="Z571" s="11">
        <v>0</v>
      </c>
      <c r="AA571" s="11">
        <v>0</v>
      </c>
      <c r="AB571" s="11">
        <v>0</v>
      </c>
      <c r="AC571" s="11"/>
      <c r="AD571" s="11" t="s">
        <v>26</v>
      </c>
      <c r="AE571" s="11">
        <v>0</v>
      </c>
      <c r="AF571" s="11">
        <v>0</v>
      </c>
      <c r="AG571" s="11" t="b">
        <f>ROUND(AF571,2)=ROUND((AH571*AE571),2)</f>
        <v>1</v>
      </c>
      <c r="AH571" s="11">
        <v>0</v>
      </c>
      <c r="AI571" s="11" t="s">
        <v>32</v>
      </c>
      <c r="AJ571" s="11"/>
    </row>
    <row r="572" spans="1:36" s="7" customFormat="1" ht="13.5" hidden="1" customHeight="1" x14ac:dyDescent="0.25">
      <c r="A572" s="11" t="str">
        <f t="shared" si="316"/>
        <v>select N'Луцьо Ольга Петрівна', N'32',  N'Кабінет лікувально-фізичної культури',  N'сестра медична з лікувальної фізкультури',  N'1.00', 8, 200, 0, getDate(), null, getDate() union all</v>
      </c>
      <c r="B572" s="11" t="s">
        <v>771</v>
      </c>
      <c r="C572" s="11" t="s">
        <v>307</v>
      </c>
      <c r="D572" s="11" t="s">
        <v>84</v>
      </c>
      <c r="E572" s="11" t="s">
        <v>308</v>
      </c>
      <c r="F572" s="11" t="s">
        <v>25</v>
      </c>
      <c r="G572" s="11" t="s">
        <v>48</v>
      </c>
      <c r="H572" s="11" t="s">
        <v>95</v>
      </c>
      <c r="I572" s="11" t="s">
        <v>29</v>
      </c>
      <c r="J572" s="11" t="s">
        <v>29</v>
      </c>
      <c r="K572" s="11" t="s">
        <v>1569</v>
      </c>
      <c r="L572" s="20"/>
      <c r="M572" s="11">
        <f t="shared" ref="M572:M635" si="340">R572+X572+AB572+AF572+N572+Z572</f>
        <v>0</v>
      </c>
      <c r="N572" s="11">
        <v>0</v>
      </c>
      <c r="O572" s="11"/>
      <c r="P572" s="11"/>
      <c r="Q572" s="11"/>
      <c r="R572" s="11">
        <v>0</v>
      </c>
      <c r="S572" s="11">
        <v>0</v>
      </c>
      <c r="T572" s="11"/>
      <c r="U572" s="11"/>
      <c r="V572" s="11"/>
      <c r="W572" s="11"/>
      <c r="X572" s="11">
        <v>0</v>
      </c>
      <c r="Y572" s="11">
        <v>0</v>
      </c>
      <c r="Z572" s="11">
        <v>0</v>
      </c>
      <c r="AA572" s="11">
        <v>0</v>
      </c>
      <c r="AB572" s="11">
        <v>0</v>
      </c>
      <c r="AC572" s="11"/>
      <c r="AD572" s="11">
        <v>0</v>
      </c>
      <c r="AE572" s="11">
        <v>0</v>
      </c>
      <c r="AF572" s="11">
        <v>0</v>
      </c>
      <c r="AG572" s="11"/>
      <c r="AH572" s="11">
        <v>0</v>
      </c>
      <c r="AI572" s="11" t="s">
        <v>32</v>
      </c>
      <c r="AJ572" s="11"/>
    </row>
    <row r="573" spans="1:36" s="7" customFormat="1" ht="13.5" hidden="1" customHeight="1" x14ac:dyDescent="0.25">
      <c r="A573" s="11" t="str">
        <f t="shared" si="316"/>
        <v>select N'Лушпінь Мар'яна Федорівна', N'84',  N'Інсультне відділення',  N'Молодша медична сестра',  N'1.00', 8, 120, 0, getDate(), null, getDate() union all</v>
      </c>
      <c r="B573" s="11" t="s">
        <v>829</v>
      </c>
      <c r="C573" s="11" t="s">
        <v>282</v>
      </c>
      <c r="D573" s="11" t="s">
        <v>89</v>
      </c>
      <c r="E573" s="11" t="s">
        <v>111</v>
      </c>
      <c r="F573" s="11" t="s">
        <v>290</v>
      </c>
      <c r="G573" s="11" t="s">
        <v>48</v>
      </c>
      <c r="H573" s="11" t="s">
        <v>112</v>
      </c>
      <c r="I573" s="11" t="s">
        <v>29</v>
      </c>
      <c r="J573" s="11" t="s">
        <v>29</v>
      </c>
      <c r="K573" s="11" t="s">
        <v>1569</v>
      </c>
      <c r="L573" s="20"/>
      <c r="M573" s="11">
        <f t="shared" si="340"/>
        <v>0</v>
      </c>
      <c r="N573" s="11">
        <v>0</v>
      </c>
      <c r="O573" s="11"/>
      <c r="P573" s="11"/>
      <c r="Q573" s="11"/>
      <c r="R573" s="11">
        <v>0</v>
      </c>
      <c r="S573" s="11">
        <v>0</v>
      </c>
      <c r="T573" s="11"/>
      <c r="U573" s="11"/>
      <c r="V573" s="11"/>
      <c r="W573" s="11"/>
      <c r="X573" s="11">
        <v>0</v>
      </c>
      <c r="Y573" s="11">
        <v>0</v>
      </c>
      <c r="Z573" s="11">
        <v>0</v>
      </c>
      <c r="AA573" s="11">
        <v>0</v>
      </c>
      <c r="AB573" s="11">
        <v>0</v>
      </c>
      <c r="AC573" s="11"/>
      <c r="AD573" s="11">
        <v>0</v>
      </c>
      <c r="AE573" s="11">
        <v>0</v>
      </c>
      <c r="AF573" s="11">
        <v>0</v>
      </c>
      <c r="AG573" s="11"/>
      <c r="AH573" s="11">
        <v>0</v>
      </c>
      <c r="AI573" s="11" t="s">
        <v>32</v>
      </c>
      <c r="AJ573" s="11"/>
    </row>
    <row r="574" spans="1:36" s="7" customFormat="1" ht="13.5" hidden="1" customHeight="1" x14ac:dyDescent="0.25">
      <c r="A574" s="11" t="str">
        <f t="shared" si="316"/>
        <v>select N'Лях Наталія Михайлівна', N'79',  N'Відділення Судинної Хірургії',  N'сестра медична',  N'1.00', 8, 200, 0, getDate(), null, getDate() union all</v>
      </c>
      <c r="B574" s="11" t="s">
        <v>1351</v>
      </c>
      <c r="C574" s="11" t="s">
        <v>67</v>
      </c>
      <c r="D574" s="11" t="s">
        <v>68</v>
      </c>
      <c r="E574" s="11" t="s">
        <v>93</v>
      </c>
      <c r="F574" s="11" t="s">
        <v>1352</v>
      </c>
      <c r="G574" s="11" t="s">
        <v>48</v>
      </c>
      <c r="H574" s="11" t="s">
        <v>95</v>
      </c>
      <c r="I574" s="11" t="s">
        <v>29</v>
      </c>
      <c r="J574" s="11" t="s">
        <v>29</v>
      </c>
      <c r="K574" s="11" t="s">
        <v>1569</v>
      </c>
      <c r="L574" s="20"/>
      <c r="M574" s="11">
        <f t="shared" si="340"/>
        <v>0</v>
      </c>
      <c r="N574" s="11">
        <v>0</v>
      </c>
      <c r="O574" s="11"/>
      <c r="P574" s="11"/>
      <c r="Q574" s="11"/>
      <c r="R574" s="11">
        <v>0</v>
      </c>
      <c r="S574" s="11">
        <v>0</v>
      </c>
      <c r="T574" s="11"/>
      <c r="U574" s="11"/>
      <c r="V574" s="11"/>
      <c r="W574" s="11"/>
      <c r="X574" s="11">
        <v>0</v>
      </c>
      <c r="Y574" s="11">
        <v>0</v>
      </c>
      <c r="Z574" s="11">
        <v>0</v>
      </c>
      <c r="AA574" s="11">
        <v>0</v>
      </c>
      <c r="AB574" s="11">
        <v>0</v>
      </c>
      <c r="AC574" s="11"/>
      <c r="AD574" s="11">
        <v>0</v>
      </c>
      <c r="AE574" s="11">
        <v>0</v>
      </c>
      <c r="AF574" s="11">
        <v>0</v>
      </c>
      <c r="AG574" s="11"/>
      <c r="AH574" s="11">
        <v>0</v>
      </c>
      <c r="AI574" s="11" t="s">
        <v>32</v>
      </c>
      <c r="AJ574" s="11"/>
    </row>
    <row r="575" spans="1:36" s="7" customFormat="1" ht="13.5" hidden="1" customHeight="1" x14ac:dyDescent="0.25">
      <c r="A575" s="11" t="str">
        <f t="shared" si="316"/>
        <v>select N'Магей Лариса Михайлівна', N'22',  N'Відділення загальної терапії',  N'сестра-господиня',  N'1.00', 8, 140, 0, getDate(), null, getDate() union all</v>
      </c>
      <c r="B575" s="11" t="s">
        <v>453</v>
      </c>
      <c r="C575" s="11" t="s">
        <v>202</v>
      </c>
      <c r="D575" s="11" t="s">
        <v>203</v>
      </c>
      <c r="E575" s="11" t="s">
        <v>183</v>
      </c>
      <c r="F575" s="11" t="s">
        <v>454</v>
      </c>
      <c r="G575" s="11" t="s">
        <v>48</v>
      </c>
      <c r="H575" s="11" t="s">
        <v>184</v>
      </c>
      <c r="I575" s="11" t="s">
        <v>29</v>
      </c>
      <c r="J575" s="11" t="s">
        <v>29</v>
      </c>
      <c r="K575" s="11" t="s">
        <v>1569</v>
      </c>
      <c r="L575" s="20"/>
      <c r="M575" s="11">
        <f t="shared" si="340"/>
        <v>0</v>
      </c>
      <c r="N575" s="11">
        <v>0</v>
      </c>
      <c r="O575" s="11"/>
      <c r="P575" s="11"/>
      <c r="Q575" s="11"/>
      <c r="R575" s="11">
        <v>0</v>
      </c>
      <c r="S575" s="11">
        <v>0</v>
      </c>
      <c r="T575" s="11"/>
      <c r="U575" s="11"/>
      <c r="V575" s="11"/>
      <c r="W575" s="11"/>
      <c r="X575" s="11">
        <v>0</v>
      </c>
      <c r="Y575" s="11">
        <v>0</v>
      </c>
      <c r="Z575" s="11">
        <v>0</v>
      </c>
      <c r="AA575" s="11">
        <v>0</v>
      </c>
      <c r="AB575" s="11">
        <v>0</v>
      </c>
      <c r="AC575" s="11"/>
      <c r="AD575" s="11">
        <v>0</v>
      </c>
      <c r="AE575" s="11">
        <v>0</v>
      </c>
      <c r="AF575" s="11">
        <v>0</v>
      </c>
      <c r="AG575" s="11"/>
      <c r="AH575" s="11">
        <v>0</v>
      </c>
      <c r="AI575" s="11" t="s">
        <v>32</v>
      </c>
      <c r="AJ575" s="11"/>
    </row>
    <row r="576" spans="1:36" s="7" customFormat="1" ht="13.5" hidden="1" customHeight="1" x14ac:dyDescent="0.25">
      <c r="A576" s="11" t="str">
        <f t="shared" si="316"/>
        <v>select N'Мазур Галина Василівна', N'2',  N'Відділення екстреної (невідкладної) медичної допомоги',  N'сестра медична',  N'1.00', 8, 200, 0, getDate(), null, getDate() union all</v>
      </c>
      <c r="B576" s="11" t="s">
        <v>1207</v>
      </c>
      <c r="C576" s="11" t="s">
        <v>173</v>
      </c>
      <c r="D576" s="11" t="s">
        <v>30</v>
      </c>
      <c r="E576" s="11" t="s">
        <v>93</v>
      </c>
      <c r="F576" s="11" t="s">
        <v>181</v>
      </c>
      <c r="G576" s="11" t="s">
        <v>48</v>
      </c>
      <c r="H576" s="11" t="s">
        <v>95</v>
      </c>
      <c r="I576" s="11" t="s">
        <v>27</v>
      </c>
      <c r="J576" s="11" t="s">
        <v>28</v>
      </c>
      <c r="K576" s="11" t="s">
        <v>1569</v>
      </c>
      <c r="L576" s="20"/>
      <c r="M576" s="11">
        <f t="shared" si="340"/>
        <v>0</v>
      </c>
      <c r="N576" s="11">
        <v>0</v>
      </c>
      <c r="O576" s="11"/>
      <c r="P576" s="11"/>
      <c r="Q576" s="11"/>
      <c r="R576" s="11">
        <v>0</v>
      </c>
      <c r="S576" s="11">
        <v>0</v>
      </c>
      <c r="T576" s="11"/>
      <c r="U576" s="11"/>
      <c r="V576" s="11"/>
      <c r="W576" s="11"/>
      <c r="X576" s="11">
        <v>0</v>
      </c>
      <c r="Y576" s="11">
        <v>0</v>
      </c>
      <c r="Z576" s="11">
        <v>0</v>
      </c>
      <c r="AA576" s="11">
        <v>0</v>
      </c>
      <c r="AB576" s="11">
        <v>0</v>
      </c>
      <c r="AC576" s="11"/>
      <c r="AD576" s="11">
        <v>0</v>
      </c>
      <c r="AE576" s="11">
        <v>0</v>
      </c>
      <c r="AF576" s="11">
        <v>0</v>
      </c>
      <c r="AG576" s="11"/>
      <c r="AH576" s="11">
        <v>0</v>
      </c>
      <c r="AI576" s="11" t="s">
        <v>32</v>
      </c>
      <c r="AJ576" s="11"/>
    </row>
    <row r="577" spans="1:36" s="7" customFormat="1" ht="13.5" hidden="1" customHeight="1" x14ac:dyDescent="0.25">
      <c r="A577" s="11" t="str">
        <f t="shared" si="316"/>
        <v>select N'Мазур Галина Василівна', N'2',  N'Відділення екстреної (невідкладної) медичної допомоги',  N'сестра медична',  N'0.25', 8, 200, 0, getDate(), null, getDate() union all</v>
      </c>
      <c r="B577" s="11" t="s">
        <v>1207</v>
      </c>
      <c r="C577" s="11" t="s">
        <v>173</v>
      </c>
      <c r="D577" s="11" t="s">
        <v>30</v>
      </c>
      <c r="E577" s="11" t="s">
        <v>93</v>
      </c>
      <c r="F577" s="11" t="s">
        <v>1490</v>
      </c>
      <c r="G577" s="11" t="s">
        <v>48</v>
      </c>
      <c r="H577" s="11" t="s">
        <v>95</v>
      </c>
      <c r="I577" s="11" t="s">
        <v>27</v>
      </c>
      <c r="J577" s="11" t="s">
        <v>374</v>
      </c>
      <c r="K577" s="11" t="s">
        <v>1570</v>
      </c>
      <c r="L577" s="20"/>
      <c r="M577" s="11">
        <f t="shared" si="340"/>
        <v>0</v>
      </c>
      <c r="N577" s="11">
        <v>0</v>
      </c>
      <c r="O577" s="11"/>
      <c r="P577" s="11"/>
      <c r="Q577" s="11"/>
      <c r="R577" s="11">
        <v>0</v>
      </c>
      <c r="S577" s="11">
        <v>0</v>
      </c>
      <c r="T577" s="11"/>
      <c r="U577" s="11"/>
      <c r="V577" s="11"/>
      <c r="W577" s="11"/>
      <c r="X577" s="11">
        <v>0</v>
      </c>
      <c r="Y577" s="11">
        <v>0</v>
      </c>
      <c r="Z577" s="11">
        <v>0</v>
      </c>
      <c r="AA577" s="11">
        <v>0</v>
      </c>
      <c r="AB577" s="11">
        <v>0</v>
      </c>
      <c r="AC577" s="11"/>
      <c r="AD577" s="11">
        <v>0</v>
      </c>
      <c r="AE577" s="11">
        <v>0</v>
      </c>
      <c r="AF577" s="11">
        <v>0</v>
      </c>
      <c r="AG577" s="11"/>
      <c r="AH577" s="11">
        <v>0</v>
      </c>
      <c r="AI577" s="11" t="s">
        <v>32</v>
      </c>
      <c r="AJ577" s="11"/>
    </row>
    <row r="578" spans="1:36" s="7" customFormat="1" ht="13.5" hidden="1" customHeight="1" x14ac:dyDescent="0.25">
      <c r="A578" s="11" t="str">
        <f t="shared" si="316"/>
        <v>select N'Мазютинець Ірина Іванівна', N'84',  N'Терапевтичний блок інтенсивної терапії',  N'сестра медична',  N'1.00', 8, 200, 0, getDate(), null, getDate() union all</v>
      </c>
      <c r="B578" s="11" t="s">
        <v>278</v>
      </c>
      <c r="C578" s="11" t="s">
        <v>88</v>
      </c>
      <c r="D578" s="11" t="s">
        <v>89</v>
      </c>
      <c r="E578" s="11" t="s">
        <v>93</v>
      </c>
      <c r="F578" s="11" t="s">
        <v>279</v>
      </c>
      <c r="G578" s="11" t="s">
        <v>48</v>
      </c>
      <c r="H578" s="11" t="s">
        <v>95</v>
      </c>
      <c r="I578" s="11" t="s">
        <v>29</v>
      </c>
      <c r="J578" s="11" t="s">
        <v>29</v>
      </c>
      <c r="K578" s="11" t="s">
        <v>1569</v>
      </c>
      <c r="L578" s="20"/>
      <c r="M578" s="11">
        <f t="shared" si="340"/>
        <v>0</v>
      </c>
      <c r="N578" s="11">
        <v>0</v>
      </c>
      <c r="O578" s="11"/>
      <c r="P578" s="11"/>
      <c r="Q578" s="11"/>
      <c r="R578" s="11">
        <v>0</v>
      </c>
      <c r="S578" s="11">
        <v>0</v>
      </c>
      <c r="T578" s="11"/>
      <c r="U578" s="11"/>
      <c r="V578" s="11"/>
      <c r="W578" s="11"/>
      <c r="X578" s="11">
        <v>0</v>
      </c>
      <c r="Y578" s="11">
        <v>0</v>
      </c>
      <c r="Z578" s="11">
        <v>0</v>
      </c>
      <c r="AA578" s="11">
        <v>0</v>
      </c>
      <c r="AB578" s="11">
        <v>0</v>
      </c>
      <c r="AC578" s="11"/>
      <c r="AD578" s="11">
        <v>0</v>
      </c>
      <c r="AE578" s="11">
        <v>0</v>
      </c>
      <c r="AF578" s="11">
        <v>0</v>
      </c>
      <c r="AG578" s="11"/>
      <c r="AH578" s="11">
        <v>0</v>
      </c>
      <c r="AI578" s="11" t="s">
        <v>32</v>
      </c>
      <c r="AJ578" s="11"/>
    </row>
    <row r="579" spans="1:36" s="7" customFormat="1" ht="13.5" hidden="1" customHeight="1" x14ac:dyDescent="0.25">
      <c r="A579" s="11" t="str">
        <f t="shared" ref="A579:A642" si="341">CONCATENATE("select N'",B579,"', N'",D579,"', "," N'",C579,"',  N'",E579,"',  N'",K579,"', ",G579,", ",H579,", ",M579,", getDate(), null, getDate() union all")</f>
        <v>select N'Максим Мирослава Михайлівна', N'93',  N'Бухгалтерія',  N'Бухгалтер з розрахунків заробітної плати',  N'1.00', 10, 800, 0, getDate(), null, getDate() union all</v>
      </c>
      <c r="B579" s="11" t="s">
        <v>329</v>
      </c>
      <c r="C579" s="11" t="s">
        <v>330</v>
      </c>
      <c r="D579" s="11" t="s">
        <v>331</v>
      </c>
      <c r="E579" s="11" t="s">
        <v>332</v>
      </c>
      <c r="F579" s="11" t="s">
        <v>196</v>
      </c>
      <c r="G579" s="11" t="s">
        <v>55</v>
      </c>
      <c r="H579" s="11" t="s">
        <v>56</v>
      </c>
      <c r="I579" s="11" t="s">
        <v>29</v>
      </c>
      <c r="J579" s="11" t="s">
        <v>29</v>
      </c>
      <c r="K579" s="11" t="s">
        <v>1569</v>
      </c>
      <c r="L579" s="20"/>
      <c r="M579" s="11">
        <f t="shared" si="340"/>
        <v>0</v>
      </c>
      <c r="N579" s="11">
        <v>0</v>
      </c>
      <c r="O579" s="11"/>
      <c r="P579" s="11"/>
      <c r="Q579" s="11"/>
      <c r="R579" s="11">
        <v>0</v>
      </c>
      <c r="S579" s="11">
        <v>0</v>
      </c>
      <c r="T579" s="11"/>
      <c r="U579" s="11"/>
      <c r="V579" s="11"/>
      <c r="W579" s="11"/>
      <c r="X579" s="11">
        <v>0</v>
      </c>
      <c r="Y579" s="11">
        <v>0</v>
      </c>
      <c r="Z579" s="11">
        <v>0</v>
      </c>
      <c r="AA579" s="11">
        <v>0</v>
      </c>
      <c r="AB579" s="11">
        <v>0</v>
      </c>
      <c r="AC579" s="11"/>
      <c r="AD579" s="11">
        <v>0</v>
      </c>
      <c r="AE579" s="11">
        <v>0</v>
      </c>
      <c r="AF579" s="11">
        <v>0</v>
      </c>
      <c r="AG579" s="11"/>
      <c r="AH579" s="11">
        <v>0</v>
      </c>
      <c r="AI579" s="11" t="s">
        <v>32</v>
      </c>
      <c r="AJ579" s="11"/>
    </row>
    <row r="580" spans="1:36" s="7" customFormat="1" ht="13.5" hidden="1" customHeight="1" x14ac:dyDescent="0.25">
      <c r="A580" s="11" t="str">
        <f t="shared" si="341"/>
        <v>select N'Малинич Марія Іванівна', N'4',  N'Гінекологічне відділення',  N'сестра медична',  N'1.00', 8, 200, 0, getDate(), null, getDate() union all</v>
      </c>
      <c r="B580" s="11" t="s">
        <v>517</v>
      </c>
      <c r="C580" s="11" t="s">
        <v>34</v>
      </c>
      <c r="D580" s="11" t="s">
        <v>35</v>
      </c>
      <c r="E580" s="11" t="s">
        <v>93</v>
      </c>
      <c r="F580" s="11" t="s">
        <v>181</v>
      </c>
      <c r="G580" s="11" t="s">
        <v>48</v>
      </c>
      <c r="H580" s="11" t="s">
        <v>95</v>
      </c>
      <c r="I580" s="11" t="s">
        <v>27</v>
      </c>
      <c r="J580" s="11" t="s">
        <v>28</v>
      </c>
      <c r="K580" s="11" t="s">
        <v>1569</v>
      </c>
      <c r="L580" s="20"/>
      <c r="M580" s="11">
        <f t="shared" si="340"/>
        <v>0</v>
      </c>
      <c r="N580" s="11">
        <v>0</v>
      </c>
      <c r="O580" s="11"/>
      <c r="P580" s="11"/>
      <c r="Q580" s="11"/>
      <c r="R580" s="11">
        <v>0</v>
      </c>
      <c r="S580" s="11">
        <v>0</v>
      </c>
      <c r="T580" s="11"/>
      <c r="U580" s="11"/>
      <c r="V580" s="11"/>
      <c r="W580" s="11"/>
      <c r="X580" s="11">
        <v>0</v>
      </c>
      <c r="Y580" s="11">
        <v>0</v>
      </c>
      <c r="Z580" s="11">
        <v>0</v>
      </c>
      <c r="AA580" s="11">
        <v>0</v>
      </c>
      <c r="AB580" s="11">
        <v>0</v>
      </c>
      <c r="AC580" s="11"/>
      <c r="AD580" s="11">
        <v>0</v>
      </c>
      <c r="AE580" s="11">
        <v>0</v>
      </c>
      <c r="AF580" s="11">
        <v>0</v>
      </c>
      <c r="AG580" s="11"/>
      <c r="AH580" s="11">
        <v>0</v>
      </c>
      <c r="AI580" s="11" t="s">
        <v>32</v>
      </c>
      <c r="AJ580" s="11"/>
    </row>
    <row r="581" spans="1:36" s="7" customFormat="1" ht="13.5" hidden="1" customHeight="1" x14ac:dyDescent="0.25">
      <c r="A581" s="11" t="str">
        <f t="shared" si="341"/>
        <v>select N'Малинич Марія Іванівна', N'4',  N'Гінекологічне відділення',  N'сестра медична',  N'0.25', 8, 200, 0, getDate(), null, getDate() union all</v>
      </c>
      <c r="B581" s="11" t="s">
        <v>517</v>
      </c>
      <c r="C581" s="11" t="s">
        <v>34</v>
      </c>
      <c r="D581" s="11" t="s">
        <v>35</v>
      </c>
      <c r="E581" s="11" t="s">
        <v>93</v>
      </c>
      <c r="F581" s="11" t="s">
        <v>577</v>
      </c>
      <c r="G581" s="11" t="s">
        <v>48</v>
      </c>
      <c r="H581" s="11" t="s">
        <v>95</v>
      </c>
      <c r="I581" s="11" t="s">
        <v>27</v>
      </c>
      <c r="J581" s="11" t="s">
        <v>374</v>
      </c>
      <c r="K581" s="11" t="s">
        <v>1570</v>
      </c>
      <c r="L581" s="20"/>
      <c r="M581" s="11">
        <f t="shared" si="340"/>
        <v>0</v>
      </c>
      <c r="N581" s="11">
        <v>0</v>
      </c>
      <c r="O581" s="11"/>
      <c r="P581" s="11"/>
      <c r="Q581" s="11"/>
      <c r="R581" s="11">
        <v>0</v>
      </c>
      <c r="S581" s="11">
        <v>0</v>
      </c>
      <c r="T581" s="11"/>
      <c r="U581" s="11"/>
      <c r="V581" s="11"/>
      <c r="W581" s="11"/>
      <c r="X581" s="11">
        <v>0</v>
      </c>
      <c r="Y581" s="11">
        <v>0</v>
      </c>
      <c r="Z581" s="11">
        <v>0</v>
      </c>
      <c r="AA581" s="11">
        <v>0</v>
      </c>
      <c r="AB581" s="11">
        <v>0</v>
      </c>
      <c r="AC581" s="11"/>
      <c r="AD581" s="11">
        <v>0</v>
      </c>
      <c r="AE581" s="11">
        <v>0</v>
      </c>
      <c r="AF581" s="11">
        <v>0</v>
      </c>
      <c r="AG581" s="11"/>
      <c r="AH581" s="11">
        <v>0</v>
      </c>
      <c r="AI581" s="11" t="s">
        <v>32</v>
      </c>
      <c r="AJ581" s="11"/>
    </row>
    <row r="582" spans="1:36" s="7" customFormat="1" ht="13.5" hidden="1" customHeight="1" x14ac:dyDescent="0.25">
      <c r="A582" s="11" t="str">
        <f t="shared" si="341"/>
        <v>select N'Мальованець Валентина Анатоліївна', N'60',  N'Реабілітаційне відділення',  N'Молодша медична сестра',  N'0.50', 8, 120, 0, getDate(), null, getDate() union all</v>
      </c>
      <c r="B582" s="11" t="s">
        <v>1446</v>
      </c>
      <c r="C582" s="11" t="s">
        <v>100</v>
      </c>
      <c r="D582" s="11" t="s">
        <v>101</v>
      </c>
      <c r="E582" s="11" t="s">
        <v>111</v>
      </c>
      <c r="F582" s="11" t="s">
        <v>122</v>
      </c>
      <c r="G582" s="11" t="s">
        <v>48</v>
      </c>
      <c r="H582" s="11" t="s">
        <v>112</v>
      </c>
      <c r="I582" s="11" t="s">
        <v>29</v>
      </c>
      <c r="J582" s="11" t="s">
        <v>50</v>
      </c>
      <c r="K582" s="11" t="s">
        <v>1571</v>
      </c>
      <c r="L582" s="20"/>
      <c r="M582" s="11">
        <f t="shared" si="340"/>
        <v>0</v>
      </c>
      <c r="N582" s="11">
        <v>0</v>
      </c>
      <c r="O582" s="11"/>
      <c r="P582" s="11"/>
      <c r="Q582" s="11"/>
      <c r="R582" s="11">
        <v>0</v>
      </c>
      <c r="S582" s="11">
        <v>0</v>
      </c>
      <c r="T582" s="11"/>
      <c r="U582" s="11"/>
      <c r="V582" s="11"/>
      <c r="W582" s="11"/>
      <c r="X582" s="11">
        <v>0</v>
      </c>
      <c r="Y582" s="11">
        <v>0</v>
      </c>
      <c r="Z582" s="11">
        <v>0</v>
      </c>
      <c r="AA582" s="11">
        <v>0</v>
      </c>
      <c r="AB582" s="11">
        <v>0</v>
      </c>
      <c r="AC582" s="11"/>
      <c r="AD582" s="11">
        <v>0</v>
      </c>
      <c r="AE582" s="11">
        <v>0</v>
      </c>
      <c r="AF582" s="11">
        <v>0</v>
      </c>
      <c r="AG582" s="11"/>
      <c r="AH582" s="11">
        <v>0</v>
      </c>
      <c r="AI582" s="11" t="s">
        <v>32</v>
      </c>
      <c r="AJ582" s="11"/>
    </row>
    <row r="583" spans="1:36" s="7" customFormat="1" ht="13.5" hidden="1" customHeight="1" x14ac:dyDescent="0.25">
      <c r="A583" s="11" t="str">
        <f t="shared" si="341"/>
        <v>select N'Мальованець Валентина Анатоліївна', N'84',  N'Інсультне відділення',  N'Молодша медична сестра',  N'0.50', 8, 120, 0, getDate(), null, getDate() union all</v>
      </c>
      <c r="B583" s="11" t="s">
        <v>1446</v>
      </c>
      <c r="C583" s="11" t="s">
        <v>282</v>
      </c>
      <c r="D583" s="11" t="s">
        <v>89</v>
      </c>
      <c r="E583" s="11" t="s">
        <v>111</v>
      </c>
      <c r="F583" s="11" t="s">
        <v>31</v>
      </c>
      <c r="G583" s="11" t="s">
        <v>48</v>
      </c>
      <c r="H583" s="11" t="s">
        <v>112</v>
      </c>
      <c r="I583" s="11" t="s">
        <v>29</v>
      </c>
      <c r="J583" s="11" t="s">
        <v>50</v>
      </c>
      <c r="K583" s="11" t="s">
        <v>1571</v>
      </c>
      <c r="L583" s="20"/>
      <c r="M583" s="11">
        <f t="shared" si="340"/>
        <v>0</v>
      </c>
      <c r="N583" s="11">
        <v>0</v>
      </c>
      <c r="O583" s="11"/>
      <c r="P583" s="11"/>
      <c r="Q583" s="11"/>
      <c r="R583" s="11">
        <v>0</v>
      </c>
      <c r="S583" s="11">
        <v>0</v>
      </c>
      <c r="T583" s="11"/>
      <c r="U583" s="11"/>
      <c r="V583" s="11"/>
      <c r="W583" s="11"/>
      <c r="X583" s="11">
        <v>0</v>
      </c>
      <c r="Y583" s="11">
        <v>0</v>
      </c>
      <c r="Z583" s="11">
        <v>0</v>
      </c>
      <c r="AA583" s="11">
        <v>0</v>
      </c>
      <c r="AB583" s="11">
        <v>0</v>
      </c>
      <c r="AC583" s="11"/>
      <c r="AD583" s="11">
        <v>0</v>
      </c>
      <c r="AE583" s="11">
        <v>0</v>
      </c>
      <c r="AF583" s="11">
        <v>0</v>
      </c>
      <c r="AG583" s="11"/>
      <c r="AH583" s="11">
        <v>0</v>
      </c>
      <c r="AI583" s="11" t="s">
        <v>32</v>
      </c>
      <c r="AJ583" s="11"/>
    </row>
    <row r="584" spans="1:36" s="7" customFormat="1" ht="13.5" hidden="1" customHeight="1" x14ac:dyDescent="0.25">
      <c r="A584" s="11" t="str">
        <f t="shared" si="341"/>
        <v>select N'Мальованик Ніколетта Вікторівна', N'5',  N'Відділення ортопедії, травматології та нейрохірургії',  N'сестра медична',  N'1.00', 8, 200, 0, getDate(), null, getDate() union all</v>
      </c>
      <c r="B584" s="11" t="s">
        <v>1135</v>
      </c>
      <c r="C584" s="11" t="s">
        <v>22</v>
      </c>
      <c r="D584" s="11" t="s">
        <v>23</v>
      </c>
      <c r="E584" s="11" t="s">
        <v>93</v>
      </c>
      <c r="F584" s="11" t="s">
        <v>1136</v>
      </c>
      <c r="G584" s="11" t="s">
        <v>48</v>
      </c>
      <c r="H584" s="11" t="s">
        <v>95</v>
      </c>
      <c r="I584" s="11" t="s">
        <v>185</v>
      </c>
      <c r="J584" s="11" t="s">
        <v>186</v>
      </c>
      <c r="K584" s="11" t="s">
        <v>1569</v>
      </c>
      <c r="L584" s="20"/>
      <c r="M584" s="11">
        <f t="shared" si="340"/>
        <v>0</v>
      </c>
      <c r="N584" s="11">
        <v>0</v>
      </c>
      <c r="O584" s="11"/>
      <c r="P584" s="11"/>
      <c r="Q584" s="11"/>
      <c r="R584" s="11">
        <v>0</v>
      </c>
      <c r="S584" s="11">
        <v>0</v>
      </c>
      <c r="T584" s="11"/>
      <c r="U584" s="11"/>
      <c r="V584" s="11"/>
      <c r="W584" s="11"/>
      <c r="X584" s="11">
        <v>0</v>
      </c>
      <c r="Y584" s="11">
        <v>0</v>
      </c>
      <c r="Z584" s="11">
        <v>0</v>
      </c>
      <c r="AA584" s="11">
        <v>0</v>
      </c>
      <c r="AB584" s="11">
        <v>0</v>
      </c>
      <c r="AC584" s="11"/>
      <c r="AD584" s="11">
        <v>0</v>
      </c>
      <c r="AE584" s="11">
        <v>0</v>
      </c>
      <c r="AF584" s="11">
        <v>0</v>
      </c>
      <c r="AG584" s="11"/>
      <c r="AH584" s="11">
        <v>0</v>
      </c>
      <c r="AI584" s="11" t="s">
        <v>32</v>
      </c>
      <c r="AJ584" s="11"/>
    </row>
    <row r="585" spans="1:36" s="7" customFormat="1" ht="13.5" hidden="1" customHeight="1" x14ac:dyDescent="0.25">
      <c r="A585" s="11" t="str">
        <f t="shared" si="341"/>
        <v>select N'Мальованик Ніколетта Вікторівна', N'81',  N'Операційна №2',  N'сестра медична операційна',  N'0.50', 8, 260, 0, getDate(), null, getDate() union all</v>
      </c>
      <c r="B585" s="11" t="s">
        <v>1135</v>
      </c>
      <c r="C585" s="11" t="s">
        <v>532</v>
      </c>
      <c r="D585" s="11" t="s">
        <v>227</v>
      </c>
      <c r="E585" s="11" t="s">
        <v>228</v>
      </c>
      <c r="F585" s="11" t="s">
        <v>86</v>
      </c>
      <c r="G585" s="11" t="s">
        <v>48</v>
      </c>
      <c r="H585" s="11" t="s">
        <v>49</v>
      </c>
      <c r="I585" s="11" t="s">
        <v>185</v>
      </c>
      <c r="J585" s="11" t="s">
        <v>784</v>
      </c>
      <c r="K585" s="11" t="s">
        <v>1571</v>
      </c>
      <c r="L585" s="20"/>
      <c r="M585" s="11">
        <f t="shared" si="340"/>
        <v>0</v>
      </c>
      <c r="N585" s="11">
        <v>0</v>
      </c>
      <c r="O585" s="11"/>
      <c r="P585" s="11"/>
      <c r="Q585" s="11"/>
      <c r="R585" s="11">
        <v>0</v>
      </c>
      <c r="S585" s="11">
        <v>0</v>
      </c>
      <c r="T585" s="11"/>
      <c r="U585" s="11"/>
      <c r="V585" s="11"/>
      <c r="W585" s="11"/>
      <c r="X585" s="11">
        <v>0</v>
      </c>
      <c r="Y585" s="11">
        <v>0</v>
      </c>
      <c r="Z585" s="11">
        <v>0</v>
      </c>
      <c r="AA585" s="11">
        <v>0</v>
      </c>
      <c r="AB585" s="11">
        <v>0</v>
      </c>
      <c r="AC585" s="11"/>
      <c r="AD585" s="11">
        <v>0</v>
      </c>
      <c r="AE585" s="11">
        <v>0</v>
      </c>
      <c r="AF585" s="11">
        <v>0</v>
      </c>
      <c r="AG585" s="11"/>
      <c r="AH585" s="11">
        <v>0</v>
      </c>
      <c r="AI585" s="11" t="s">
        <v>32</v>
      </c>
      <c r="AJ585" s="11"/>
    </row>
    <row r="586" spans="1:36" s="7" customFormat="1" ht="13.5" hidden="1" customHeight="1" x14ac:dyDescent="0.25">
      <c r="A586" s="11" t="str">
        <f t="shared" si="341"/>
        <v>select N'Малярчик Марія Йосипівна', N'96',  N'Приймальний блок',  N'акушерка',  N'1.00', 8, 260, 0, getDate(), null, getDate() union all</v>
      </c>
      <c r="B586" s="11" t="s">
        <v>654</v>
      </c>
      <c r="C586" s="11" t="s">
        <v>637</v>
      </c>
      <c r="D586" s="11" t="s">
        <v>638</v>
      </c>
      <c r="E586" s="11" t="s">
        <v>46</v>
      </c>
      <c r="F586" s="11" t="s">
        <v>181</v>
      </c>
      <c r="G586" s="11" t="s">
        <v>48</v>
      </c>
      <c r="H586" s="11" t="s">
        <v>49</v>
      </c>
      <c r="I586" s="11" t="s">
        <v>29</v>
      </c>
      <c r="J586" s="11" t="s">
        <v>29</v>
      </c>
      <c r="K586" s="11" t="s">
        <v>1569</v>
      </c>
      <c r="L586" s="20"/>
      <c r="M586" s="11">
        <f t="shared" si="340"/>
        <v>0</v>
      </c>
      <c r="N586" s="11">
        <v>0</v>
      </c>
      <c r="O586" s="11"/>
      <c r="P586" s="11"/>
      <c r="Q586" s="11"/>
      <c r="R586" s="11">
        <v>0</v>
      </c>
      <c r="S586" s="11">
        <v>0</v>
      </c>
      <c r="T586" s="11"/>
      <c r="U586" s="11"/>
      <c r="V586" s="11"/>
      <c r="W586" s="11"/>
      <c r="X586" s="11">
        <v>0</v>
      </c>
      <c r="Y586" s="11">
        <v>0</v>
      </c>
      <c r="Z586" s="11">
        <v>0</v>
      </c>
      <c r="AA586" s="11">
        <v>0</v>
      </c>
      <c r="AB586" s="11">
        <v>0</v>
      </c>
      <c r="AC586" s="11"/>
      <c r="AD586" s="11">
        <v>0</v>
      </c>
      <c r="AE586" s="11">
        <v>0</v>
      </c>
      <c r="AF586" s="11">
        <v>0</v>
      </c>
      <c r="AG586" s="11"/>
      <c r="AH586" s="11">
        <v>0</v>
      </c>
      <c r="AI586" s="11" t="s">
        <v>32</v>
      </c>
      <c r="AJ586" s="11"/>
    </row>
    <row r="587" spans="1:36" s="7" customFormat="1" ht="13.5" hidden="1" customHeight="1" x14ac:dyDescent="0.25">
      <c r="A587" s="11" t="str">
        <f t="shared" si="341"/>
        <v>select N'Мангур Мирослава Іванівна', N'32',  N'Кабінет молодшого персоналу',  N'Молодша медична сестра',  N'1.00', 8, 120, 0, getDate(), null, getDate() union all</v>
      </c>
      <c r="B587" s="11" t="s">
        <v>1301</v>
      </c>
      <c r="C587" s="11" t="s">
        <v>419</v>
      </c>
      <c r="D587" s="11" t="s">
        <v>84</v>
      </c>
      <c r="E587" s="11" t="s">
        <v>111</v>
      </c>
      <c r="F587" s="11" t="s">
        <v>25</v>
      </c>
      <c r="G587" s="11" t="s">
        <v>48</v>
      </c>
      <c r="H587" s="11" t="s">
        <v>112</v>
      </c>
      <c r="I587" s="11" t="s">
        <v>29</v>
      </c>
      <c r="J587" s="11" t="s">
        <v>29</v>
      </c>
      <c r="K587" s="11" t="s">
        <v>1569</v>
      </c>
      <c r="L587" s="20"/>
      <c r="M587" s="11">
        <f t="shared" si="340"/>
        <v>0</v>
      </c>
      <c r="N587" s="11">
        <v>0</v>
      </c>
      <c r="O587" s="11"/>
      <c r="P587" s="11"/>
      <c r="Q587" s="11"/>
      <c r="R587" s="11">
        <v>0</v>
      </c>
      <c r="S587" s="11">
        <v>0</v>
      </c>
      <c r="T587" s="11"/>
      <c r="U587" s="11"/>
      <c r="V587" s="11"/>
      <c r="W587" s="11"/>
      <c r="X587" s="11">
        <v>0</v>
      </c>
      <c r="Y587" s="11">
        <v>0</v>
      </c>
      <c r="Z587" s="11">
        <v>0</v>
      </c>
      <c r="AA587" s="11">
        <v>0</v>
      </c>
      <c r="AB587" s="11">
        <v>0</v>
      </c>
      <c r="AC587" s="11"/>
      <c r="AD587" s="11">
        <v>0</v>
      </c>
      <c r="AE587" s="11">
        <v>0</v>
      </c>
      <c r="AF587" s="11">
        <v>0</v>
      </c>
      <c r="AG587" s="11"/>
      <c r="AH587" s="11">
        <v>0</v>
      </c>
      <c r="AI587" s="11" t="s">
        <v>32</v>
      </c>
      <c r="AJ587" s="11"/>
    </row>
    <row r="588" spans="1:36" s="7" customFormat="1" ht="13.5" hidden="1" customHeight="1" x14ac:dyDescent="0.25">
      <c r="A588" s="11" t="str">
        <f t="shared" si="341"/>
        <v>select N'Маняк Оксана Юріївна', N'32',  N'Кабінет велоергометрії',  N'лікар з функціональної діагностики',  N'1.00', 0, 0, 0, getDate(), null, getDate() union all</v>
      </c>
      <c r="B588" s="11" t="s">
        <v>1478</v>
      </c>
      <c r="C588" s="11" t="s">
        <v>1479</v>
      </c>
      <c r="D588" s="11" t="s">
        <v>84</v>
      </c>
      <c r="E588" s="11" t="s">
        <v>459</v>
      </c>
      <c r="F588" s="11">
        <v>1</v>
      </c>
      <c r="G588" s="11" t="s">
        <v>26</v>
      </c>
      <c r="H588" s="11" t="s">
        <v>26</v>
      </c>
      <c r="I588" s="11" t="s">
        <v>29</v>
      </c>
      <c r="J588" s="11" t="s">
        <v>29</v>
      </c>
      <c r="K588" s="11" t="s">
        <v>1569</v>
      </c>
      <c r="L588" s="20"/>
      <c r="M588" s="11">
        <f t="shared" si="340"/>
        <v>0</v>
      </c>
      <c r="N588" s="11">
        <v>0</v>
      </c>
      <c r="O588" s="11"/>
      <c r="P588" s="11">
        <f>S588*(200/3)*J588*F588</f>
        <v>0</v>
      </c>
      <c r="Q588" s="11" t="b">
        <f>ROUND(R588,2)=ROUND(P588,2)</f>
        <v>1</v>
      </c>
      <c r="R588" s="11">
        <v>0</v>
      </c>
      <c r="S588" s="12">
        <v>0</v>
      </c>
      <c r="T588" s="12">
        <f>(30000*F588*J588)</f>
        <v>30000</v>
      </c>
      <c r="U588" s="12">
        <f>20000*F588*J588</f>
        <v>20000</v>
      </c>
      <c r="V588" s="12">
        <f>ROUND(IF((Y588-T588)&gt;U588,(Y588-T588-U588)*0.1+U588*0.3,(Y588-T588)*0.3),2)</f>
        <v>-4852.8</v>
      </c>
      <c r="W588" s="12" t="b">
        <f>IF(V588&lt;0,0,V588)=ROUND(X588,2)</f>
        <v>1</v>
      </c>
      <c r="X588" s="11">
        <v>0</v>
      </c>
      <c r="Y588" s="11">
        <v>13824</v>
      </c>
      <c r="Z588" s="11">
        <v>0</v>
      </c>
      <c r="AA588" s="11">
        <v>0</v>
      </c>
      <c r="AB588" s="11">
        <v>0</v>
      </c>
      <c r="AC588" s="11"/>
      <c r="AD588" s="11">
        <v>0</v>
      </c>
      <c r="AE588" s="11">
        <v>0</v>
      </c>
      <c r="AF588" s="11">
        <v>0</v>
      </c>
      <c r="AG588" s="11" t="b">
        <f>ROUND(AF588,2)=ROUND((AH588*AE588),2)</f>
        <v>1</v>
      </c>
      <c r="AH588" s="11">
        <v>0</v>
      </c>
      <c r="AI588" s="11" t="s">
        <v>32</v>
      </c>
      <c r="AJ588" s="11"/>
    </row>
    <row r="589" spans="1:36" s="7" customFormat="1" ht="13.5" hidden="1" customHeight="1" x14ac:dyDescent="0.25">
      <c r="A589" s="11" t="str">
        <f t="shared" si="341"/>
        <v>select N'Маняк Юліанна Олегівна', N'60',  N'Реабілітаційне відділення',  N'Асистент фізичного терапевта',  N'1.00', 8, 360, 0, getDate(), null, getDate() union all</v>
      </c>
      <c r="B589" s="11" t="s">
        <v>1415</v>
      </c>
      <c r="C589" s="11" t="s">
        <v>100</v>
      </c>
      <c r="D589" s="11" t="s">
        <v>101</v>
      </c>
      <c r="E589" s="11" t="s">
        <v>553</v>
      </c>
      <c r="F589" s="11" t="s">
        <v>31</v>
      </c>
      <c r="G589" s="11" t="s">
        <v>48</v>
      </c>
      <c r="H589" s="11" t="s">
        <v>314</v>
      </c>
      <c r="I589" s="11" t="s">
        <v>29</v>
      </c>
      <c r="J589" s="11" t="s">
        <v>29</v>
      </c>
      <c r="K589" s="11" t="s">
        <v>1569</v>
      </c>
      <c r="L589" s="20"/>
      <c r="M589" s="11">
        <f t="shared" si="340"/>
        <v>0</v>
      </c>
      <c r="N589" s="11">
        <v>0</v>
      </c>
      <c r="O589" s="11"/>
      <c r="P589" s="11"/>
      <c r="Q589" s="11"/>
      <c r="R589" s="11">
        <v>0</v>
      </c>
      <c r="S589" s="11">
        <v>0</v>
      </c>
      <c r="T589" s="11"/>
      <c r="U589" s="11"/>
      <c r="V589" s="11"/>
      <c r="W589" s="11"/>
      <c r="X589" s="11">
        <v>0</v>
      </c>
      <c r="Y589" s="11">
        <v>0</v>
      </c>
      <c r="Z589" s="11">
        <v>0</v>
      </c>
      <c r="AA589" s="11">
        <v>0</v>
      </c>
      <c r="AB589" s="11">
        <v>0</v>
      </c>
      <c r="AC589" s="11"/>
      <c r="AD589" s="11">
        <v>0</v>
      </c>
      <c r="AE589" s="11">
        <v>0</v>
      </c>
      <c r="AF589" s="11">
        <v>0</v>
      </c>
      <c r="AG589" s="11"/>
      <c r="AH589" s="11">
        <v>0</v>
      </c>
      <c r="AI589" s="11" t="s">
        <v>32</v>
      </c>
      <c r="AJ589" s="11"/>
    </row>
    <row r="590" spans="1:36" s="7" customFormat="1" ht="13.5" hidden="1" customHeight="1" x14ac:dyDescent="0.25">
      <c r="A590" s="11" t="str">
        <f t="shared" si="341"/>
        <v>select N'Маргіта Наталія Іванівна', N'86',  N'Відділення постінтенсивного виходжування для новонароджених та постнатального догляду',  N'сестра медична',  N'0.50', 8, 200, 0, getDate(), null, getDate() union all</v>
      </c>
      <c r="B590" s="11" t="s">
        <v>981</v>
      </c>
      <c r="C590" s="11" t="s">
        <v>681</v>
      </c>
      <c r="D590" s="11" t="s">
        <v>682</v>
      </c>
      <c r="E590" s="11" t="s">
        <v>93</v>
      </c>
      <c r="F590" s="11" t="s">
        <v>982</v>
      </c>
      <c r="G590" s="11" t="s">
        <v>48</v>
      </c>
      <c r="H590" s="11" t="s">
        <v>95</v>
      </c>
      <c r="I590" s="11" t="s">
        <v>50</v>
      </c>
      <c r="J590" s="11" t="s">
        <v>29</v>
      </c>
      <c r="K590" s="11" t="s">
        <v>1571</v>
      </c>
      <c r="L590" s="20"/>
      <c r="M590" s="11">
        <f t="shared" si="340"/>
        <v>0</v>
      </c>
      <c r="N590" s="11">
        <v>0</v>
      </c>
      <c r="O590" s="11"/>
      <c r="P590" s="11"/>
      <c r="Q590" s="11"/>
      <c r="R590" s="11">
        <v>0</v>
      </c>
      <c r="S590" s="11">
        <v>0</v>
      </c>
      <c r="T590" s="11"/>
      <c r="U590" s="11"/>
      <c r="V590" s="11"/>
      <c r="W590" s="11"/>
      <c r="X590" s="11">
        <v>0</v>
      </c>
      <c r="Y590" s="11">
        <v>0</v>
      </c>
      <c r="Z590" s="11">
        <v>0</v>
      </c>
      <c r="AA590" s="11">
        <v>0</v>
      </c>
      <c r="AB590" s="11">
        <v>0</v>
      </c>
      <c r="AC590" s="11"/>
      <c r="AD590" s="11">
        <v>0</v>
      </c>
      <c r="AE590" s="11">
        <v>0</v>
      </c>
      <c r="AF590" s="11">
        <v>0</v>
      </c>
      <c r="AG590" s="11"/>
      <c r="AH590" s="11">
        <v>0</v>
      </c>
      <c r="AI590" s="11" t="s">
        <v>32</v>
      </c>
      <c r="AJ590" s="11"/>
    </row>
    <row r="591" spans="1:36" s="7" customFormat="1" ht="13.5" hidden="1" customHeight="1" x14ac:dyDescent="0.25">
      <c r="A591" s="11" t="str">
        <f t="shared" si="341"/>
        <v>select N'Маргітич Марія Василівна', N'81',  N'Ургентна мала операційна',  N'сестра медична',  N'1.00', 8, 200, 0, getDate(), null, getDate() union all</v>
      </c>
      <c r="B591" s="11" t="s">
        <v>334</v>
      </c>
      <c r="C591" s="11" t="s">
        <v>324</v>
      </c>
      <c r="D591" s="11" t="s">
        <v>227</v>
      </c>
      <c r="E591" s="11" t="s">
        <v>93</v>
      </c>
      <c r="F591" s="11" t="s">
        <v>325</v>
      </c>
      <c r="G591" s="11" t="s">
        <v>48</v>
      </c>
      <c r="H591" s="11" t="s">
        <v>95</v>
      </c>
      <c r="I591" s="11" t="s">
        <v>29</v>
      </c>
      <c r="J591" s="11" t="s">
        <v>29</v>
      </c>
      <c r="K591" s="11" t="s">
        <v>1569</v>
      </c>
      <c r="L591" s="20"/>
      <c r="M591" s="11">
        <f t="shared" si="340"/>
        <v>0</v>
      </c>
      <c r="N591" s="11">
        <v>0</v>
      </c>
      <c r="O591" s="11"/>
      <c r="P591" s="11"/>
      <c r="Q591" s="11"/>
      <c r="R591" s="11">
        <v>0</v>
      </c>
      <c r="S591" s="11">
        <v>0</v>
      </c>
      <c r="T591" s="11"/>
      <c r="U591" s="11"/>
      <c r="V591" s="11"/>
      <c r="W591" s="11"/>
      <c r="X591" s="11">
        <v>0</v>
      </c>
      <c r="Y591" s="11">
        <v>0</v>
      </c>
      <c r="Z591" s="11">
        <v>0</v>
      </c>
      <c r="AA591" s="11">
        <v>0</v>
      </c>
      <c r="AB591" s="11">
        <v>0</v>
      </c>
      <c r="AC591" s="11"/>
      <c r="AD591" s="11">
        <v>0</v>
      </c>
      <c r="AE591" s="11">
        <v>0</v>
      </c>
      <c r="AF591" s="11">
        <v>0</v>
      </c>
      <c r="AG591" s="11"/>
      <c r="AH591" s="11">
        <v>0</v>
      </c>
      <c r="AI591" s="11" t="s">
        <v>32</v>
      </c>
      <c r="AJ591" s="11"/>
    </row>
    <row r="592" spans="1:36" s="7" customFormat="1" ht="13.5" hidden="1" customHeight="1" x14ac:dyDescent="0.25">
      <c r="A592" s="11" t="str">
        <f t="shared" si="341"/>
        <v>select N'Маргітич Оксана Іванівна', N'81',  N'Операційна №2',  N'сестра медична операційна',  N'1.00', 8, 260, 0, getDate(), null, getDate() union all</v>
      </c>
      <c r="B592" s="11" t="s">
        <v>661</v>
      </c>
      <c r="C592" s="11" t="s">
        <v>532</v>
      </c>
      <c r="D592" s="11" t="s">
        <v>227</v>
      </c>
      <c r="E592" s="11" t="s">
        <v>228</v>
      </c>
      <c r="F592" s="11" t="s">
        <v>181</v>
      </c>
      <c r="G592" s="11" t="s">
        <v>48</v>
      </c>
      <c r="H592" s="11" t="s">
        <v>49</v>
      </c>
      <c r="I592" s="11" t="s">
        <v>27</v>
      </c>
      <c r="J592" s="11" t="s">
        <v>28</v>
      </c>
      <c r="K592" s="11" t="s">
        <v>1569</v>
      </c>
      <c r="L592" s="20"/>
      <c r="M592" s="11">
        <f t="shared" si="340"/>
        <v>0</v>
      </c>
      <c r="N592" s="11">
        <v>0</v>
      </c>
      <c r="O592" s="11"/>
      <c r="P592" s="11"/>
      <c r="Q592" s="11"/>
      <c r="R592" s="11">
        <v>0</v>
      </c>
      <c r="S592" s="11">
        <v>0</v>
      </c>
      <c r="T592" s="11"/>
      <c r="U592" s="11"/>
      <c r="V592" s="11"/>
      <c r="W592" s="11"/>
      <c r="X592" s="11">
        <v>0</v>
      </c>
      <c r="Y592" s="11">
        <v>0</v>
      </c>
      <c r="Z592" s="11">
        <v>0</v>
      </c>
      <c r="AA592" s="11">
        <v>0</v>
      </c>
      <c r="AB592" s="11">
        <v>0</v>
      </c>
      <c r="AC592" s="11"/>
      <c r="AD592" s="11">
        <v>0</v>
      </c>
      <c r="AE592" s="11">
        <v>0</v>
      </c>
      <c r="AF592" s="11">
        <v>0</v>
      </c>
      <c r="AG592" s="11"/>
      <c r="AH592" s="11">
        <v>0</v>
      </c>
      <c r="AI592" s="11" t="s">
        <v>32</v>
      </c>
      <c r="AJ592" s="11"/>
    </row>
    <row r="593" spans="1:36" s="7" customFormat="1" ht="13.5" hidden="1" customHeight="1" x14ac:dyDescent="0.25">
      <c r="A593" s="11" t="str">
        <f t="shared" si="341"/>
        <v>select N'Маргітич Оксана Іванівна', N'81',  N'Операційна №2',  N'сестра медична операційна',  N'0.25', 8, 260, 0, getDate(), null, getDate() union all</v>
      </c>
      <c r="B593" s="11" t="s">
        <v>661</v>
      </c>
      <c r="C593" s="11" t="s">
        <v>532</v>
      </c>
      <c r="D593" s="11" t="s">
        <v>227</v>
      </c>
      <c r="E593" s="11" t="s">
        <v>228</v>
      </c>
      <c r="F593" s="11" t="s">
        <v>1424</v>
      </c>
      <c r="G593" s="11" t="s">
        <v>48</v>
      </c>
      <c r="H593" s="11" t="s">
        <v>49</v>
      </c>
      <c r="I593" s="11" t="s">
        <v>27</v>
      </c>
      <c r="J593" s="11" t="s">
        <v>374</v>
      </c>
      <c r="K593" s="11" t="s">
        <v>1570</v>
      </c>
      <c r="L593" s="20"/>
      <c r="M593" s="11">
        <f t="shared" si="340"/>
        <v>0</v>
      </c>
      <c r="N593" s="11">
        <v>0</v>
      </c>
      <c r="O593" s="11"/>
      <c r="P593" s="11"/>
      <c r="Q593" s="11"/>
      <c r="R593" s="11">
        <v>0</v>
      </c>
      <c r="S593" s="11">
        <v>0</v>
      </c>
      <c r="T593" s="11"/>
      <c r="U593" s="11"/>
      <c r="V593" s="11"/>
      <c r="W593" s="11"/>
      <c r="X593" s="11">
        <v>0</v>
      </c>
      <c r="Y593" s="11">
        <v>0</v>
      </c>
      <c r="Z593" s="11">
        <v>0</v>
      </c>
      <c r="AA593" s="11">
        <v>0</v>
      </c>
      <c r="AB593" s="11">
        <v>0</v>
      </c>
      <c r="AC593" s="11"/>
      <c r="AD593" s="11">
        <v>0</v>
      </c>
      <c r="AE593" s="11">
        <v>0</v>
      </c>
      <c r="AF593" s="11">
        <v>0</v>
      </c>
      <c r="AG593" s="11"/>
      <c r="AH593" s="11">
        <v>0</v>
      </c>
      <c r="AI593" s="11" t="s">
        <v>32</v>
      </c>
      <c r="AJ593" s="11"/>
    </row>
    <row r="594" spans="1:36" s="7" customFormat="1" ht="13.5" hidden="1" customHeight="1" x14ac:dyDescent="0.25">
      <c r="A594" s="11" t="str">
        <f t="shared" si="341"/>
        <v>select N'Маркович Любов Михайлівна', N'32',  N'Рецепція',  N'сестра медична',  N'1.00', 6, 320, 0, getDate(), null, getDate() union all</v>
      </c>
      <c r="B594" s="11" t="s">
        <v>993</v>
      </c>
      <c r="C594" s="11" t="s">
        <v>411</v>
      </c>
      <c r="D594" s="11" t="s">
        <v>84</v>
      </c>
      <c r="E594" s="11" t="s">
        <v>93</v>
      </c>
      <c r="F594" s="11" t="s">
        <v>25</v>
      </c>
      <c r="G594" s="11">
        <v>6</v>
      </c>
      <c r="H594" s="11">
        <v>320</v>
      </c>
      <c r="I594" s="11" t="s">
        <v>29</v>
      </c>
      <c r="J594" s="11" t="s">
        <v>29</v>
      </c>
      <c r="K594" s="11" t="s">
        <v>1569</v>
      </c>
      <c r="L594" s="20"/>
      <c r="M594" s="11">
        <f t="shared" si="340"/>
        <v>0</v>
      </c>
      <c r="N594" s="11">
        <v>0</v>
      </c>
      <c r="O594" s="11"/>
      <c r="P594" s="11"/>
      <c r="Q594" s="11"/>
      <c r="R594" s="11">
        <v>0</v>
      </c>
      <c r="S594" s="11">
        <v>0</v>
      </c>
      <c r="T594" s="11"/>
      <c r="U594" s="11"/>
      <c r="V594" s="11"/>
      <c r="W594" s="11"/>
      <c r="X594" s="11">
        <v>0</v>
      </c>
      <c r="Y594" s="11">
        <v>0</v>
      </c>
      <c r="Z594" s="11">
        <v>0</v>
      </c>
      <c r="AA594" s="11">
        <v>0</v>
      </c>
      <c r="AB594" s="11">
        <v>0</v>
      </c>
      <c r="AC594" s="11"/>
      <c r="AD594" s="11">
        <v>0</v>
      </c>
      <c r="AE594" s="11">
        <v>0</v>
      </c>
      <c r="AF594" s="11">
        <v>0</v>
      </c>
      <c r="AG594" s="11"/>
      <c r="AH594" s="11">
        <v>0</v>
      </c>
      <c r="AI594" s="11" t="s">
        <v>32</v>
      </c>
      <c r="AJ594" s="11"/>
    </row>
    <row r="595" spans="1:36" s="7" customFormat="1" ht="13.5" hidden="1" customHeight="1" x14ac:dyDescent="0.25">
      <c r="A595" s="11" t="str">
        <f t="shared" si="341"/>
        <v>select N'Маркуліна Надія Людвиківна', N'22',  N'Відділення загальної терапії',  N'завідувач',  N'1.00', 0, 0, 2800, getDate(), null, getDate() union all</v>
      </c>
      <c r="B595" s="11" t="s">
        <v>509</v>
      </c>
      <c r="C595" s="11" t="s">
        <v>202</v>
      </c>
      <c r="D595" s="11" t="s">
        <v>203</v>
      </c>
      <c r="E595" s="11" t="s">
        <v>69</v>
      </c>
      <c r="F595" s="11" t="s">
        <v>25</v>
      </c>
      <c r="G595" s="11" t="s">
        <v>26</v>
      </c>
      <c r="H595" s="11" t="s">
        <v>26</v>
      </c>
      <c r="I595" s="11" t="s">
        <v>29</v>
      </c>
      <c r="J595" s="11" t="s">
        <v>29</v>
      </c>
      <c r="K595" s="11" t="s">
        <v>1569</v>
      </c>
      <c r="L595" s="20"/>
      <c r="M595" s="11">
        <f t="shared" si="340"/>
        <v>2800</v>
      </c>
      <c r="N595" s="11">
        <v>0</v>
      </c>
      <c r="O595" s="11"/>
      <c r="P595" s="11"/>
      <c r="Q595" s="11"/>
      <c r="R595" s="11">
        <v>2800</v>
      </c>
      <c r="S595" s="14">
        <v>42</v>
      </c>
      <c r="T595" s="14"/>
      <c r="U595" s="14"/>
      <c r="V595" s="14"/>
      <c r="W595" s="14"/>
      <c r="X595" s="11">
        <v>0</v>
      </c>
      <c r="Y595" s="11">
        <v>0</v>
      </c>
      <c r="Z595" s="11">
        <v>0</v>
      </c>
      <c r="AA595" s="11">
        <v>0</v>
      </c>
      <c r="AB595" s="11">
        <v>0</v>
      </c>
      <c r="AC595" s="11"/>
      <c r="AD595" s="11">
        <v>0</v>
      </c>
      <c r="AE595" s="11">
        <v>0</v>
      </c>
      <c r="AF595" s="11">
        <v>0</v>
      </c>
      <c r="AG595" s="11"/>
      <c r="AH595" s="11">
        <v>0</v>
      </c>
      <c r="AI595" s="11" t="s">
        <v>32</v>
      </c>
      <c r="AJ595" s="11"/>
    </row>
    <row r="596" spans="1:36" s="7" customFormat="1" ht="13.5" hidden="1" customHeight="1" x14ac:dyDescent="0.25">
      <c r="A596" s="11" t="str">
        <f t="shared" si="341"/>
        <v>select N'Маркусь Одарка Іванівна', N'5',  N'Відділення ортопедії, травматології та нейрохірургії',  N'Молодша медична сестра',  N'1.00', 8, 120, 0, getDate(), null, getDate() union all</v>
      </c>
      <c r="B596" s="11" t="s">
        <v>1031</v>
      </c>
      <c r="C596" s="11" t="s">
        <v>22</v>
      </c>
      <c r="D596" s="11" t="s">
        <v>23</v>
      </c>
      <c r="E596" s="11" t="s">
        <v>111</v>
      </c>
      <c r="F596" s="11" t="s">
        <v>1032</v>
      </c>
      <c r="G596" s="11" t="s">
        <v>48</v>
      </c>
      <c r="H596" s="11" t="s">
        <v>112</v>
      </c>
      <c r="I596" s="11" t="s">
        <v>29</v>
      </c>
      <c r="J596" s="11" t="s">
        <v>29</v>
      </c>
      <c r="K596" s="11" t="s">
        <v>1569</v>
      </c>
      <c r="L596" s="20"/>
      <c r="M596" s="11">
        <f t="shared" si="340"/>
        <v>0</v>
      </c>
      <c r="N596" s="11">
        <v>0</v>
      </c>
      <c r="O596" s="11"/>
      <c r="P596" s="11"/>
      <c r="Q596" s="11"/>
      <c r="R596" s="11">
        <v>0</v>
      </c>
      <c r="S596" s="11">
        <v>0</v>
      </c>
      <c r="T596" s="11"/>
      <c r="U596" s="11"/>
      <c r="V596" s="11"/>
      <c r="W596" s="11"/>
      <c r="X596" s="11">
        <v>0</v>
      </c>
      <c r="Y596" s="11">
        <v>0</v>
      </c>
      <c r="Z596" s="11">
        <v>0</v>
      </c>
      <c r="AA596" s="11">
        <v>0</v>
      </c>
      <c r="AB596" s="11">
        <v>0</v>
      </c>
      <c r="AC596" s="11"/>
      <c r="AD596" s="11">
        <v>0</v>
      </c>
      <c r="AE596" s="11">
        <v>0</v>
      </c>
      <c r="AF596" s="11">
        <v>0</v>
      </c>
      <c r="AG596" s="11"/>
      <c r="AH596" s="11">
        <v>0</v>
      </c>
      <c r="AI596" s="11" t="s">
        <v>32</v>
      </c>
      <c r="AJ596" s="11"/>
    </row>
    <row r="597" spans="1:36" s="7" customFormat="1" ht="13.5" hidden="1" customHeight="1" x14ac:dyDescent="0.25">
      <c r="A597" s="11" t="str">
        <f t="shared" si="341"/>
        <v>select N'Маркуш Іштван Карлович', N'79',  N'Відділення Судинної Хірургії',  N'лікар-хірург судинний',  N'1.00', 0, 0, 374,71866, getDate(), null, getDate() union all</v>
      </c>
      <c r="B597" s="11" t="s">
        <v>467</v>
      </c>
      <c r="C597" s="11" t="s">
        <v>67</v>
      </c>
      <c r="D597" s="11" t="s">
        <v>68</v>
      </c>
      <c r="E597" s="11" t="s">
        <v>468</v>
      </c>
      <c r="F597" s="11">
        <v>1.0037106</v>
      </c>
      <c r="G597" s="11" t="s">
        <v>26</v>
      </c>
      <c r="H597" s="11" t="s">
        <v>26</v>
      </c>
      <c r="I597" s="11" t="s">
        <v>27</v>
      </c>
      <c r="J597" s="11" t="s">
        <v>28</v>
      </c>
      <c r="K597" s="11" t="s">
        <v>1569</v>
      </c>
      <c r="L597" s="20"/>
      <c r="M597" s="11">
        <f t="shared" si="340"/>
        <v>374.71866</v>
      </c>
      <c r="N597" s="11">
        <v>0</v>
      </c>
      <c r="O597" s="11"/>
      <c r="P597" s="11">
        <f t="shared" ref="P597:P598" si="342">S597*(200/3)*J597*F597</f>
        <v>374.71862400000003</v>
      </c>
      <c r="Q597" s="11" t="b">
        <f t="shared" ref="Q597:Q598" si="343">ROUND(R597,2)=ROUND(P597,2)</f>
        <v>1</v>
      </c>
      <c r="R597" s="11">
        <v>374.71866</v>
      </c>
      <c r="S597" s="14">
        <v>7</v>
      </c>
      <c r="T597" s="12">
        <f t="shared" ref="T597:T598" si="344">(30000*F597*J597)</f>
        <v>24089.054400000001</v>
      </c>
      <c r="U597" s="12">
        <f t="shared" ref="U597:U598" si="345">20000*F597*J597</f>
        <v>16059.3696</v>
      </c>
      <c r="V597" s="12">
        <f t="shared" ref="V597:V598" si="346">ROUND(IF((Y597-T597)&gt;U597,(Y597-T597-U597)*0.1+U597*0.3,(Y597-T597)*0.3),2)</f>
        <v>-7226.72</v>
      </c>
      <c r="W597" s="12" t="b">
        <f t="shared" ref="W597:W598" si="347">IF(V597&lt;0,0,V597)=ROUND(X597,2)</f>
        <v>1</v>
      </c>
      <c r="X597" s="11">
        <v>0</v>
      </c>
      <c r="Y597" s="11">
        <v>0</v>
      </c>
      <c r="Z597" s="11">
        <v>0</v>
      </c>
      <c r="AA597" s="11">
        <v>0</v>
      </c>
      <c r="AB597" s="11">
        <v>0</v>
      </c>
      <c r="AC597" s="11"/>
      <c r="AD597" s="11">
        <v>0</v>
      </c>
      <c r="AE597" s="11">
        <v>0</v>
      </c>
      <c r="AF597" s="11">
        <v>0</v>
      </c>
      <c r="AG597" s="11" t="b">
        <f t="shared" ref="AG597:AG598" si="348">ROUND(AF597,2)=ROUND((AH597*AE597),2)</f>
        <v>1</v>
      </c>
      <c r="AH597" s="11">
        <v>0</v>
      </c>
      <c r="AI597" s="11" t="s">
        <v>32</v>
      </c>
      <c r="AJ597" s="11"/>
    </row>
    <row r="598" spans="1:36" s="7" customFormat="1" ht="13.5" hidden="1" customHeight="1" x14ac:dyDescent="0.25">
      <c r="A598" s="11" t="str">
        <f t="shared" si="341"/>
        <v>select N'Маркуш Іштван Карлович', N'18',  N'Хірургічне відділення №1',  N'лікар-хірург',  N'0.25', 0, 0, 0, getDate(), null, getDate() union all</v>
      </c>
      <c r="B598" s="11" t="s">
        <v>467</v>
      </c>
      <c r="C598" s="11" t="s">
        <v>151</v>
      </c>
      <c r="D598" s="11" t="s">
        <v>152</v>
      </c>
      <c r="E598" s="11" t="s">
        <v>435</v>
      </c>
      <c r="F598" s="11">
        <v>1.1872370999999999</v>
      </c>
      <c r="G598" s="11" t="s">
        <v>26</v>
      </c>
      <c r="H598" s="11" t="s">
        <v>26</v>
      </c>
      <c r="I598" s="11" t="s">
        <v>27</v>
      </c>
      <c r="J598" s="11" t="s">
        <v>374</v>
      </c>
      <c r="K598" s="11" t="s">
        <v>1570</v>
      </c>
      <c r="L598" s="20"/>
      <c r="M598" s="11">
        <f t="shared" si="340"/>
        <v>0</v>
      </c>
      <c r="N598" s="11">
        <v>0</v>
      </c>
      <c r="O598" s="11"/>
      <c r="P598" s="11">
        <f t="shared" si="342"/>
        <v>0</v>
      </c>
      <c r="Q598" s="11" t="b">
        <f t="shared" si="343"/>
        <v>1</v>
      </c>
      <c r="R598" s="11">
        <v>0</v>
      </c>
      <c r="S598" s="14">
        <v>0</v>
      </c>
      <c r="T598" s="12">
        <f t="shared" si="344"/>
        <v>7123.4225999999999</v>
      </c>
      <c r="U598" s="12">
        <f t="shared" si="345"/>
        <v>4748.9484000000002</v>
      </c>
      <c r="V598" s="12">
        <f t="shared" si="346"/>
        <v>-2137.0300000000002</v>
      </c>
      <c r="W598" s="12" t="b">
        <f t="shared" si="347"/>
        <v>1</v>
      </c>
      <c r="X598" s="11">
        <v>0</v>
      </c>
      <c r="Y598" s="11">
        <v>0</v>
      </c>
      <c r="Z598" s="11">
        <v>0</v>
      </c>
      <c r="AA598" s="11">
        <v>0</v>
      </c>
      <c r="AB598" s="11">
        <v>0</v>
      </c>
      <c r="AC598" s="11"/>
      <c r="AD598" s="11" t="s">
        <v>26</v>
      </c>
      <c r="AE598" s="11">
        <v>0</v>
      </c>
      <c r="AF598" s="11">
        <v>0</v>
      </c>
      <c r="AG598" s="11" t="b">
        <f t="shared" si="348"/>
        <v>1</v>
      </c>
      <c r="AH598" s="11">
        <v>0</v>
      </c>
      <c r="AI598" s="11" t="s">
        <v>32</v>
      </c>
      <c r="AJ598" s="11"/>
    </row>
    <row r="599" spans="1:36" s="7" customFormat="1" ht="13.5" hidden="1" customHeight="1" x14ac:dyDescent="0.25">
      <c r="A599" s="11" t="str">
        <f t="shared" si="341"/>
        <v>select N'Марущак Ольга Іванівна', N'4',  N'Гінекологічне відділення',  N'Молодша медична сестра',  N'1.00', 8, 120, 0, getDate(), null, getDate() union all</v>
      </c>
      <c r="B599" s="11" t="s">
        <v>533</v>
      </c>
      <c r="C599" s="11" t="s">
        <v>34</v>
      </c>
      <c r="D599" s="11" t="s">
        <v>35</v>
      </c>
      <c r="E599" s="11" t="s">
        <v>111</v>
      </c>
      <c r="F599" s="11" t="s">
        <v>25</v>
      </c>
      <c r="G599" s="11" t="s">
        <v>48</v>
      </c>
      <c r="H599" s="11" t="s">
        <v>112</v>
      </c>
      <c r="I599" s="11" t="s">
        <v>29</v>
      </c>
      <c r="J599" s="11" t="s">
        <v>29</v>
      </c>
      <c r="K599" s="11" t="s">
        <v>1569</v>
      </c>
      <c r="L599" s="20"/>
      <c r="M599" s="11">
        <f t="shared" si="340"/>
        <v>0</v>
      </c>
      <c r="N599" s="11">
        <v>0</v>
      </c>
      <c r="O599" s="11"/>
      <c r="P599" s="11"/>
      <c r="Q599" s="11"/>
      <c r="R599" s="11">
        <v>0</v>
      </c>
      <c r="S599" s="11">
        <v>0</v>
      </c>
      <c r="T599" s="11"/>
      <c r="U599" s="11"/>
      <c r="V599" s="11"/>
      <c r="W599" s="11"/>
      <c r="X599" s="11">
        <v>0</v>
      </c>
      <c r="Y599" s="11">
        <v>0</v>
      </c>
      <c r="Z599" s="11">
        <v>0</v>
      </c>
      <c r="AA599" s="11">
        <v>0</v>
      </c>
      <c r="AB599" s="11">
        <v>0</v>
      </c>
      <c r="AC599" s="11"/>
      <c r="AD599" s="11">
        <v>0</v>
      </c>
      <c r="AE599" s="11">
        <v>0</v>
      </c>
      <c r="AF599" s="11">
        <v>0</v>
      </c>
      <c r="AG599" s="11"/>
      <c r="AH599" s="11">
        <v>0</v>
      </c>
      <c r="AI599" s="11" t="s">
        <v>32</v>
      </c>
      <c r="AJ599" s="11"/>
    </row>
    <row r="600" spans="1:36" s="7" customFormat="1" ht="13.5" hidden="1" customHeight="1" x14ac:dyDescent="0.25">
      <c r="A600" s="11" t="str">
        <f t="shared" si="341"/>
        <v>select N'Марущак Юрій Станіславович', N'18',  N'Хірургічне відділення №1',  N'лікар-хірург',  N'1.00', 0, 0, 105,54524, getDate(), null, getDate() union all</v>
      </c>
      <c r="B600" s="11" t="s">
        <v>1275</v>
      </c>
      <c r="C600" s="11" t="s">
        <v>151</v>
      </c>
      <c r="D600" s="11" t="s">
        <v>152</v>
      </c>
      <c r="E600" s="11" t="s">
        <v>435</v>
      </c>
      <c r="F600" s="11">
        <v>0.49474335000000003</v>
      </c>
      <c r="G600" s="11" t="s">
        <v>26</v>
      </c>
      <c r="H600" s="11" t="s">
        <v>26</v>
      </c>
      <c r="I600" s="11" t="s">
        <v>27</v>
      </c>
      <c r="J600" s="11" t="s">
        <v>28</v>
      </c>
      <c r="K600" s="11" t="s">
        <v>1569</v>
      </c>
      <c r="L600" s="20"/>
      <c r="M600" s="11">
        <f t="shared" si="340"/>
        <v>105.54524000000001</v>
      </c>
      <c r="N600" s="11">
        <v>0</v>
      </c>
      <c r="O600" s="11"/>
      <c r="P600" s="11">
        <f t="shared" ref="P600:P601" si="349">S600*(200/3)*J600*F600</f>
        <v>105.54524800000003</v>
      </c>
      <c r="Q600" s="11" t="b">
        <f t="shared" ref="Q600:Q601" si="350">ROUND(R600,2)=ROUND(P600,2)</f>
        <v>1</v>
      </c>
      <c r="R600" s="11">
        <v>105.54524000000001</v>
      </c>
      <c r="S600" s="14">
        <v>4</v>
      </c>
      <c r="T600" s="12">
        <f t="shared" ref="T600:T601" si="351">(30000*F600*J600)</f>
        <v>11873.840400000001</v>
      </c>
      <c r="U600" s="12">
        <f t="shared" ref="U600:U601" si="352">20000*F600*J600</f>
        <v>7915.8936000000003</v>
      </c>
      <c r="V600" s="12">
        <f t="shared" ref="V600:V601" si="353">ROUND(IF((Y600-T600)&gt;U600,(Y600-T600-U600)*0.1+U600*0.3,(Y600-T600)*0.3),2)</f>
        <v>-3562.15</v>
      </c>
      <c r="W600" s="12" t="b">
        <f t="shared" ref="W600:W601" si="354">IF(V600&lt;0,0,V600)=ROUND(X600,2)</f>
        <v>1</v>
      </c>
      <c r="X600" s="11">
        <v>0</v>
      </c>
      <c r="Y600" s="11">
        <v>0</v>
      </c>
      <c r="Z600" s="11">
        <v>0</v>
      </c>
      <c r="AA600" s="11">
        <v>0</v>
      </c>
      <c r="AB600" s="11">
        <v>0</v>
      </c>
      <c r="AC600" s="11"/>
      <c r="AD600" s="11" t="s">
        <v>26</v>
      </c>
      <c r="AE600" s="11">
        <v>0</v>
      </c>
      <c r="AF600" s="11">
        <v>0</v>
      </c>
      <c r="AG600" s="11" t="b">
        <f t="shared" ref="AG600:AG601" si="355">ROUND(AF600,2)=ROUND((AH600*AE600),2)</f>
        <v>1</v>
      </c>
      <c r="AH600" s="11">
        <v>0</v>
      </c>
      <c r="AI600" s="11" t="s">
        <v>32</v>
      </c>
      <c r="AJ600" s="11"/>
    </row>
    <row r="601" spans="1:36" s="7" customFormat="1" ht="13.5" hidden="1" customHeight="1" x14ac:dyDescent="0.25">
      <c r="A601" s="11" t="str">
        <f t="shared" si="341"/>
        <v>select N'Марущак Юрій Станіславович', N'18',  N'Хірургічне відділення №1',  N'лікар-хірург',  N'0.25', 0, 0, 31,659657, getDate(), null, getDate() union all</v>
      </c>
      <c r="B601" s="11" t="s">
        <v>1275</v>
      </c>
      <c r="C601" s="11" t="s">
        <v>151</v>
      </c>
      <c r="D601" s="11" t="s">
        <v>152</v>
      </c>
      <c r="E601" s="11" t="s">
        <v>435</v>
      </c>
      <c r="F601" s="11">
        <v>0.5936186</v>
      </c>
      <c r="G601" s="11" t="s">
        <v>26</v>
      </c>
      <c r="H601" s="11" t="s">
        <v>26</v>
      </c>
      <c r="I601" s="11" t="s">
        <v>27</v>
      </c>
      <c r="J601" s="11" t="s">
        <v>374</v>
      </c>
      <c r="K601" s="11" t="s">
        <v>1570</v>
      </c>
      <c r="L601" s="20"/>
      <c r="M601" s="11">
        <f t="shared" si="340"/>
        <v>31.659656999999999</v>
      </c>
      <c r="N601" s="11">
        <v>0</v>
      </c>
      <c r="O601" s="11"/>
      <c r="P601" s="11">
        <f t="shared" si="349"/>
        <v>31.659658666666672</v>
      </c>
      <c r="Q601" s="11" t="b">
        <f t="shared" si="350"/>
        <v>1</v>
      </c>
      <c r="R601" s="11">
        <v>31.659656999999999</v>
      </c>
      <c r="S601" s="14">
        <v>4</v>
      </c>
      <c r="T601" s="12">
        <f t="shared" si="351"/>
        <v>3561.7116000000005</v>
      </c>
      <c r="U601" s="12">
        <f t="shared" si="352"/>
        <v>2374.4744000000001</v>
      </c>
      <c r="V601" s="12">
        <f t="shared" si="353"/>
        <v>-1068.51</v>
      </c>
      <c r="W601" s="12" t="b">
        <f t="shared" si="354"/>
        <v>1</v>
      </c>
      <c r="X601" s="11">
        <v>0</v>
      </c>
      <c r="Y601" s="11">
        <v>0</v>
      </c>
      <c r="Z601" s="11">
        <v>0</v>
      </c>
      <c r="AA601" s="11">
        <v>0</v>
      </c>
      <c r="AB601" s="11">
        <v>0</v>
      </c>
      <c r="AC601" s="11"/>
      <c r="AD601" s="11" t="s">
        <v>26</v>
      </c>
      <c r="AE601" s="11">
        <v>0</v>
      </c>
      <c r="AF601" s="11">
        <v>0</v>
      </c>
      <c r="AG601" s="11" t="b">
        <f t="shared" si="355"/>
        <v>1</v>
      </c>
      <c r="AH601" s="11">
        <v>0</v>
      </c>
      <c r="AI601" s="11" t="s">
        <v>32</v>
      </c>
      <c r="AJ601" s="11"/>
    </row>
    <row r="602" spans="1:36" s="7" customFormat="1" ht="13.5" hidden="1" customHeight="1" x14ac:dyDescent="0.25">
      <c r="A602" s="11" t="str">
        <f t="shared" si="341"/>
        <v>select N'Марущинець Маріанна Василівна', N'13',  N'Кардіологічне відділення',  N'сестра медична',  N'1.00', 8, 200, 0, getDate(), null, getDate() union all</v>
      </c>
      <c r="B602" s="11" t="s">
        <v>910</v>
      </c>
      <c r="C602" s="11" t="s">
        <v>383</v>
      </c>
      <c r="D602" s="11" t="s">
        <v>384</v>
      </c>
      <c r="E602" s="11" t="s">
        <v>93</v>
      </c>
      <c r="F602" s="11" t="s">
        <v>31</v>
      </c>
      <c r="G602" s="11" t="s">
        <v>48</v>
      </c>
      <c r="H602" s="11" t="s">
        <v>95</v>
      </c>
      <c r="I602" s="11" t="s">
        <v>29</v>
      </c>
      <c r="J602" s="11" t="s">
        <v>29</v>
      </c>
      <c r="K602" s="11" t="s">
        <v>1569</v>
      </c>
      <c r="L602" s="20"/>
      <c r="M602" s="11">
        <f t="shared" si="340"/>
        <v>0</v>
      </c>
      <c r="N602" s="11">
        <v>0</v>
      </c>
      <c r="O602" s="11"/>
      <c r="P602" s="11"/>
      <c r="Q602" s="11"/>
      <c r="R602" s="11">
        <v>0</v>
      </c>
      <c r="S602" s="11">
        <v>0</v>
      </c>
      <c r="T602" s="11"/>
      <c r="U602" s="11"/>
      <c r="V602" s="11"/>
      <c r="W602" s="11"/>
      <c r="X602" s="11">
        <v>0</v>
      </c>
      <c r="Y602" s="11">
        <v>0</v>
      </c>
      <c r="Z602" s="11">
        <v>0</v>
      </c>
      <c r="AA602" s="11">
        <v>0</v>
      </c>
      <c r="AB602" s="11">
        <v>0</v>
      </c>
      <c r="AC602" s="11"/>
      <c r="AD602" s="11">
        <v>0</v>
      </c>
      <c r="AE602" s="11">
        <v>0</v>
      </c>
      <c r="AF602" s="11">
        <v>0</v>
      </c>
      <c r="AG602" s="11"/>
      <c r="AH602" s="11">
        <v>0</v>
      </c>
      <c r="AI602" s="11" t="s">
        <v>32</v>
      </c>
      <c r="AJ602" s="11"/>
    </row>
    <row r="603" spans="1:36" s="7" customFormat="1" ht="13.5" hidden="1" customHeight="1" x14ac:dyDescent="0.25">
      <c r="A603" s="11" t="str">
        <f t="shared" si="341"/>
        <v>select N'Марченко Марина Василівна', N'13',  N'Рентген-операційний блок',  N'сестра медична операційна',  N'1.00', 8, 260, 0, getDate(), null, getDate() union all</v>
      </c>
      <c r="B603" s="11" t="s">
        <v>1206</v>
      </c>
      <c r="C603" s="11" t="s">
        <v>1192</v>
      </c>
      <c r="D603" s="11" t="s">
        <v>384</v>
      </c>
      <c r="E603" s="11" t="s">
        <v>228</v>
      </c>
      <c r="F603" s="11" t="s">
        <v>181</v>
      </c>
      <c r="G603" s="11" t="s">
        <v>48</v>
      </c>
      <c r="H603" s="11" t="s">
        <v>49</v>
      </c>
      <c r="I603" s="11" t="s">
        <v>185</v>
      </c>
      <c r="J603" s="11" t="s">
        <v>186</v>
      </c>
      <c r="K603" s="11" t="s">
        <v>1569</v>
      </c>
      <c r="L603" s="20"/>
      <c r="M603" s="11">
        <f t="shared" si="340"/>
        <v>0</v>
      </c>
      <c r="N603" s="11">
        <v>0</v>
      </c>
      <c r="O603" s="11"/>
      <c r="P603" s="11"/>
      <c r="Q603" s="11"/>
      <c r="R603" s="11">
        <v>0</v>
      </c>
      <c r="S603" s="11">
        <v>0</v>
      </c>
      <c r="T603" s="11"/>
      <c r="U603" s="11"/>
      <c r="V603" s="11"/>
      <c r="W603" s="11"/>
      <c r="X603" s="11">
        <v>0</v>
      </c>
      <c r="Y603" s="11">
        <v>0</v>
      </c>
      <c r="Z603" s="11">
        <v>0</v>
      </c>
      <c r="AA603" s="11">
        <v>0</v>
      </c>
      <c r="AB603" s="11">
        <v>0</v>
      </c>
      <c r="AC603" s="11"/>
      <c r="AD603" s="11">
        <v>0</v>
      </c>
      <c r="AE603" s="11">
        <v>0</v>
      </c>
      <c r="AF603" s="11">
        <v>0</v>
      </c>
      <c r="AG603" s="11"/>
      <c r="AH603" s="11">
        <v>0</v>
      </c>
      <c r="AI603" s="11" t="s">
        <v>32</v>
      </c>
      <c r="AJ603" s="11"/>
    </row>
    <row r="604" spans="1:36" s="7" customFormat="1" ht="13.5" hidden="1" customHeight="1" x14ac:dyDescent="0.25">
      <c r="A604" s="11" t="str">
        <f t="shared" si="341"/>
        <v>select N'Марченко Марина Василівна', N'13',  N'Рентген-операційний блок',  N'сестра медична операційна',  N'0.50', 8, 260, 0, getDate(), null, getDate() union all</v>
      </c>
      <c r="B604" s="11" t="s">
        <v>1206</v>
      </c>
      <c r="C604" s="11" t="s">
        <v>1192</v>
      </c>
      <c r="D604" s="11" t="s">
        <v>384</v>
      </c>
      <c r="E604" s="11" t="s">
        <v>228</v>
      </c>
      <c r="F604" s="11" t="s">
        <v>292</v>
      </c>
      <c r="G604" s="11" t="s">
        <v>48</v>
      </c>
      <c r="H604" s="11" t="s">
        <v>49</v>
      </c>
      <c r="I604" s="11" t="s">
        <v>185</v>
      </c>
      <c r="J604" s="11" t="s">
        <v>784</v>
      </c>
      <c r="K604" s="11" t="s">
        <v>1571</v>
      </c>
      <c r="L604" s="20"/>
      <c r="M604" s="11">
        <f t="shared" si="340"/>
        <v>0</v>
      </c>
      <c r="N604" s="11">
        <v>0</v>
      </c>
      <c r="O604" s="11"/>
      <c r="P604" s="11"/>
      <c r="Q604" s="11"/>
      <c r="R604" s="11">
        <v>0</v>
      </c>
      <c r="S604" s="11">
        <v>0</v>
      </c>
      <c r="T604" s="11"/>
      <c r="U604" s="11"/>
      <c r="V604" s="11"/>
      <c r="W604" s="11"/>
      <c r="X604" s="11">
        <v>0</v>
      </c>
      <c r="Y604" s="11">
        <v>0</v>
      </c>
      <c r="Z604" s="11">
        <v>0</v>
      </c>
      <c r="AA604" s="11">
        <v>0</v>
      </c>
      <c r="AB604" s="11">
        <v>0</v>
      </c>
      <c r="AC604" s="11"/>
      <c r="AD604" s="11">
        <v>0</v>
      </c>
      <c r="AE604" s="11">
        <v>0</v>
      </c>
      <c r="AF604" s="11">
        <v>0</v>
      </c>
      <c r="AG604" s="11"/>
      <c r="AH604" s="11">
        <v>0</v>
      </c>
      <c r="AI604" s="11" t="s">
        <v>32</v>
      </c>
      <c r="AJ604" s="11"/>
    </row>
    <row r="605" spans="1:36" s="7" customFormat="1" ht="13.5" hidden="1" customHeight="1" x14ac:dyDescent="0.25">
      <c r="A605" s="11" t="str">
        <f t="shared" si="341"/>
        <v>select N'Маслей Марина Василівна', N'60',  N'Реабілітаційне відділення',  N'сестра медична',  N'1.00', 8, 200, 0, getDate(), null, getDate() union all</v>
      </c>
      <c r="B605" s="11" t="s">
        <v>1475</v>
      </c>
      <c r="C605" s="11" t="s">
        <v>100</v>
      </c>
      <c r="D605" s="11" t="s">
        <v>101</v>
      </c>
      <c r="E605" s="11" t="s">
        <v>93</v>
      </c>
      <c r="F605" s="11" t="s">
        <v>181</v>
      </c>
      <c r="G605" s="11" t="s">
        <v>48</v>
      </c>
      <c r="H605" s="11" t="s">
        <v>95</v>
      </c>
      <c r="I605" s="11" t="s">
        <v>29</v>
      </c>
      <c r="J605" s="11" t="s">
        <v>29</v>
      </c>
      <c r="K605" s="11" t="s">
        <v>1569</v>
      </c>
      <c r="L605" s="20"/>
      <c r="M605" s="11">
        <f t="shared" si="340"/>
        <v>0</v>
      </c>
      <c r="N605" s="11">
        <v>0</v>
      </c>
      <c r="O605" s="11"/>
      <c r="P605" s="11"/>
      <c r="Q605" s="11"/>
      <c r="R605" s="11">
        <v>0</v>
      </c>
      <c r="S605" s="11">
        <v>0</v>
      </c>
      <c r="T605" s="11"/>
      <c r="U605" s="11"/>
      <c r="V605" s="11"/>
      <c r="W605" s="11"/>
      <c r="X605" s="11">
        <v>0</v>
      </c>
      <c r="Y605" s="11">
        <v>0</v>
      </c>
      <c r="Z605" s="11">
        <v>0</v>
      </c>
      <c r="AA605" s="11">
        <v>0</v>
      </c>
      <c r="AB605" s="11">
        <v>0</v>
      </c>
      <c r="AC605" s="11"/>
      <c r="AD605" s="11">
        <v>0</v>
      </c>
      <c r="AE605" s="11">
        <v>0</v>
      </c>
      <c r="AF605" s="11">
        <v>0</v>
      </c>
      <c r="AG605" s="11"/>
      <c r="AH605" s="11">
        <v>0</v>
      </c>
      <c r="AI605" s="11" t="s">
        <v>32</v>
      </c>
      <c r="AJ605" s="11"/>
    </row>
    <row r="606" spans="1:36" s="7" customFormat="1" ht="13.5" hidden="1" customHeight="1" x14ac:dyDescent="0.25">
      <c r="A606" s="11" t="str">
        <f t="shared" si="341"/>
        <v>select N'Масяк Надія Іванівна', N'3',  N'Інфекційне відділення',  N'сестра медична',  N'0.75', 8, 200, 0, getDate(), null, getDate() union all</v>
      </c>
      <c r="B606" s="11" t="s">
        <v>1309</v>
      </c>
      <c r="C606" s="11" t="s">
        <v>92</v>
      </c>
      <c r="D606" s="11" t="s">
        <v>77</v>
      </c>
      <c r="E606" s="11" t="s">
        <v>93</v>
      </c>
      <c r="F606" s="11" t="s">
        <v>1310</v>
      </c>
      <c r="G606" s="11" t="s">
        <v>48</v>
      </c>
      <c r="H606" s="11" t="s">
        <v>95</v>
      </c>
      <c r="I606" s="11" t="s">
        <v>165</v>
      </c>
      <c r="J606" s="11" t="s">
        <v>29</v>
      </c>
      <c r="K606" s="11" t="s">
        <v>1572</v>
      </c>
      <c r="L606" s="20"/>
      <c r="M606" s="11">
        <f t="shared" si="340"/>
        <v>0</v>
      </c>
      <c r="N606" s="11">
        <v>0</v>
      </c>
      <c r="O606" s="11"/>
      <c r="P606" s="11"/>
      <c r="Q606" s="11"/>
      <c r="R606" s="11">
        <v>0</v>
      </c>
      <c r="S606" s="11">
        <v>0</v>
      </c>
      <c r="T606" s="11"/>
      <c r="U606" s="11"/>
      <c r="V606" s="11"/>
      <c r="W606" s="11"/>
      <c r="X606" s="11">
        <v>0</v>
      </c>
      <c r="Y606" s="11">
        <v>0</v>
      </c>
      <c r="Z606" s="11">
        <v>0</v>
      </c>
      <c r="AA606" s="11">
        <v>0</v>
      </c>
      <c r="AB606" s="11">
        <v>0</v>
      </c>
      <c r="AC606" s="11"/>
      <c r="AD606" s="11">
        <v>0</v>
      </c>
      <c r="AE606" s="11">
        <v>0</v>
      </c>
      <c r="AF606" s="11">
        <v>0</v>
      </c>
      <c r="AG606" s="11"/>
      <c r="AH606" s="11">
        <v>0</v>
      </c>
      <c r="AI606" s="11" t="s">
        <v>32</v>
      </c>
      <c r="AJ606" s="11"/>
    </row>
    <row r="607" spans="1:36" s="7" customFormat="1" ht="13.5" hidden="1" customHeight="1" x14ac:dyDescent="0.25">
      <c r="A607" s="11" t="str">
        <f t="shared" si="341"/>
        <v>select N'Матей Василь Васильович', N'94',  N'Господарський відділ',  N'Інженер з проектно-кошторисної роботи',  N'0.50', 0, 0, 0, getDate(), null, getDate() union all</v>
      </c>
      <c r="B607" s="11" t="s">
        <v>1548</v>
      </c>
      <c r="C607" s="11" t="s">
        <v>63</v>
      </c>
      <c r="D607" s="11" t="s">
        <v>64</v>
      </c>
      <c r="E607" s="11" t="s">
        <v>1549</v>
      </c>
      <c r="F607" s="11" t="s">
        <v>25</v>
      </c>
      <c r="G607" s="11" t="s">
        <v>26</v>
      </c>
      <c r="H607" s="11" t="s">
        <v>26</v>
      </c>
      <c r="I607" s="11" t="s">
        <v>50</v>
      </c>
      <c r="J607" s="11" t="s">
        <v>29</v>
      </c>
      <c r="K607" s="11" t="s">
        <v>1571</v>
      </c>
      <c r="L607" s="20"/>
      <c r="M607" s="11">
        <f t="shared" si="340"/>
        <v>0</v>
      </c>
      <c r="N607" s="11">
        <v>0</v>
      </c>
      <c r="O607" s="11"/>
      <c r="P607" s="11"/>
      <c r="Q607" s="11"/>
      <c r="R607" s="11">
        <v>0</v>
      </c>
      <c r="S607" s="11">
        <v>0</v>
      </c>
      <c r="T607" s="11"/>
      <c r="U607" s="11"/>
      <c r="V607" s="11"/>
      <c r="W607" s="11"/>
      <c r="X607" s="11">
        <v>0</v>
      </c>
      <c r="Y607" s="11">
        <v>0</v>
      </c>
      <c r="Z607" s="11">
        <v>0</v>
      </c>
      <c r="AA607" s="11">
        <v>0</v>
      </c>
      <c r="AB607" s="11">
        <v>0</v>
      </c>
      <c r="AC607" s="11"/>
      <c r="AD607" s="11">
        <v>0</v>
      </c>
      <c r="AE607" s="11">
        <v>0</v>
      </c>
      <c r="AF607" s="11">
        <v>0</v>
      </c>
      <c r="AG607" s="11"/>
      <c r="AH607" s="11">
        <v>0</v>
      </c>
      <c r="AI607" s="11" t="s">
        <v>32</v>
      </c>
      <c r="AJ607" s="11"/>
    </row>
    <row r="608" spans="1:36" s="7" customFormat="1" ht="13.5" hidden="1" customHeight="1" x14ac:dyDescent="0.25">
      <c r="A608" s="11" t="str">
        <f t="shared" si="341"/>
        <v>select N'Махлинець Вікторія Юріївна', N'28',  N'Рентгенологічний блок',  N'лікар-рентгенолог',  N'1.00', 8, 360, 0, getDate(), null, getDate() union all</v>
      </c>
      <c r="B608" s="11" t="s">
        <v>1460</v>
      </c>
      <c r="C608" s="11" t="s">
        <v>370</v>
      </c>
      <c r="D608" s="11" t="s">
        <v>365</v>
      </c>
      <c r="E608" s="11" t="s">
        <v>371</v>
      </c>
      <c r="F608" s="11">
        <v>0.52380954999999996</v>
      </c>
      <c r="G608" s="11">
        <v>8</v>
      </c>
      <c r="H608" s="11">
        <v>360</v>
      </c>
      <c r="I608" s="11" t="s">
        <v>29</v>
      </c>
      <c r="J608" s="11" t="s">
        <v>29</v>
      </c>
      <c r="K608" s="11" t="s">
        <v>1569</v>
      </c>
      <c r="L608" s="20"/>
      <c r="M608" s="11">
        <f t="shared" si="340"/>
        <v>0</v>
      </c>
      <c r="N608" s="11">
        <v>0</v>
      </c>
      <c r="O608" s="11"/>
      <c r="P608" s="11">
        <f>S608*(200/3)*J608*F608</f>
        <v>0</v>
      </c>
      <c r="Q608" s="11" t="b">
        <f>ROUND(R608,2)=ROUND(P608,2)</f>
        <v>1</v>
      </c>
      <c r="R608" s="11">
        <v>0</v>
      </c>
      <c r="S608" s="12">
        <v>0</v>
      </c>
      <c r="T608" s="12">
        <f>(30000*F608*J608)</f>
        <v>15714.286499999998</v>
      </c>
      <c r="U608" s="12">
        <f>20000*F608*J608</f>
        <v>10476.190999999999</v>
      </c>
      <c r="V608" s="12">
        <f>ROUND(IF((Y608-T608)&gt;U608,(Y608-T608-U608)*0.1+U608*0.3,(Y608-T608)*0.3),2)</f>
        <v>-4714.29</v>
      </c>
      <c r="W608" s="12" t="b">
        <f>IF(V608&lt;0,0,V608)=ROUND(X608,2)</f>
        <v>1</v>
      </c>
      <c r="X608" s="11">
        <v>0</v>
      </c>
      <c r="Y608" s="11">
        <v>0</v>
      </c>
      <c r="Z608" s="11">
        <v>0</v>
      </c>
      <c r="AA608" s="11">
        <v>0</v>
      </c>
      <c r="AB608" s="11">
        <v>0</v>
      </c>
      <c r="AC608" s="11"/>
      <c r="AD608" s="11">
        <v>0</v>
      </c>
      <c r="AE608" s="11">
        <v>0</v>
      </c>
      <c r="AF608" s="11">
        <v>0</v>
      </c>
      <c r="AG608" s="11" t="b">
        <f>ROUND(AF608,2)=ROUND((AH608*AE608),2)</f>
        <v>1</v>
      </c>
      <c r="AH608" s="11">
        <v>0</v>
      </c>
      <c r="AI608" s="11" t="s">
        <v>32</v>
      </c>
      <c r="AJ608" s="11"/>
    </row>
    <row r="609" spans="1:36" s="7" customFormat="1" ht="13.5" hidden="1" customHeight="1" x14ac:dyDescent="0.25">
      <c r="A609" s="11" t="str">
        <f t="shared" si="341"/>
        <v>select N'Махлинець Іванна Михайлівна', N'85',  N'Відділення сумісного перебування матері та дитини',  N'сестра медична старша',  N'1.00', 8, 280, 0, getDate(), null, getDate() union all</v>
      </c>
      <c r="B609" s="11" t="s">
        <v>727</v>
      </c>
      <c r="C609" s="11" t="s">
        <v>146</v>
      </c>
      <c r="D609" s="11" t="s">
        <v>147</v>
      </c>
      <c r="E609" s="11" t="s">
        <v>117</v>
      </c>
      <c r="F609" s="11" t="s">
        <v>728</v>
      </c>
      <c r="G609" s="11" t="s">
        <v>48</v>
      </c>
      <c r="H609" s="11" t="s">
        <v>118</v>
      </c>
      <c r="I609" s="11" t="s">
        <v>27</v>
      </c>
      <c r="J609" s="11" t="s">
        <v>28</v>
      </c>
      <c r="K609" s="11" t="s">
        <v>1569</v>
      </c>
      <c r="L609" s="20"/>
      <c r="M609" s="11">
        <f t="shared" si="340"/>
        <v>0</v>
      </c>
      <c r="N609" s="11">
        <v>0</v>
      </c>
      <c r="O609" s="11"/>
      <c r="P609" s="11"/>
      <c r="Q609" s="11"/>
      <c r="R609" s="11">
        <v>0</v>
      </c>
      <c r="S609" s="11">
        <v>0</v>
      </c>
      <c r="T609" s="11"/>
      <c r="U609" s="11"/>
      <c r="V609" s="11"/>
      <c r="W609" s="11"/>
      <c r="X609" s="11">
        <v>0</v>
      </c>
      <c r="Y609" s="11">
        <v>0</v>
      </c>
      <c r="Z609" s="11">
        <v>0</v>
      </c>
      <c r="AA609" s="11">
        <v>0</v>
      </c>
      <c r="AB609" s="11">
        <v>0</v>
      </c>
      <c r="AC609" s="11"/>
      <c r="AD609" s="11">
        <v>0</v>
      </c>
      <c r="AE609" s="11">
        <v>0</v>
      </c>
      <c r="AF609" s="11">
        <v>0</v>
      </c>
      <c r="AG609" s="11"/>
      <c r="AH609" s="11">
        <v>0</v>
      </c>
      <c r="AI609" s="11" t="s">
        <v>32</v>
      </c>
      <c r="AJ609" s="11"/>
    </row>
    <row r="610" spans="1:36" s="7" customFormat="1" ht="13.5" hidden="1" customHeight="1" x14ac:dyDescent="0.25">
      <c r="A610" s="11" t="str">
        <f t="shared" si="341"/>
        <v>select N'Махлинець Іванна Михайлівна', N'83',  N'Відділення патології вагітності та екстрагенітальної патології',  N'старша акушерка',  N'0.25', 8, 280, 0, getDate(), null, getDate() union all</v>
      </c>
      <c r="B610" s="11" t="s">
        <v>727</v>
      </c>
      <c r="C610" s="11" t="s">
        <v>44</v>
      </c>
      <c r="D610" s="11" t="s">
        <v>45</v>
      </c>
      <c r="E610" s="11" t="s">
        <v>301</v>
      </c>
      <c r="F610" s="11" t="s">
        <v>592</v>
      </c>
      <c r="G610" s="11" t="s">
        <v>48</v>
      </c>
      <c r="H610" s="11" t="s">
        <v>118</v>
      </c>
      <c r="I610" s="11" t="s">
        <v>27</v>
      </c>
      <c r="J610" s="11" t="s">
        <v>374</v>
      </c>
      <c r="K610" s="11" t="s">
        <v>1570</v>
      </c>
      <c r="L610" s="20"/>
      <c r="M610" s="11">
        <f t="shared" si="340"/>
        <v>0</v>
      </c>
      <c r="N610" s="11">
        <v>0</v>
      </c>
      <c r="O610" s="11"/>
      <c r="P610" s="11"/>
      <c r="Q610" s="11"/>
      <c r="R610" s="11">
        <v>0</v>
      </c>
      <c r="S610" s="11">
        <v>0</v>
      </c>
      <c r="T610" s="11"/>
      <c r="U610" s="11"/>
      <c r="V610" s="11"/>
      <c r="W610" s="11"/>
      <c r="X610" s="11">
        <v>0</v>
      </c>
      <c r="Y610" s="11">
        <v>0</v>
      </c>
      <c r="Z610" s="11">
        <v>0</v>
      </c>
      <c r="AA610" s="11">
        <v>0</v>
      </c>
      <c r="AB610" s="11">
        <v>0</v>
      </c>
      <c r="AC610" s="11"/>
      <c r="AD610" s="11">
        <v>0</v>
      </c>
      <c r="AE610" s="11">
        <v>0</v>
      </c>
      <c r="AF610" s="11">
        <v>0</v>
      </c>
      <c r="AG610" s="11"/>
      <c r="AH610" s="11">
        <v>0</v>
      </c>
      <c r="AI610" s="11" t="s">
        <v>32</v>
      </c>
      <c r="AJ610" s="11"/>
    </row>
    <row r="611" spans="1:36" s="7" customFormat="1" ht="13.5" hidden="1" customHeight="1" x14ac:dyDescent="0.25">
      <c r="A611" s="11" t="str">
        <f t="shared" si="341"/>
        <v>select N'Маховська Катерина Іванівна', N'32',  N'Сектор дитячої консультації',  N'лікар-отоларинголог дитячий',  N'1.00', 0, 0, 0, getDate(), null, getDate() union all</v>
      </c>
      <c r="B611" s="11" t="s">
        <v>1140</v>
      </c>
      <c r="C611" s="11" t="s">
        <v>237</v>
      </c>
      <c r="D611" s="11" t="s">
        <v>84</v>
      </c>
      <c r="E611" s="11" t="s">
        <v>558</v>
      </c>
      <c r="F611" s="11">
        <v>0</v>
      </c>
      <c r="G611" s="11" t="s">
        <v>26</v>
      </c>
      <c r="H611" s="11" t="s">
        <v>26</v>
      </c>
      <c r="I611" s="11" t="s">
        <v>29</v>
      </c>
      <c r="J611" s="11" t="s">
        <v>29</v>
      </c>
      <c r="K611" s="11" t="s">
        <v>1569</v>
      </c>
      <c r="L611" s="20"/>
      <c r="M611" s="11">
        <f t="shared" si="340"/>
        <v>0</v>
      </c>
      <c r="N611" s="11">
        <v>0</v>
      </c>
      <c r="O611" s="11"/>
      <c r="P611" s="11">
        <f t="shared" ref="P611:P612" si="356">S611*(200/3)*J611*F611</f>
        <v>0</v>
      </c>
      <c r="Q611" s="11" t="b">
        <f t="shared" ref="Q611:Q612" si="357">ROUND(R611,2)=ROUND(P611,2)</f>
        <v>1</v>
      </c>
      <c r="R611" s="11">
        <v>0</v>
      </c>
      <c r="S611" s="12">
        <v>0</v>
      </c>
      <c r="T611" s="12">
        <f t="shared" ref="T611:T612" si="358">(30000*F611*J611)</f>
        <v>0</v>
      </c>
      <c r="U611" s="12">
        <f t="shared" ref="U611:U612" si="359">20000*F611*J611</f>
        <v>0</v>
      </c>
      <c r="V611" s="12">
        <f t="shared" ref="V611:V612" si="360">ROUND(IF((Y611-T611)&gt;U611,(Y611-T611-U611)*0.1+U611*0.3,(Y611-T611)*0.3),2)</f>
        <v>0</v>
      </c>
      <c r="W611" s="12" t="b">
        <f t="shared" ref="W611:W612" si="361">IF(V611&lt;0,0,V611)=ROUND(X611,2)</f>
        <v>1</v>
      </c>
      <c r="X611" s="11">
        <v>0</v>
      </c>
      <c r="Y611" s="11">
        <v>0</v>
      </c>
      <c r="Z611" s="11">
        <v>0</v>
      </c>
      <c r="AA611" s="11">
        <v>0</v>
      </c>
      <c r="AB611" s="11">
        <v>0</v>
      </c>
      <c r="AC611" s="11"/>
      <c r="AD611" s="11">
        <v>0</v>
      </c>
      <c r="AE611" s="11">
        <v>0</v>
      </c>
      <c r="AF611" s="11">
        <v>0</v>
      </c>
      <c r="AG611" s="11" t="b">
        <f t="shared" ref="AG611:AG612" si="362">ROUND(AF611,2)=ROUND((AH611*AE611),2)</f>
        <v>1</v>
      </c>
      <c r="AH611" s="11">
        <v>0</v>
      </c>
      <c r="AI611" s="11" t="s">
        <v>32</v>
      </c>
      <c r="AJ611" s="11"/>
    </row>
    <row r="612" spans="1:36" s="7" customFormat="1" ht="13.5" hidden="1" customHeight="1" x14ac:dyDescent="0.25">
      <c r="A612" s="11" t="str">
        <f t="shared" si="341"/>
        <v>select N'Мацейко Роман Васильович', N'18',  N'Хірургічне відділення №1',  N'лікар-хірург торакальний',  N'0.50', 0, 0, 2137,2912, getDate(), null, getDate() union all</v>
      </c>
      <c r="B612" s="11" t="s">
        <v>1197</v>
      </c>
      <c r="C612" s="11" t="s">
        <v>151</v>
      </c>
      <c r="D612" s="11" t="s">
        <v>152</v>
      </c>
      <c r="E612" s="11" t="s">
        <v>879</v>
      </c>
      <c r="F612" s="11">
        <v>0.74211499999999997</v>
      </c>
      <c r="G612" s="11" t="s">
        <v>26</v>
      </c>
      <c r="H612" s="11" t="s">
        <v>26</v>
      </c>
      <c r="I612" s="11" t="s">
        <v>50</v>
      </c>
      <c r="J612" s="11" t="s">
        <v>29</v>
      </c>
      <c r="K612" s="11" t="s">
        <v>1571</v>
      </c>
      <c r="L612" s="20"/>
      <c r="M612" s="11">
        <f t="shared" si="340"/>
        <v>2137.2912000000001</v>
      </c>
      <c r="N612" s="11">
        <f>F612*J612*O612</f>
        <v>2137.2912000000001</v>
      </c>
      <c r="O612" s="11">
        <v>2880</v>
      </c>
      <c r="P612" s="11">
        <f t="shared" si="356"/>
        <v>0</v>
      </c>
      <c r="Q612" s="11" t="b">
        <f t="shared" si="357"/>
        <v>1</v>
      </c>
      <c r="R612" s="11">
        <v>0</v>
      </c>
      <c r="S612" s="14">
        <v>0</v>
      </c>
      <c r="T612" s="12">
        <f t="shared" si="358"/>
        <v>22263.45</v>
      </c>
      <c r="U612" s="12">
        <f t="shared" si="359"/>
        <v>14842.3</v>
      </c>
      <c r="V612" s="12">
        <f t="shared" si="360"/>
        <v>-6679.04</v>
      </c>
      <c r="W612" s="12" t="b">
        <f t="shared" si="361"/>
        <v>1</v>
      </c>
      <c r="X612" s="11">
        <v>0</v>
      </c>
      <c r="Y612" s="11">
        <v>0</v>
      </c>
      <c r="Z612" s="11">
        <v>0</v>
      </c>
      <c r="AA612" s="11">
        <v>0</v>
      </c>
      <c r="AB612" s="11">
        <v>0</v>
      </c>
      <c r="AC612" s="11"/>
      <c r="AD612" s="11">
        <v>0</v>
      </c>
      <c r="AE612" s="11">
        <v>0</v>
      </c>
      <c r="AF612" s="11">
        <v>0</v>
      </c>
      <c r="AG612" s="11" t="b">
        <f t="shared" si="362"/>
        <v>1</v>
      </c>
      <c r="AH612" s="11">
        <v>0</v>
      </c>
      <c r="AI612" s="11" t="s">
        <v>32</v>
      </c>
      <c r="AJ612" s="11"/>
    </row>
    <row r="613" spans="1:36" s="7" customFormat="1" ht="13.5" hidden="1" customHeight="1" x14ac:dyDescent="0.25">
      <c r="A613" s="11" t="str">
        <f t="shared" si="341"/>
        <v>select N'Мацур Аліна Іванівна', N'18',  N'Хірургічне відділення №1',  N'сестра медична старша',  N'1.00', 8, 280, 0, getDate(), null, getDate() union all</v>
      </c>
      <c r="B613" s="11" t="s">
        <v>1142</v>
      </c>
      <c r="C613" s="11" t="s">
        <v>151</v>
      </c>
      <c r="D613" s="11" t="s">
        <v>152</v>
      </c>
      <c r="E613" s="11" t="s">
        <v>117</v>
      </c>
      <c r="F613" s="11" t="s">
        <v>31</v>
      </c>
      <c r="G613" s="11" t="s">
        <v>48</v>
      </c>
      <c r="H613" s="11" t="s">
        <v>118</v>
      </c>
      <c r="I613" s="11" t="s">
        <v>29</v>
      </c>
      <c r="J613" s="11" t="s">
        <v>29</v>
      </c>
      <c r="K613" s="11" t="s">
        <v>1569</v>
      </c>
      <c r="L613" s="20"/>
      <c r="M613" s="11">
        <f t="shared" si="340"/>
        <v>0</v>
      </c>
      <c r="N613" s="11">
        <v>0</v>
      </c>
      <c r="O613" s="11"/>
      <c r="P613" s="11"/>
      <c r="Q613" s="11"/>
      <c r="R613" s="11">
        <v>0</v>
      </c>
      <c r="S613" s="11">
        <v>0</v>
      </c>
      <c r="T613" s="11"/>
      <c r="U613" s="11"/>
      <c r="V613" s="11"/>
      <c r="W613" s="11"/>
      <c r="X613" s="11">
        <v>0</v>
      </c>
      <c r="Y613" s="11">
        <v>0</v>
      </c>
      <c r="Z613" s="11">
        <v>0</v>
      </c>
      <c r="AA613" s="11">
        <v>0</v>
      </c>
      <c r="AB613" s="11">
        <v>0</v>
      </c>
      <c r="AC613" s="11"/>
      <c r="AD613" s="11">
        <v>0</v>
      </c>
      <c r="AE613" s="11">
        <v>0</v>
      </c>
      <c r="AF613" s="11">
        <v>0</v>
      </c>
      <c r="AG613" s="11"/>
      <c r="AH613" s="11">
        <v>0</v>
      </c>
      <c r="AI613" s="11" t="s">
        <v>32</v>
      </c>
      <c r="AJ613" s="11"/>
    </row>
    <row r="614" spans="1:36" s="7" customFormat="1" ht="13.5" hidden="1" customHeight="1" x14ac:dyDescent="0.25">
      <c r="A614" s="11" t="str">
        <f t="shared" si="341"/>
        <v>select N'Мацюк Надія Борисівна', N'32',  N'Сектор дитячої консультації',  N'Лікар-кардіолог дитячий',  N'0.50', 0, 0, 0, getDate(), null, getDate() union all</v>
      </c>
      <c r="B614" s="11" t="s">
        <v>1073</v>
      </c>
      <c r="C614" s="11" t="s">
        <v>237</v>
      </c>
      <c r="D614" s="11" t="s">
        <v>84</v>
      </c>
      <c r="E614" s="11" t="s">
        <v>1074</v>
      </c>
      <c r="F614" s="11">
        <v>0</v>
      </c>
      <c r="G614" s="11" t="s">
        <v>26</v>
      </c>
      <c r="H614" s="11" t="s">
        <v>26</v>
      </c>
      <c r="I614" s="11" t="s">
        <v>29</v>
      </c>
      <c r="J614" s="11" t="s">
        <v>50</v>
      </c>
      <c r="K614" s="11" t="s">
        <v>1571</v>
      </c>
      <c r="L614" s="20"/>
      <c r="M614" s="11">
        <f t="shared" si="340"/>
        <v>0</v>
      </c>
      <c r="N614" s="11">
        <v>0</v>
      </c>
      <c r="O614" s="11"/>
      <c r="P614" s="11">
        <f t="shared" ref="P614:P615" si="363">S614*(200/3)*J614*F614</f>
        <v>0</v>
      </c>
      <c r="Q614" s="11" t="b">
        <f t="shared" ref="Q614:Q615" si="364">ROUND(R614,2)=ROUND(P614,2)</f>
        <v>1</v>
      </c>
      <c r="R614" s="11">
        <v>0</v>
      </c>
      <c r="S614" s="12">
        <v>0</v>
      </c>
      <c r="T614" s="12">
        <f t="shared" ref="T614:T615" si="365">(30000*F614*J614)</f>
        <v>0</v>
      </c>
      <c r="U614" s="12">
        <f t="shared" ref="U614:U615" si="366">20000*F614*J614</f>
        <v>0</v>
      </c>
      <c r="V614" s="12">
        <f t="shared" ref="V614:V615" si="367">ROUND(IF((Y614-T614)&gt;U614,(Y614-T614-U614)*0.1+U614*0.3,(Y614-T614)*0.3),2)</f>
        <v>0</v>
      </c>
      <c r="W614" s="12" t="b">
        <f t="shared" ref="W614:W615" si="368">IF(V614&lt;0,0,V614)=ROUND(X614,2)</f>
        <v>1</v>
      </c>
      <c r="X614" s="11">
        <v>0</v>
      </c>
      <c r="Y614" s="11">
        <v>0</v>
      </c>
      <c r="Z614" s="11">
        <v>0</v>
      </c>
      <c r="AA614" s="11">
        <v>0</v>
      </c>
      <c r="AB614" s="11">
        <v>0</v>
      </c>
      <c r="AC614" s="11"/>
      <c r="AD614" s="11">
        <v>0</v>
      </c>
      <c r="AE614" s="11">
        <v>0</v>
      </c>
      <c r="AF614" s="11">
        <v>0</v>
      </c>
      <c r="AG614" s="11" t="b">
        <f t="shared" ref="AG614:AG615" si="369">ROUND(AF614,2)=ROUND((AH614*AE614),2)</f>
        <v>1</v>
      </c>
      <c r="AH614" s="11">
        <v>0</v>
      </c>
      <c r="AI614" s="11" t="s">
        <v>32</v>
      </c>
      <c r="AJ614" s="11"/>
    </row>
    <row r="615" spans="1:36" s="7" customFormat="1" ht="13.5" hidden="1" customHeight="1" x14ac:dyDescent="0.25">
      <c r="A615" s="11" t="str">
        <f t="shared" si="341"/>
        <v>select N'Мацюк Надія Борисівна', N'28',  N'Кабінет ультразвукового обстеження',  N'лікар з ультразвукової діагностики',  N'0.50', 0, 0, 0, getDate(), null, getDate() union all</v>
      </c>
      <c r="B615" s="11" t="s">
        <v>1073</v>
      </c>
      <c r="C615" s="11" t="s">
        <v>368</v>
      </c>
      <c r="D615" s="11" t="s">
        <v>365</v>
      </c>
      <c r="E615" s="11" t="s">
        <v>159</v>
      </c>
      <c r="F615" s="11">
        <v>0</v>
      </c>
      <c r="G615" s="11" t="s">
        <v>26</v>
      </c>
      <c r="H615" s="11" t="s">
        <v>26</v>
      </c>
      <c r="I615" s="11" t="s">
        <v>29</v>
      </c>
      <c r="J615" s="11" t="s">
        <v>50</v>
      </c>
      <c r="K615" s="11" t="s">
        <v>1571</v>
      </c>
      <c r="L615" s="20"/>
      <c r="M615" s="11">
        <f t="shared" si="340"/>
        <v>0</v>
      </c>
      <c r="N615" s="11">
        <v>0</v>
      </c>
      <c r="O615" s="11"/>
      <c r="P615" s="11">
        <f t="shared" si="363"/>
        <v>0</v>
      </c>
      <c r="Q615" s="11" t="b">
        <f t="shared" si="364"/>
        <v>1</v>
      </c>
      <c r="R615" s="11">
        <v>0</v>
      </c>
      <c r="S615" s="12">
        <v>0</v>
      </c>
      <c r="T615" s="12">
        <f t="shared" si="365"/>
        <v>0</v>
      </c>
      <c r="U615" s="12">
        <f t="shared" si="366"/>
        <v>0</v>
      </c>
      <c r="V615" s="12">
        <f t="shared" si="367"/>
        <v>0</v>
      </c>
      <c r="W615" s="12" t="b">
        <f t="shared" si="368"/>
        <v>1</v>
      </c>
      <c r="X615" s="11">
        <v>0</v>
      </c>
      <c r="Y615" s="11">
        <v>0</v>
      </c>
      <c r="Z615" s="11">
        <v>0</v>
      </c>
      <c r="AA615" s="11">
        <v>0</v>
      </c>
      <c r="AB615" s="11">
        <v>0</v>
      </c>
      <c r="AC615" s="11"/>
      <c r="AD615" s="11">
        <v>0</v>
      </c>
      <c r="AE615" s="11">
        <v>0</v>
      </c>
      <c r="AF615" s="11">
        <v>0</v>
      </c>
      <c r="AG615" s="11" t="b">
        <f t="shared" si="369"/>
        <v>1</v>
      </c>
      <c r="AH615" s="11">
        <v>0</v>
      </c>
      <c r="AI615" s="11" t="s">
        <v>32</v>
      </c>
      <c r="AJ615" s="11"/>
    </row>
    <row r="616" spans="1:36" s="7" customFormat="1" ht="13.5" hidden="1" customHeight="1" x14ac:dyDescent="0.25">
      <c r="A616" s="11" t="str">
        <f t="shared" si="341"/>
        <v>select N'Машіка Марина Миколаївна', N'22',  N'Відділення загальної терапії',  N'сестра медична маніпуляційна',  N'1.00', 8, 260, 0, getDate(), null, getDate() union all</v>
      </c>
      <c r="B616" s="11" t="s">
        <v>451</v>
      </c>
      <c r="C616" s="11" t="s">
        <v>202</v>
      </c>
      <c r="D616" s="11" t="s">
        <v>203</v>
      </c>
      <c r="E616" s="11" t="s">
        <v>188</v>
      </c>
      <c r="F616" s="11" t="s">
        <v>452</v>
      </c>
      <c r="G616" s="11" t="s">
        <v>48</v>
      </c>
      <c r="H616" s="11" t="s">
        <v>49</v>
      </c>
      <c r="I616" s="11" t="s">
        <v>29</v>
      </c>
      <c r="J616" s="11" t="s">
        <v>29</v>
      </c>
      <c r="K616" s="11" t="s">
        <v>1569</v>
      </c>
      <c r="L616" s="20"/>
      <c r="M616" s="11">
        <f t="shared" si="340"/>
        <v>0</v>
      </c>
      <c r="N616" s="11">
        <v>0</v>
      </c>
      <c r="O616" s="11"/>
      <c r="P616" s="11"/>
      <c r="Q616" s="11"/>
      <c r="R616" s="11">
        <v>0</v>
      </c>
      <c r="S616" s="11">
        <v>0</v>
      </c>
      <c r="T616" s="11"/>
      <c r="U616" s="11"/>
      <c r="V616" s="11"/>
      <c r="W616" s="11"/>
      <c r="X616" s="11">
        <v>0</v>
      </c>
      <c r="Y616" s="11">
        <v>0</v>
      </c>
      <c r="Z616" s="11">
        <v>0</v>
      </c>
      <c r="AA616" s="11">
        <v>0</v>
      </c>
      <c r="AB616" s="11">
        <v>0</v>
      </c>
      <c r="AC616" s="11"/>
      <c r="AD616" s="11">
        <v>0</v>
      </c>
      <c r="AE616" s="11">
        <v>0</v>
      </c>
      <c r="AF616" s="11">
        <v>0</v>
      </c>
      <c r="AG616" s="11"/>
      <c r="AH616" s="11">
        <v>0</v>
      </c>
      <c r="AI616" s="11" t="s">
        <v>32</v>
      </c>
      <c r="AJ616" s="11"/>
    </row>
    <row r="617" spans="1:36" s="7" customFormat="1" ht="13.5" hidden="1" customHeight="1" x14ac:dyDescent="0.25">
      <c r="A617" s="11" t="str">
        <f t="shared" si="341"/>
        <v>select N'Машіко Мар'яна Юріївна', N'32',  N'Кол-центр',  N'черговий інформаційно-довідкової служби',  N'1.00', 5, 400, 0, getDate(), null, getDate() union all</v>
      </c>
      <c r="B617" s="11" t="s">
        <v>1369</v>
      </c>
      <c r="C617" s="11" t="s">
        <v>199</v>
      </c>
      <c r="D617" s="11" t="s">
        <v>84</v>
      </c>
      <c r="E617" s="11" t="s">
        <v>200</v>
      </c>
      <c r="F617" s="11" t="s">
        <v>193</v>
      </c>
      <c r="G617" s="11">
        <v>5</v>
      </c>
      <c r="H617" s="11">
        <v>400</v>
      </c>
      <c r="I617" s="11" t="s">
        <v>29</v>
      </c>
      <c r="J617" s="11" t="s">
        <v>29</v>
      </c>
      <c r="K617" s="11" t="s">
        <v>1569</v>
      </c>
      <c r="L617" s="20"/>
      <c r="M617" s="11">
        <f t="shared" si="340"/>
        <v>0</v>
      </c>
      <c r="N617" s="11">
        <v>0</v>
      </c>
      <c r="O617" s="11"/>
      <c r="P617" s="11"/>
      <c r="Q617" s="11"/>
      <c r="R617" s="11">
        <v>0</v>
      </c>
      <c r="S617" s="11">
        <v>0</v>
      </c>
      <c r="T617" s="11"/>
      <c r="U617" s="11"/>
      <c r="V617" s="11"/>
      <c r="W617" s="11"/>
      <c r="X617" s="11">
        <v>0</v>
      </c>
      <c r="Y617" s="11">
        <v>0</v>
      </c>
      <c r="Z617" s="11">
        <v>0</v>
      </c>
      <c r="AA617" s="11">
        <v>0</v>
      </c>
      <c r="AB617" s="11">
        <v>0</v>
      </c>
      <c r="AC617" s="11"/>
      <c r="AD617" s="11">
        <v>0</v>
      </c>
      <c r="AE617" s="11">
        <v>0</v>
      </c>
      <c r="AF617" s="11">
        <v>0</v>
      </c>
      <c r="AG617" s="11"/>
      <c r="AH617" s="11">
        <v>0</v>
      </c>
      <c r="AI617" s="11" t="s">
        <v>32</v>
      </c>
      <c r="AJ617" s="11"/>
    </row>
    <row r="618" spans="1:36" s="7" customFormat="1" ht="13.5" hidden="1" customHeight="1" x14ac:dyDescent="0.25">
      <c r="A618" s="11" t="str">
        <f t="shared" si="341"/>
        <v>select N'Машіко Наталія Федорівна', N'18',  N'Хірургічне відділення №1',  N'Молодша медична сестра',  N'1.00', 8, 120, 0, getDate(), null, getDate() union all</v>
      </c>
      <c r="B618" s="11" t="s">
        <v>921</v>
      </c>
      <c r="C618" s="11" t="s">
        <v>151</v>
      </c>
      <c r="D618" s="11" t="s">
        <v>152</v>
      </c>
      <c r="E618" s="11" t="s">
        <v>111</v>
      </c>
      <c r="F618" s="11" t="s">
        <v>25</v>
      </c>
      <c r="G618" s="11" t="s">
        <v>48</v>
      </c>
      <c r="H618" s="11" t="s">
        <v>112</v>
      </c>
      <c r="I618" s="11" t="s">
        <v>29</v>
      </c>
      <c r="J618" s="11" t="s">
        <v>29</v>
      </c>
      <c r="K618" s="11" t="s">
        <v>1569</v>
      </c>
      <c r="L618" s="20"/>
      <c r="M618" s="11">
        <f t="shared" si="340"/>
        <v>0</v>
      </c>
      <c r="N618" s="11">
        <v>0</v>
      </c>
      <c r="O618" s="11"/>
      <c r="P618" s="11"/>
      <c r="Q618" s="11"/>
      <c r="R618" s="11">
        <v>0</v>
      </c>
      <c r="S618" s="11">
        <v>0</v>
      </c>
      <c r="T618" s="11"/>
      <c r="U618" s="11"/>
      <c r="V618" s="11"/>
      <c r="W618" s="11"/>
      <c r="X618" s="11">
        <v>0</v>
      </c>
      <c r="Y618" s="11">
        <v>0</v>
      </c>
      <c r="Z618" s="11">
        <v>0</v>
      </c>
      <c r="AA618" s="11">
        <v>0</v>
      </c>
      <c r="AB618" s="11">
        <v>0</v>
      </c>
      <c r="AC618" s="11"/>
      <c r="AD618" s="11">
        <v>0</v>
      </c>
      <c r="AE618" s="11">
        <v>0</v>
      </c>
      <c r="AF618" s="11">
        <v>0</v>
      </c>
      <c r="AG618" s="11"/>
      <c r="AH618" s="11">
        <v>0</v>
      </c>
      <c r="AI618" s="11" t="s">
        <v>32</v>
      </c>
      <c r="AJ618" s="11"/>
    </row>
    <row r="619" spans="1:36" s="7" customFormat="1" ht="13.5" hidden="1" customHeight="1" x14ac:dyDescent="0.25">
      <c r="A619" s="11" t="str">
        <f t="shared" si="341"/>
        <v>select N'Мегела Марина Федорівна', N'32',  N'Травматологічний кабінет',  N'сестра медична',  N'1.00', 8, 200, 0, getDate(), null, getDate() union all</v>
      </c>
      <c r="B619" s="11" t="s">
        <v>1001</v>
      </c>
      <c r="C619" s="11" t="s">
        <v>240</v>
      </c>
      <c r="D619" s="11" t="s">
        <v>84</v>
      </c>
      <c r="E619" s="11" t="s">
        <v>93</v>
      </c>
      <c r="F619" s="11" t="s">
        <v>25</v>
      </c>
      <c r="G619" s="11" t="s">
        <v>48</v>
      </c>
      <c r="H619" s="11" t="s">
        <v>95</v>
      </c>
      <c r="I619" s="11" t="s">
        <v>29</v>
      </c>
      <c r="J619" s="11" t="s">
        <v>29</v>
      </c>
      <c r="K619" s="11" t="s">
        <v>1569</v>
      </c>
      <c r="L619" s="20"/>
      <c r="M619" s="11">
        <f t="shared" si="340"/>
        <v>0</v>
      </c>
      <c r="N619" s="11">
        <v>0</v>
      </c>
      <c r="O619" s="11"/>
      <c r="P619" s="11"/>
      <c r="Q619" s="11"/>
      <c r="R619" s="11">
        <v>0</v>
      </c>
      <c r="S619" s="11">
        <v>0</v>
      </c>
      <c r="T619" s="11"/>
      <c r="U619" s="11"/>
      <c r="V619" s="11"/>
      <c r="W619" s="11"/>
      <c r="X619" s="11">
        <v>0</v>
      </c>
      <c r="Y619" s="11">
        <v>0</v>
      </c>
      <c r="Z619" s="11">
        <v>0</v>
      </c>
      <c r="AA619" s="11">
        <v>0</v>
      </c>
      <c r="AB619" s="11">
        <v>0</v>
      </c>
      <c r="AC619" s="11"/>
      <c r="AD619" s="11">
        <v>0</v>
      </c>
      <c r="AE619" s="11">
        <v>0</v>
      </c>
      <c r="AF619" s="11">
        <v>0</v>
      </c>
      <c r="AG619" s="11"/>
      <c r="AH619" s="11">
        <v>0</v>
      </c>
      <c r="AI619" s="11" t="s">
        <v>32</v>
      </c>
      <c r="AJ619" s="11"/>
    </row>
    <row r="620" spans="1:36" s="7" customFormat="1" ht="13.5" hidden="1" customHeight="1" x14ac:dyDescent="0.25">
      <c r="A620" s="11" t="str">
        <f t="shared" si="341"/>
        <v>select N'Меденці Ірма Володимирівна', N'32',  N'Сектор медичних оглядів',  N'Менеджер з організації консультативних послуг',  N'1.00', 0, 0, 0, getDate(), null, getDate() union all</v>
      </c>
      <c r="B620" s="11" t="s">
        <v>986</v>
      </c>
      <c r="C620" s="11" t="s">
        <v>373</v>
      </c>
      <c r="D620" s="11" t="s">
        <v>84</v>
      </c>
      <c r="E620" s="11" t="s">
        <v>352</v>
      </c>
      <c r="F620" s="11" t="s">
        <v>31</v>
      </c>
      <c r="G620" s="11" t="s">
        <v>26</v>
      </c>
      <c r="H620" s="11" t="s">
        <v>26</v>
      </c>
      <c r="I620" s="11" t="s">
        <v>29</v>
      </c>
      <c r="J620" s="11" t="s">
        <v>29</v>
      </c>
      <c r="K620" s="11" t="s">
        <v>1569</v>
      </c>
      <c r="L620" s="20"/>
      <c r="M620" s="11">
        <f t="shared" si="340"/>
        <v>0</v>
      </c>
      <c r="N620" s="11">
        <v>0</v>
      </c>
      <c r="O620" s="11"/>
      <c r="P620" s="11"/>
      <c r="Q620" s="11"/>
      <c r="R620" s="11">
        <v>0</v>
      </c>
      <c r="S620" s="11">
        <v>0</v>
      </c>
      <c r="T620" s="11"/>
      <c r="U620" s="11"/>
      <c r="V620" s="11"/>
      <c r="W620" s="11"/>
      <c r="X620" s="11">
        <v>0</v>
      </c>
      <c r="Y620" s="11">
        <v>0</v>
      </c>
      <c r="Z620" s="11">
        <v>0</v>
      </c>
      <c r="AA620" s="11">
        <v>0</v>
      </c>
      <c r="AB620" s="11">
        <v>0</v>
      </c>
      <c r="AC620" s="11"/>
      <c r="AD620" s="11">
        <v>0</v>
      </c>
      <c r="AE620" s="11">
        <v>0</v>
      </c>
      <c r="AF620" s="11">
        <v>0</v>
      </c>
      <c r="AG620" s="11"/>
      <c r="AH620" s="11">
        <v>0</v>
      </c>
      <c r="AI620" s="11" t="s">
        <v>32</v>
      </c>
      <c r="AJ620" s="11"/>
    </row>
    <row r="621" spans="1:36" s="7" customFormat="1" ht="13.5" hidden="1" customHeight="1" x14ac:dyDescent="0.25">
      <c r="A621" s="11" t="str">
        <f t="shared" si="341"/>
        <v>select N'Мейсар Клара Золтанівна', N'7',  N'Відділення анестезіології та інтенсивної терапії',  N'сестра медична',  N'1.00', 8, 200, 0, getDate(), null, getDate() union all</v>
      </c>
      <c r="B621" s="11" t="s">
        <v>205</v>
      </c>
      <c r="C621" s="11" t="s">
        <v>206</v>
      </c>
      <c r="D621" s="11" t="s">
        <v>140</v>
      </c>
      <c r="E621" s="11" t="s">
        <v>93</v>
      </c>
      <c r="F621" s="11" t="s">
        <v>181</v>
      </c>
      <c r="G621" s="11" t="s">
        <v>48</v>
      </c>
      <c r="H621" s="11" t="s">
        <v>95</v>
      </c>
      <c r="I621" s="11" t="s">
        <v>29</v>
      </c>
      <c r="J621" s="11" t="s">
        <v>29</v>
      </c>
      <c r="K621" s="11" t="s">
        <v>1569</v>
      </c>
      <c r="L621" s="20"/>
      <c r="M621" s="11">
        <f t="shared" si="340"/>
        <v>0</v>
      </c>
      <c r="N621" s="11">
        <v>0</v>
      </c>
      <c r="O621" s="11"/>
      <c r="P621" s="11"/>
      <c r="Q621" s="11"/>
      <c r="R621" s="11">
        <v>0</v>
      </c>
      <c r="S621" s="11">
        <v>0</v>
      </c>
      <c r="T621" s="11"/>
      <c r="U621" s="11"/>
      <c r="V621" s="11"/>
      <c r="W621" s="11"/>
      <c r="X621" s="11">
        <v>0</v>
      </c>
      <c r="Y621" s="11">
        <v>0</v>
      </c>
      <c r="Z621" s="11">
        <v>0</v>
      </c>
      <c r="AA621" s="11">
        <v>0</v>
      </c>
      <c r="AB621" s="11">
        <v>0</v>
      </c>
      <c r="AC621" s="11"/>
      <c r="AD621" s="11">
        <v>0</v>
      </c>
      <c r="AE621" s="11">
        <v>0</v>
      </c>
      <c r="AF621" s="11">
        <v>0</v>
      </c>
      <c r="AG621" s="11"/>
      <c r="AH621" s="11">
        <v>0</v>
      </c>
      <c r="AI621" s="11" t="s">
        <v>32</v>
      </c>
      <c r="AJ621" s="11"/>
    </row>
    <row r="622" spans="1:36" s="7" customFormat="1" ht="13.5" hidden="1" customHeight="1" x14ac:dyDescent="0.25">
      <c r="A622" s="11" t="str">
        <f t="shared" si="341"/>
        <v>select N'Меліка Надія Юріївна', N'87',  N'Юридичний відділ',  N'Фахівець з публічних закупівель',  N'1.00', 10, 800, 0, getDate(), null, getDate() union all</v>
      </c>
      <c r="B622" s="11" t="s">
        <v>1170</v>
      </c>
      <c r="C622" s="11" t="s">
        <v>1171</v>
      </c>
      <c r="D622" s="11" t="s">
        <v>1172</v>
      </c>
      <c r="E622" s="11" t="s">
        <v>1173</v>
      </c>
      <c r="F622" s="11" t="s">
        <v>683</v>
      </c>
      <c r="G622" s="11" t="s">
        <v>55</v>
      </c>
      <c r="H622" s="11" t="s">
        <v>56</v>
      </c>
      <c r="I622" s="11" t="s">
        <v>29</v>
      </c>
      <c r="J622" s="11" t="s">
        <v>29</v>
      </c>
      <c r="K622" s="11" t="s">
        <v>1569</v>
      </c>
      <c r="L622" s="20"/>
      <c r="M622" s="11">
        <f t="shared" si="340"/>
        <v>0</v>
      </c>
      <c r="N622" s="11">
        <v>0</v>
      </c>
      <c r="O622" s="11"/>
      <c r="P622" s="11"/>
      <c r="Q622" s="11"/>
      <c r="R622" s="11">
        <v>0</v>
      </c>
      <c r="S622" s="11">
        <v>0</v>
      </c>
      <c r="T622" s="11"/>
      <c r="U622" s="11"/>
      <c r="V622" s="11"/>
      <c r="W622" s="11"/>
      <c r="X622" s="11">
        <v>0</v>
      </c>
      <c r="Y622" s="11">
        <v>0</v>
      </c>
      <c r="Z622" s="11">
        <v>0</v>
      </c>
      <c r="AA622" s="11">
        <v>0</v>
      </c>
      <c r="AB622" s="11">
        <v>0</v>
      </c>
      <c r="AC622" s="11"/>
      <c r="AD622" s="11">
        <v>0</v>
      </c>
      <c r="AE622" s="11">
        <v>0</v>
      </c>
      <c r="AF622" s="11">
        <v>0</v>
      </c>
      <c r="AG622" s="11"/>
      <c r="AH622" s="11">
        <v>0</v>
      </c>
      <c r="AI622" s="11" t="s">
        <v>32</v>
      </c>
      <c r="AJ622" s="11"/>
    </row>
    <row r="623" spans="1:36" s="7" customFormat="1" ht="13.5" hidden="1" customHeight="1" x14ac:dyDescent="0.25">
      <c r="A623" s="11" t="str">
        <f t="shared" si="341"/>
        <v>select N'Мельник Анатолій Володимирович', N'94',  N'Господарський відділ',  N'маляр',  N'1.00', 0, 0, 0, getDate(), null, getDate() union all</v>
      </c>
      <c r="B623" s="11" t="s">
        <v>823</v>
      </c>
      <c r="C623" s="11" t="s">
        <v>63</v>
      </c>
      <c r="D623" s="11" t="s">
        <v>64</v>
      </c>
      <c r="E623" s="11" t="s">
        <v>65</v>
      </c>
      <c r="F623" s="11" t="s">
        <v>25</v>
      </c>
      <c r="G623" s="11" t="s">
        <v>26</v>
      </c>
      <c r="H623" s="11" t="s">
        <v>26</v>
      </c>
      <c r="I623" s="11" t="s">
        <v>29</v>
      </c>
      <c r="J623" s="11" t="s">
        <v>29</v>
      </c>
      <c r="K623" s="11" t="s">
        <v>1569</v>
      </c>
      <c r="L623" s="20"/>
      <c r="M623" s="11">
        <f t="shared" si="340"/>
        <v>0</v>
      </c>
      <c r="N623" s="11">
        <v>0</v>
      </c>
      <c r="O623" s="11"/>
      <c r="P623" s="11"/>
      <c r="Q623" s="11"/>
      <c r="R623" s="11">
        <v>0</v>
      </c>
      <c r="S623" s="11">
        <v>0</v>
      </c>
      <c r="T623" s="11"/>
      <c r="U623" s="11"/>
      <c r="V623" s="11"/>
      <c r="W623" s="11"/>
      <c r="X623" s="11">
        <v>0</v>
      </c>
      <c r="Y623" s="11">
        <v>0</v>
      </c>
      <c r="Z623" s="11">
        <v>0</v>
      </c>
      <c r="AA623" s="11">
        <v>0</v>
      </c>
      <c r="AB623" s="11">
        <v>0</v>
      </c>
      <c r="AC623" s="11"/>
      <c r="AD623" s="11">
        <v>0</v>
      </c>
      <c r="AE623" s="11">
        <v>0</v>
      </c>
      <c r="AF623" s="11">
        <v>0</v>
      </c>
      <c r="AG623" s="11"/>
      <c r="AH623" s="11">
        <v>0</v>
      </c>
      <c r="AI623" s="11" t="s">
        <v>32</v>
      </c>
      <c r="AJ623" s="11"/>
    </row>
    <row r="624" spans="1:36" s="7" customFormat="1" ht="13.5" hidden="1" customHeight="1" x14ac:dyDescent="0.25">
      <c r="A624" s="11" t="str">
        <f t="shared" si="341"/>
        <v>select N'Мерсьє Лідія Георгіївна', N'13',  N'Рентген-операційний блок',  N'сестра медична операційна',  N'1.00', 8, 260, 0, getDate(), null, getDate() union all</v>
      </c>
      <c r="B624" s="11" t="s">
        <v>1247</v>
      </c>
      <c r="C624" s="11" t="s">
        <v>1192</v>
      </c>
      <c r="D624" s="11" t="s">
        <v>384</v>
      </c>
      <c r="E624" s="11" t="s">
        <v>228</v>
      </c>
      <c r="F624" s="11" t="s">
        <v>181</v>
      </c>
      <c r="G624" s="11" t="s">
        <v>48</v>
      </c>
      <c r="H624" s="11" t="s">
        <v>49</v>
      </c>
      <c r="I624" s="11" t="s">
        <v>185</v>
      </c>
      <c r="J624" s="11" t="s">
        <v>186</v>
      </c>
      <c r="K624" s="11" t="s">
        <v>1569</v>
      </c>
      <c r="L624" s="20"/>
      <c r="M624" s="11">
        <f t="shared" si="340"/>
        <v>0</v>
      </c>
      <c r="N624" s="11">
        <v>0</v>
      </c>
      <c r="O624" s="11"/>
      <c r="P624" s="11"/>
      <c r="Q624" s="11"/>
      <c r="R624" s="11">
        <v>0</v>
      </c>
      <c r="S624" s="11">
        <v>0</v>
      </c>
      <c r="T624" s="11"/>
      <c r="U624" s="11"/>
      <c r="V624" s="11"/>
      <c r="W624" s="11"/>
      <c r="X624" s="11">
        <v>0</v>
      </c>
      <c r="Y624" s="11">
        <v>0</v>
      </c>
      <c r="Z624" s="11">
        <v>0</v>
      </c>
      <c r="AA624" s="11">
        <v>0</v>
      </c>
      <c r="AB624" s="11">
        <v>0</v>
      </c>
      <c r="AC624" s="11"/>
      <c r="AD624" s="11">
        <v>0</v>
      </c>
      <c r="AE624" s="11">
        <v>0</v>
      </c>
      <c r="AF624" s="11">
        <v>0</v>
      </c>
      <c r="AG624" s="11"/>
      <c r="AH624" s="11">
        <v>0</v>
      </c>
      <c r="AI624" s="11" t="s">
        <v>32</v>
      </c>
      <c r="AJ624" s="11"/>
    </row>
    <row r="625" spans="1:36" s="7" customFormat="1" ht="13.5" hidden="1" customHeight="1" x14ac:dyDescent="0.25">
      <c r="A625" s="11" t="str">
        <f t="shared" si="341"/>
        <v>select N'Мерсьє Лідія Георгіївна', N'13',  N'Рентген-операційний блок',  N'сестра медична операційна',  N'0.50', 8, 260, 0, getDate(), null, getDate() union all</v>
      </c>
      <c r="B625" s="11" t="s">
        <v>1247</v>
      </c>
      <c r="C625" s="11" t="s">
        <v>1192</v>
      </c>
      <c r="D625" s="11" t="s">
        <v>384</v>
      </c>
      <c r="E625" s="11" t="s">
        <v>228</v>
      </c>
      <c r="F625" s="11" t="s">
        <v>292</v>
      </c>
      <c r="G625" s="11" t="s">
        <v>48</v>
      </c>
      <c r="H625" s="11" t="s">
        <v>49</v>
      </c>
      <c r="I625" s="11" t="s">
        <v>185</v>
      </c>
      <c r="J625" s="11" t="s">
        <v>784</v>
      </c>
      <c r="K625" s="11" t="s">
        <v>1571</v>
      </c>
      <c r="L625" s="20"/>
      <c r="M625" s="11">
        <f t="shared" si="340"/>
        <v>0</v>
      </c>
      <c r="N625" s="11">
        <v>0</v>
      </c>
      <c r="O625" s="11"/>
      <c r="P625" s="11"/>
      <c r="Q625" s="11"/>
      <c r="R625" s="11">
        <v>0</v>
      </c>
      <c r="S625" s="11">
        <v>0</v>
      </c>
      <c r="T625" s="11"/>
      <c r="U625" s="11"/>
      <c r="V625" s="11"/>
      <c r="W625" s="11"/>
      <c r="X625" s="11">
        <v>0</v>
      </c>
      <c r="Y625" s="11">
        <v>0</v>
      </c>
      <c r="Z625" s="11">
        <v>0</v>
      </c>
      <c r="AA625" s="11">
        <v>0</v>
      </c>
      <c r="AB625" s="11">
        <v>0</v>
      </c>
      <c r="AC625" s="11"/>
      <c r="AD625" s="11">
        <v>0</v>
      </c>
      <c r="AE625" s="11">
        <v>0</v>
      </c>
      <c r="AF625" s="11">
        <v>0</v>
      </c>
      <c r="AG625" s="11"/>
      <c r="AH625" s="11">
        <v>0</v>
      </c>
      <c r="AI625" s="11" t="s">
        <v>32</v>
      </c>
      <c r="AJ625" s="11"/>
    </row>
    <row r="626" spans="1:36" s="7" customFormat="1" ht="13.5" hidden="1" customHeight="1" x14ac:dyDescent="0.25">
      <c r="A626" s="11" t="str">
        <f t="shared" si="341"/>
        <v>select N'Мецгер Еріка Василівна', N'32',  N'Кол-центр',  N'черговий інформаційно-довідкової служби',  N'1.00', 5, 400, 0, getDate(), null, getDate() union all</v>
      </c>
      <c r="B626" s="11" t="s">
        <v>491</v>
      </c>
      <c r="C626" s="11" t="s">
        <v>199</v>
      </c>
      <c r="D626" s="11" t="s">
        <v>84</v>
      </c>
      <c r="E626" s="11" t="s">
        <v>200</v>
      </c>
      <c r="F626" s="11" t="s">
        <v>25</v>
      </c>
      <c r="G626" s="11">
        <v>5</v>
      </c>
      <c r="H626" s="11">
        <v>400</v>
      </c>
      <c r="I626" s="11" t="s">
        <v>29</v>
      </c>
      <c r="J626" s="11" t="s">
        <v>29</v>
      </c>
      <c r="K626" s="11" t="s">
        <v>1569</v>
      </c>
      <c r="L626" s="20"/>
      <c r="M626" s="11">
        <f t="shared" si="340"/>
        <v>0</v>
      </c>
      <c r="N626" s="11">
        <v>0</v>
      </c>
      <c r="O626" s="11"/>
      <c r="P626" s="11"/>
      <c r="Q626" s="11"/>
      <c r="R626" s="11">
        <v>0</v>
      </c>
      <c r="S626" s="11">
        <v>0</v>
      </c>
      <c r="T626" s="11"/>
      <c r="U626" s="11"/>
      <c r="V626" s="11"/>
      <c r="W626" s="11"/>
      <c r="X626" s="11">
        <v>0</v>
      </c>
      <c r="Y626" s="11">
        <v>0</v>
      </c>
      <c r="Z626" s="11">
        <v>0</v>
      </c>
      <c r="AA626" s="11">
        <v>0</v>
      </c>
      <c r="AB626" s="11">
        <v>0</v>
      </c>
      <c r="AC626" s="11"/>
      <c r="AD626" s="11">
        <v>0</v>
      </c>
      <c r="AE626" s="11">
        <v>0</v>
      </c>
      <c r="AF626" s="11">
        <v>0</v>
      </c>
      <c r="AG626" s="11"/>
      <c r="AH626" s="11">
        <v>0</v>
      </c>
      <c r="AI626" s="11" t="s">
        <v>32</v>
      </c>
      <c r="AJ626" s="11"/>
    </row>
    <row r="627" spans="1:36" s="7" customFormat="1" ht="13.5" hidden="1" customHeight="1" x14ac:dyDescent="0.25">
      <c r="A627" s="11" t="str">
        <f t="shared" si="341"/>
        <v>select N'Мешко Євген Васильович', N'',  N'Адміністрація',  N'директор',  N'1.00', 0, 0, 0, getDate(), null, getDate() union all</v>
      </c>
      <c r="B627" s="11" t="s">
        <v>1218</v>
      </c>
      <c r="C627" s="11" t="s">
        <v>191</v>
      </c>
      <c r="D627" s="11"/>
      <c r="E627" s="11" t="s">
        <v>1219</v>
      </c>
      <c r="F627" s="11" t="s">
        <v>122</v>
      </c>
      <c r="G627" s="11" t="s">
        <v>26</v>
      </c>
      <c r="H627" s="11" t="s">
        <v>26</v>
      </c>
      <c r="I627" s="11" t="s">
        <v>29</v>
      </c>
      <c r="J627" s="11" t="s">
        <v>29</v>
      </c>
      <c r="K627" s="11" t="s">
        <v>1569</v>
      </c>
      <c r="L627" s="20"/>
      <c r="M627" s="11">
        <f t="shared" si="340"/>
        <v>0</v>
      </c>
      <c r="N627" s="11">
        <v>0</v>
      </c>
      <c r="O627" s="11"/>
      <c r="P627" s="11"/>
      <c r="Q627" s="11"/>
      <c r="R627" s="11">
        <v>0</v>
      </c>
      <c r="S627" s="11">
        <v>0</v>
      </c>
      <c r="T627" s="11"/>
      <c r="U627" s="11"/>
      <c r="V627" s="11"/>
      <c r="W627" s="11"/>
      <c r="X627" s="11">
        <v>0</v>
      </c>
      <c r="Y627" s="11">
        <v>0</v>
      </c>
      <c r="Z627" s="11">
        <v>0</v>
      </c>
      <c r="AA627" s="11">
        <v>0</v>
      </c>
      <c r="AB627" s="11">
        <v>0</v>
      </c>
      <c r="AC627" s="11"/>
      <c r="AD627" s="11">
        <v>0</v>
      </c>
      <c r="AE627" s="11">
        <v>0</v>
      </c>
      <c r="AF627" s="11">
        <v>0</v>
      </c>
      <c r="AG627" s="11"/>
      <c r="AH627" s="11">
        <v>0</v>
      </c>
      <c r="AI627" s="11" t="s">
        <v>32</v>
      </c>
      <c r="AJ627" s="11"/>
    </row>
    <row r="628" spans="1:36" s="7" customFormat="1" ht="13.5" hidden="1" customHeight="1" x14ac:dyDescent="0.25">
      <c r="A628" s="11" t="str">
        <f t="shared" si="341"/>
        <v>select N'Мешко Тетяна Іванівна', N'32',  N'Травматологічний кабінет',  N'сестра медична',  N'1.00', 8, 200, 0, getDate(), null, getDate() union all</v>
      </c>
      <c r="B628" s="11" t="s">
        <v>925</v>
      </c>
      <c r="C628" s="11" t="s">
        <v>240</v>
      </c>
      <c r="D628" s="11" t="s">
        <v>84</v>
      </c>
      <c r="E628" s="11" t="s">
        <v>93</v>
      </c>
      <c r="F628" s="11" t="s">
        <v>31</v>
      </c>
      <c r="G628" s="11" t="s">
        <v>48</v>
      </c>
      <c r="H628" s="11" t="s">
        <v>95</v>
      </c>
      <c r="I628" s="11" t="s">
        <v>29</v>
      </c>
      <c r="J628" s="11" t="s">
        <v>29</v>
      </c>
      <c r="K628" s="11" t="s">
        <v>1569</v>
      </c>
      <c r="L628" s="20"/>
      <c r="M628" s="11">
        <f t="shared" si="340"/>
        <v>0</v>
      </c>
      <c r="N628" s="11">
        <v>0</v>
      </c>
      <c r="O628" s="11"/>
      <c r="P628" s="11"/>
      <c r="Q628" s="11"/>
      <c r="R628" s="11">
        <v>0</v>
      </c>
      <c r="S628" s="11">
        <v>0</v>
      </c>
      <c r="T628" s="11"/>
      <c r="U628" s="11"/>
      <c r="V628" s="11"/>
      <c r="W628" s="11"/>
      <c r="X628" s="11">
        <v>0</v>
      </c>
      <c r="Y628" s="11">
        <v>0</v>
      </c>
      <c r="Z628" s="11">
        <v>0</v>
      </c>
      <c r="AA628" s="11">
        <v>0</v>
      </c>
      <c r="AB628" s="11">
        <v>0</v>
      </c>
      <c r="AC628" s="11"/>
      <c r="AD628" s="11">
        <v>0</v>
      </c>
      <c r="AE628" s="11">
        <v>0</v>
      </c>
      <c r="AF628" s="11">
        <v>0</v>
      </c>
      <c r="AG628" s="11"/>
      <c r="AH628" s="11">
        <v>0</v>
      </c>
      <c r="AI628" s="11" t="s">
        <v>32</v>
      </c>
      <c r="AJ628" s="11"/>
    </row>
    <row r="629" spans="1:36" s="7" customFormat="1" ht="13.5" hidden="1" customHeight="1" x14ac:dyDescent="0.25">
      <c r="A629" s="11" t="str">
        <f t="shared" si="341"/>
        <v>select N'Мигалко Ганна Вадимівна', N'2',  N'Відділення екстреної (невідкладної) медичної допомоги',  N'сестра медична',  N'1.00', 8, 200, 0, getDate(), null, getDate() union all</v>
      </c>
      <c r="B629" s="11" t="s">
        <v>1229</v>
      </c>
      <c r="C629" s="11" t="s">
        <v>173</v>
      </c>
      <c r="D629" s="11" t="s">
        <v>30</v>
      </c>
      <c r="E629" s="11" t="s">
        <v>93</v>
      </c>
      <c r="F629" s="11" t="s">
        <v>31</v>
      </c>
      <c r="G629" s="11" t="s">
        <v>48</v>
      </c>
      <c r="H629" s="11" t="s">
        <v>95</v>
      </c>
      <c r="I629" s="11" t="s">
        <v>29</v>
      </c>
      <c r="J629" s="11" t="s">
        <v>29</v>
      </c>
      <c r="K629" s="11" t="s">
        <v>1569</v>
      </c>
      <c r="L629" s="20"/>
      <c r="M629" s="11">
        <f t="shared" si="340"/>
        <v>0</v>
      </c>
      <c r="N629" s="11">
        <v>0</v>
      </c>
      <c r="O629" s="11"/>
      <c r="P629" s="11"/>
      <c r="Q629" s="11"/>
      <c r="R629" s="11">
        <v>0</v>
      </c>
      <c r="S629" s="11">
        <v>0</v>
      </c>
      <c r="T629" s="11"/>
      <c r="U629" s="11"/>
      <c r="V629" s="11"/>
      <c r="W629" s="11"/>
      <c r="X629" s="11">
        <v>0</v>
      </c>
      <c r="Y629" s="11">
        <v>0</v>
      </c>
      <c r="Z629" s="11">
        <v>0</v>
      </c>
      <c r="AA629" s="11">
        <v>0</v>
      </c>
      <c r="AB629" s="11">
        <v>0</v>
      </c>
      <c r="AC629" s="11"/>
      <c r="AD629" s="11">
        <v>0</v>
      </c>
      <c r="AE629" s="11">
        <v>0</v>
      </c>
      <c r="AF629" s="11">
        <v>0</v>
      </c>
      <c r="AG629" s="11"/>
      <c r="AH629" s="11">
        <v>0</v>
      </c>
      <c r="AI629" s="11" t="s">
        <v>32</v>
      </c>
      <c r="AJ629" s="11"/>
    </row>
    <row r="630" spans="1:36" s="7" customFormat="1" ht="13.5" hidden="1" customHeight="1" x14ac:dyDescent="0.25">
      <c r="A630" s="11" t="str">
        <f t="shared" si="341"/>
        <v>select N'Мигович Віталій Васильович', N'28',  N'Кабінет ультразвукового обстеження',  N'лікар з ультразвукової діагностики',  N'0.20', 8, 360, 0, getDate(), null, getDate() union all</v>
      </c>
      <c r="B630" s="11" t="s">
        <v>1017</v>
      </c>
      <c r="C630" s="11" t="s">
        <v>368</v>
      </c>
      <c r="D630" s="11" t="s">
        <v>365</v>
      </c>
      <c r="E630" s="11" t="s">
        <v>159</v>
      </c>
      <c r="F630" s="11">
        <v>0.85714287</v>
      </c>
      <c r="G630" s="15">
        <v>8</v>
      </c>
      <c r="H630" s="15">
        <v>360</v>
      </c>
      <c r="I630" s="11" t="s">
        <v>374</v>
      </c>
      <c r="J630" s="11" t="s">
        <v>29</v>
      </c>
      <c r="K630" s="11" t="s">
        <v>1574</v>
      </c>
      <c r="L630" s="20"/>
      <c r="M630" s="11">
        <f t="shared" si="340"/>
        <v>0</v>
      </c>
      <c r="N630" s="11">
        <v>0</v>
      </c>
      <c r="O630" s="11"/>
      <c r="P630" s="11">
        <f t="shared" ref="P630:P631" si="370">S630*(200/3)*J630*F630</f>
        <v>0</v>
      </c>
      <c r="Q630" s="11" t="b">
        <f t="shared" ref="Q630:Q631" si="371">ROUND(R630,2)=ROUND(P630,2)</f>
        <v>1</v>
      </c>
      <c r="R630" s="11">
        <v>0</v>
      </c>
      <c r="S630" s="12">
        <v>0</v>
      </c>
      <c r="T630" s="12">
        <f t="shared" ref="T630:T631" si="372">(30000*F630*J630)</f>
        <v>25714.286100000001</v>
      </c>
      <c r="U630" s="12">
        <f t="shared" ref="U630:U631" si="373">20000*F630*J630</f>
        <v>17142.857400000001</v>
      </c>
      <c r="V630" s="12">
        <f t="shared" ref="V630:V631" si="374">ROUND(IF((Y630-T630)&gt;U630,(Y630-T630-U630)*0.1+U630*0.3,(Y630-T630)*0.3),2)</f>
        <v>-7714.29</v>
      </c>
      <c r="W630" s="12" t="b">
        <f t="shared" ref="W630:W631" si="375">IF(V630&lt;0,0,V630)=ROUND(X630,2)</f>
        <v>1</v>
      </c>
      <c r="X630" s="11">
        <v>0</v>
      </c>
      <c r="Y630" s="11">
        <v>0</v>
      </c>
      <c r="Z630" s="11">
        <v>0</v>
      </c>
      <c r="AA630" s="11">
        <v>0</v>
      </c>
      <c r="AB630" s="11">
        <v>0</v>
      </c>
      <c r="AC630" s="11"/>
      <c r="AD630" s="11">
        <v>0</v>
      </c>
      <c r="AE630" s="11">
        <v>0</v>
      </c>
      <c r="AF630" s="11">
        <v>0</v>
      </c>
      <c r="AG630" s="11" t="b">
        <f t="shared" ref="AG630:AG631" si="376">ROUND(AF630,2)=ROUND((AH630*AE630),2)</f>
        <v>1</v>
      </c>
      <c r="AH630" s="11">
        <v>0</v>
      </c>
      <c r="AI630" s="11" t="s">
        <v>32</v>
      </c>
      <c r="AJ630" s="11"/>
    </row>
    <row r="631" spans="1:36" s="7" customFormat="1" ht="13.5" hidden="1" customHeight="1" x14ac:dyDescent="0.25">
      <c r="A631" s="11" t="str">
        <f t="shared" si="341"/>
        <v>select N'Мигович Євгенія Володимирівна', N'65',  N'Відділення інтенсивної терапії новонароджених',  N'лікар-кардіоревматолог дитячий',  N'0.25', 0, 0, 0, getDate(), null, getDate() union all</v>
      </c>
      <c r="B631" s="11" t="s">
        <v>1432</v>
      </c>
      <c r="C631" s="11" t="s">
        <v>79</v>
      </c>
      <c r="D631" s="11" t="s">
        <v>80</v>
      </c>
      <c r="E631" s="11" t="s">
        <v>1433</v>
      </c>
      <c r="F631" s="11">
        <v>0.5936186</v>
      </c>
      <c r="G631" s="11" t="s">
        <v>26</v>
      </c>
      <c r="H631" s="11" t="s">
        <v>26</v>
      </c>
      <c r="I631" s="11" t="s">
        <v>38</v>
      </c>
      <c r="J631" s="11" t="s">
        <v>29</v>
      </c>
      <c r="K631" s="11" t="s">
        <v>1570</v>
      </c>
      <c r="L631" s="20"/>
      <c r="M631" s="11">
        <f t="shared" si="340"/>
        <v>0</v>
      </c>
      <c r="N631" s="11">
        <v>0</v>
      </c>
      <c r="O631" s="11"/>
      <c r="P631" s="11">
        <f t="shared" si="370"/>
        <v>0</v>
      </c>
      <c r="Q631" s="11" t="b">
        <f t="shared" si="371"/>
        <v>1</v>
      </c>
      <c r="R631" s="11">
        <v>0</v>
      </c>
      <c r="S631" s="12">
        <v>0</v>
      </c>
      <c r="T631" s="12">
        <f t="shared" si="372"/>
        <v>17808.558000000001</v>
      </c>
      <c r="U631" s="12">
        <f t="shared" si="373"/>
        <v>11872.371999999999</v>
      </c>
      <c r="V631" s="12">
        <f t="shared" si="374"/>
        <v>-5342.57</v>
      </c>
      <c r="W631" s="12" t="b">
        <f t="shared" si="375"/>
        <v>1</v>
      </c>
      <c r="X631" s="11">
        <v>0</v>
      </c>
      <c r="Y631" s="11">
        <v>0</v>
      </c>
      <c r="Z631" s="11">
        <v>0</v>
      </c>
      <c r="AA631" s="11">
        <v>0</v>
      </c>
      <c r="AB631" s="11">
        <v>0</v>
      </c>
      <c r="AC631" s="11"/>
      <c r="AD631" s="11">
        <v>0</v>
      </c>
      <c r="AE631" s="11">
        <v>0</v>
      </c>
      <c r="AF631" s="11">
        <v>0</v>
      </c>
      <c r="AG631" s="11" t="b">
        <f t="shared" si="376"/>
        <v>1</v>
      </c>
      <c r="AH631" s="11">
        <v>0</v>
      </c>
      <c r="AI631" s="11" t="s">
        <v>32</v>
      </c>
      <c r="AJ631" s="11"/>
    </row>
    <row r="632" spans="1:36" s="7" customFormat="1" ht="13.5" hidden="1" customHeight="1" x14ac:dyDescent="0.25">
      <c r="A632" s="11" t="str">
        <f t="shared" si="341"/>
        <v>select N'Мигович Наталія Мігалівна', N'60',  N'Реабілітаційне відділення',  N'сестра медична',  N'1.00', 8, 200, 0, getDate(), null, getDate() union all</v>
      </c>
      <c r="B632" s="11" t="s">
        <v>1507</v>
      </c>
      <c r="C632" s="11" t="s">
        <v>100</v>
      </c>
      <c r="D632" s="11" t="s">
        <v>101</v>
      </c>
      <c r="E632" s="11" t="s">
        <v>93</v>
      </c>
      <c r="F632" s="11" t="s">
        <v>181</v>
      </c>
      <c r="G632" s="11" t="s">
        <v>48</v>
      </c>
      <c r="H632" s="11" t="s">
        <v>95</v>
      </c>
      <c r="I632" s="11" t="s">
        <v>29</v>
      </c>
      <c r="J632" s="11" t="s">
        <v>29</v>
      </c>
      <c r="K632" s="11" t="s">
        <v>1569</v>
      </c>
      <c r="L632" s="20"/>
      <c r="M632" s="11">
        <f t="shared" si="340"/>
        <v>0</v>
      </c>
      <c r="N632" s="11">
        <v>0</v>
      </c>
      <c r="O632" s="11"/>
      <c r="P632" s="11"/>
      <c r="Q632" s="11"/>
      <c r="R632" s="11">
        <v>0</v>
      </c>
      <c r="S632" s="11">
        <v>0</v>
      </c>
      <c r="T632" s="11"/>
      <c r="U632" s="11"/>
      <c r="V632" s="11"/>
      <c r="W632" s="11"/>
      <c r="X632" s="11">
        <v>0</v>
      </c>
      <c r="Y632" s="11">
        <v>0</v>
      </c>
      <c r="Z632" s="11">
        <v>0</v>
      </c>
      <c r="AA632" s="11">
        <v>0</v>
      </c>
      <c r="AB632" s="11">
        <v>0</v>
      </c>
      <c r="AC632" s="11"/>
      <c r="AD632" s="11">
        <v>0</v>
      </c>
      <c r="AE632" s="11">
        <v>0</v>
      </c>
      <c r="AF632" s="11">
        <v>0</v>
      </c>
      <c r="AG632" s="11"/>
      <c r="AH632" s="11">
        <v>0</v>
      </c>
      <c r="AI632" s="11" t="s">
        <v>32</v>
      </c>
      <c r="AJ632" s="11"/>
    </row>
    <row r="633" spans="1:36" s="7" customFormat="1" ht="13.5" hidden="1" customHeight="1" x14ac:dyDescent="0.25">
      <c r="A633" s="11" t="str">
        <f t="shared" si="341"/>
        <v>select N'Миголинець Мар'яна Федорівна', N'32',  N'Рецепція',  N'сестра медична',  N'1.00', 6, 320, 0, getDate(), null, getDate() union all</v>
      </c>
      <c r="B633" s="11" t="s">
        <v>1186</v>
      </c>
      <c r="C633" s="11" t="s">
        <v>411</v>
      </c>
      <c r="D633" s="11" t="s">
        <v>84</v>
      </c>
      <c r="E633" s="11" t="s">
        <v>93</v>
      </c>
      <c r="F633" s="11" t="s">
        <v>25</v>
      </c>
      <c r="G633" s="11">
        <v>6</v>
      </c>
      <c r="H633" s="11">
        <v>320</v>
      </c>
      <c r="I633" s="11" t="s">
        <v>29</v>
      </c>
      <c r="J633" s="11" t="s">
        <v>29</v>
      </c>
      <c r="K633" s="11" t="s">
        <v>1569</v>
      </c>
      <c r="L633" s="20"/>
      <c r="M633" s="11">
        <f t="shared" si="340"/>
        <v>0</v>
      </c>
      <c r="N633" s="11">
        <v>0</v>
      </c>
      <c r="O633" s="11"/>
      <c r="P633" s="11"/>
      <c r="Q633" s="11"/>
      <c r="R633" s="11">
        <v>0</v>
      </c>
      <c r="S633" s="11">
        <v>0</v>
      </c>
      <c r="T633" s="11"/>
      <c r="U633" s="11"/>
      <c r="V633" s="11"/>
      <c r="W633" s="11"/>
      <c r="X633" s="11">
        <v>0</v>
      </c>
      <c r="Y633" s="11">
        <v>0</v>
      </c>
      <c r="Z633" s="11">
        <v>0</v>
      </c>
      <c r="AA633" s="11">
        <v>0</v>
      </c>
      <c r="AB633" s="11">
        <v>0</v>
      </c>
      <c r="AC633" s="11"/>
      <c r="AD633" s="11">
        <v>0</v>
      </c>
      <c r="AE633" s="11">
        <v>0</v>
      </c>
      <c r="AF633" s="11">
        <v>0</v>
      </c>
      <c r="AG633" s="11"/>
      <c r="AH633" s="11">
        <v>0</v>
      </c>
      <c r="AI633" s="11" t="s">
        <v>32</v>
      </c>
      <c r="AJ633" s="11"/>
    </row>
    <row r="634" spans="1:36" s="7" customFormat="1" ht="13.5" hidden="1" customHeight="1" x14ac:dyDescent="0.25">
      <c r="A634" s="11" t="str">
        <f t="shared" si="341"/>
        <v>select N'Микицей Володимир Юрійович', N'33',  N'Жіноча консультація',  N'лікар-акушер-гінеколог',  N'0.50', 0, 0, 0, getDate(), null, getDate() union all</v>
      </c>
      <c r="B634" s="11" t="s">
        <v>327</v>
      </c>
      <c r="C634" s="11" t="s">
        <v>222</v>
      </c>
      <c r="D634" s="11" t="s">
        <v>223</v>
      </c>
      <c r="E634" s="11" t="s">
        <v>36</v>
      </c>
      <c r="F634" s="11">
        <v>0.52380950000000004</v>
      </c>
      <c r="G634" s="11" t="s">
        <v>26</v>
      </c>
      <c r="H634" s="11" t="s">
        <v>26</v>
      </c>
      <c r="I634" s="11" t="s">
        <v>29</v>
      </c>
      <c r="J634" s="11" t="s">
        <v>50</v>
      </c>
      <c r="K634" s="11" t="s">
        <v>1571</v>
      </c>
      <c r="L634" s="20"/>
      <c r="M634" s="11">
        <f t="shared" si="340"/>
        <v>0</v>
      </c>
      <c r="N634" s="11">
        <v>0</v>
      </c>
      <c r="O634" s="11"/>
      <c r="P634" s="11">
        <f t="shared" ref="P634:P635" si="377">S634*(200/3)*J634*F634</f>
        <v>0</v>
      </c>
      <c r="Q634" s="11" t="b">
        <f t="shared" ref="Q634:Q635" si="378">ROUND(R634,2)=ROUND(P634,2)</f>
        <v>1</v>
      </c>
      <c r="R634" s="11">
        <v>0</v>
      </c>
      <c r="S634" s="12">
        <v>0</v>
      </c>
      <c r="T634" s="12">
        <f t="shared" ref="T634:T635" si="379">(30000*F634*J634)</f>
        <v>7857.1425000000008</v>
      </c>
      <c r="U634" s="12">
        <f t="shared" ref="U634:U635" si="380">20000*F634*J634</f>
        <v>5238.0950000000003</v>
      </c>
      <c r="V634" s="12">
        <f t="shared" ref="V634:V635" si="381">ROUND(IF((Y634-T634)&gt;U634,(Y634-T634-U634)*0.1+U634*0.3,(Y634-T634)*0.3),2)</f>
        <v>-2306.7399999999998</v>
      </c>
      <c r="W634" s="12" t="b">
        <f t="shared" ref="W634:W635" si="382">IF(V634&lt;0,0,V634)=ROUND(X634,2)</f>
        <v>1</v>
      </c>
      <c r="X634" s="11">
        <v>0</v>
      </c>
      <c r="Y634" s="11">
        <v>168</v>
      </c>
      <c r="Z634" s="11">
        <v>0</v>
      </c>
      <c r="AA634" s="11">
        <v>0</v>
      </c>
      <c r="AB634" s="11">
        <v>0</v>
      </c>
      <c r="AC634" s="11"/>
      <c r="AD634" s="11">
        <v>0</v>
      </c>
      <c r="AE634" s="11">
        <v>0</v>
      </c>
      <c r="AF634" s="11">
        <v>0</v>
      </c>
      <c r="AG634" s="11" t="b">
        <f t="shared" ref="AG634:AG635" si="383">ROUND(AF634,2)=ROUND((AH634*AE634),2)</f>
        <v>1</v>
      </c>
      <c r="AH634" s="11">
        <v>0</v>
      </c>
      <c r="AI634" s="11" t="s">
        <v>32</v>
      </c>
      <c r="AJ634" s="11"/>
    </row>
    <row r="635" spans="1:36" s="7" customFormat="1" ht="13.5" hidden="1" customHeight="1" x14ac:dyDescent="0.25">
      <c r="A635" s="11" t="str">
        <f t="shared" si="341"/>
        <v>select N'Микицей Володимир Юрійович', N'32',  N'Сектор медичних оглядів',  N'лікар-акушер-гінеколог',  N'0.50', 0, 0, 0, getDate(), null, getDate() union all</v>
      </c>
      <c r="B635" s="11" t="s">
        <v>327</v>
      </c>
      <c r="C635" s="11" t="s">
        <v>373</v>
      </c>
      <c r="D635" s="11" t="s">
        <v>84</v>
      </c>
      <c r="E635" s="11" t="s">
        <v>36</v>
      </c>
      <c r="F635" s="11">
        <v>0.52380950000000004</v>
      </c>
      <c r="G635" s="11" t="s">
        <v>26</v>
      </c>
      <c r="H635" s="11" t="s">
        <v>26</v>
      </c>
      <c r="I635" s="11" t="s">
        <v>29</v>
      </c>
      <c r="J635" s="11" t="s">
        <v>50</v>
      </c>
      <c r="K635" s="11" t="s">
        <v>1571</v>
      </c>
      <c r="L635" s="20"/>
      <c r="M635" s="11">
        <f t="shared" si="340"/>
        <v>0</v>
      </c>
      <c r="N635" s="11">
        <v>0</v>
      </c>
      <c r="O635" s="11"/>
      <c r="P635" s="11">
        <f t="shared" si="377"/>
        <v>0</v>
      </c>
      <c r="Q635" s="11" t="b">
        <f t="shared" si="378"/>
        <v>1</v>
      </c>
      <c r="R635" s="11">
        <v>0</v>
      </c>
      <c r="S635" s="12">
        <v>0</v>
      </c>
      <c r="T635" s="12">
        <f t="shared" si="379"/>
        <v>7857.1425000000008</v>
      </c>
      <c r="U635" s="12">
        <f t="shared" si="380"/>
        <v>5238.0950000000003</v>
      </c>
      <c r="V635" s="12">
        <f t="shared" si="381"/>
        <v>-2357.14</v>
      </c>
      <c r="W635" s="12" t="b">
        <f t="shared" si="382"/>
        <v>1</v>
      </c>
      <c r="X635" s="11">
        <v>0</v>
      </c>
      <c r="Y635" s="11">
        <v>0</v>
      </c>
      <c r="Z635" s="11">
        <v>0</v>
      </c>
      <c r="AA635" s="11">
        <v>0</v>
      </c>
      <c r="AB635" s="11">
        <v>0</v>
      </c>
      <c r="AC635" s="11"/>
      <c r="AD635" s="11">
        <v>0</v>
      </c>
      <c r="AE635" s="11">
        <v>0</v>
      </c>
      <c r="AF635" s="11">
        <v>0</v>
      </c>
      <c r="AG635" s="11" t="b">
        <f t="shared" si="383"/>
        <v>1</v>
      </c>
      <c r="AH635" s="11">
        <v>0</v>
      </c>
      <c r="AI635" s="11" t="s">
        <v>32</v>
      </c>
      <c r="AJ635" s="11"/>
    </row>
    <row r="636" spans="1:36" s="7" customFormat="1" ht="13.5" hidden="1" customHeight="1" x14ac:dyDescent="0.25">
      <c r="A636" s="11" t="str">
        <f t="shared" si="341"/>
        <v>select N'Микуланинець Мирослава Володимирівна', N'82',  N'Відділення інтенсивної терапії для вагітної, роділлі, породіллі',  N'сестра медична-анестезист',  N'1.00', 8, 260, 0, getDate(), null, getDate() union all</v>
      </c>
      <c r="B636" s="11" t="s">
        <v>656</v>
      </c>
      <c r="C636" s="11" t="s">
        <v>485</v>
      </c>
      <c r="D636" s="11" t="s">
        <v>486</v>
      </c>
      <c r="E636" s="11" t="s">
        <v>362</v>
      </c>
      <c r="F636" s="11" t="s">
        <v>292</v>
      </c>
      <c r="G636" s="11" t="s">
        <v>48</v>
      </c>
      <c r="H636" s="11" t="s">
        <v>49</v>
      </c>
      <c r="I636" s="11" t="s">
        <v>29</v>
      </c>
      <c r="J636" s="11" t="s">
        <v>29</v>
      </c>
      <c r="K636" s="11" t="s">
        <v>1569</v>
      </c>
      <c r="L636" s="20"/>
      <c r="M636" s="11">
        <f t="shared" ref="M636:M655" si="384">R636+X636+AB636+AF636+N636+Z636</f>
        <v>0</v>
      </c>
      <c r="N636" s="11">
        <v>0</v>
      </c>
      <c r="O636" s="11"/>
      <c r="P636" s="11"/>
      <c r="Q636" s="11"/>
      <c r="R636" s="11">
        <v>0</v>
      </c>
      <c r="S636" s="11">
        <v>0</v>
      </c>
      <c r="T636" s="11"/>
      <c r="U636" s="11"/>
      <c r="V636" s="11"/>
      <c r="W636" s="11"/>
      <c r="X636" s="11">
        <v>0</v>
      </c>
      <c r="Y636" s="11">
        <v>0</v>
      </c>
      <c r="Z636" s="11">
        <v>0</v>
      </c>
      <c r="AA636" s="11">
        <v>0</v>
      </c>
      <c r="AB636" s="11">
        <v>0</v>
      </c>
      <c r="AC636" s="11"/>
      <c r="AD636" s="11">
        <v>0</v>
      </c>
      <c r="AE636" s="11">
        <v>0</v>
      </c>
      <c r="AF636" s="11">
        <v>0</v>
      </c>
      <c r="AG636" s="11"/>
      <c r="AH636" s="11">
        <v>0</v>
      </c>
      <c r="AI636" s="11" t="s">
        <v>32</v>
      </c>
      <c r="AJ636" s="11"/>
    </row>
    <row r="637" spans="1:36" s="7" customFormat="1" ht="13.5" hidden="1" customHeight="1" x14ac:dyDescent="0.25">
      <c r="A637" s="11" t="str">
        <f t="shared" si="341"/>
        <v>select N'Мирончак Вікторія Василівна', N'',  N'Адміністрація',  N'Головна медична сестра',  N'1.00', 0, 0, 0, getDate(), null, getDate() union all</v>
      </c>
      <c r="B637" s="11" t="s">
        <v>1066</v>
      </c>
      <c r="C637" s="11" t="s">
        <v>191</v>
      </c>
      <c r="D637" s="11"/>
      <c r="E637" s="11" t="s">
        <v>741</v>
      </c>
      <c r="F637" s="11" t="s">
        <v>31</v>
      </c>
      <c r="G637" s="11" t="s">
        <v>26</v>
      </c>
      <c r="H637" s="11" t="s">
        <v>26</v>
      </c>
      <c r="I637" s="11" t="s">
        <v>29</v>
      </c>
      <c r="J637" s="11" t="s">
        <v>29</v>
      </c>
      <c r="K637" s="11" t="s">
        <v>1569</v>
      </c>
      <c r="L637" s="20"/>
      <c r="M637" s="11">
        <f t="shared" si="384"/>
        <v>0</v>
      </c>
      <c r="N637" s="11">
        <v>0</v>
      </c>
      <c r="O637" s="11"/>
      <c r="P637" s="11"/>
      <c r="Q637" s="11"/>
      <c r="R637" s="11">
        <v>0</v>
      </c>
      <c r="S637" s="11">
        <v>0</v>
      </c>
      <c r="T637" s="11"/>
      <c r="U637" s="11"/>
      <c r="V637" s="11"/>
      <c r="W637" s="11"/>
      <c r="X637" s="11">
        <v>0</v>
      </c>
      <c r="Y637" s="11">
        <v>0</v>
      </c>
      <c r="Z637" s="11">
        <v>0</v>
      </c>
      <c r="AA637" s="11">
        <v>0</v>
      </c>
      <c r="AB637" s="11">
        <v>0</v>
      </c>
      <c r="AC637" s="11"/>
      <c r="AD637" s="11">
        <v>0</v>
      </c>
      <c r="AE637" s="11">
        <v>0</v>
      </c>
      <c r="AF637" s="11">
        <v>0</v>
      </c>
      <c r="AG637" s="11"/>
      <c r="AH637" s="11">
        <v>0</v>
      </c>
      <c r="AI637" s="11" t="s">
        <v>32</v>
      </c>
      <c r="AJ637" s="11"/>
    </row>
    <row r="638" spans="1:36" s="7" customFormat="1" ht="13.5" hidden="1" customHeight="1" x14ac:dyDescent="0.25">
      <c r="A638" s="11" t="str">
        <f t="shared" si="341"/>
        <v>select N'Мисла Богдан Васильович', N'7',  N'Відділення анестезіології та інтенсивної терапії',  N'Брат медичний',  N'0.50', 8, 200, 0, getDate(), null, getDate() union all</v>
      </c>
      <c r="B638" s="11" t="s">
        <v>1451</v>
      </c>
      <c r="C638" s="11" t="s">
        <v>206</v>
      </c>
      <c r="D638" s="11" t="s">
        <v>140</v>
      </c>
      <c r="E638" s="11" t="s">
        <v>1015</v>
      </c>
      <c r="F638" s="11" t="s">
        <v>181</v>
      </c>
      <c r="G638" s="11" t="s">
        <v>48</v>
      </c>
      <c r="H638" s="11" t="s">
        <v>95</v>
      </c>
      <c r="I638" s="11" t="s">
        <v>50</v>
      </c>
      <c r="J638" s="11" t="s">
        <v>29</v>
      </c>
      <c r="K638" s="11" t="s">
        <v>1571</v>
      </c>
      <c r="L638" s="20"/>
      <c r="M638" s="11">
        <f t="shared" si="384"/>
        <v>0</v>
      </c>
      <c r="N638" s="11">
        <v>0</v>
      </c>
      <c r="O638" s="11"/>
      <c r="P638" s="11"/>
      <c r="Q638" s="11"/>
      <c r="R638" s="11">
        <v>0</v>
      </c>
      <c r="S638" s="11">
        <v>0</v>
      </c>
      <c r="T638" s="11"/>
      <c r="U638" s="11"/>
      <c r="V638" s="11"/>
      <c r="W638" s="11"/>
      <c r="X638" s="11">
        <v>0</v>
      </c>
      <c r="Y638" s="11">
        <v>0</v>
      </c>
      <c r="Z638" s="11">
        <v>0</v>
      </c>
      <c r="AA638" s="11">
        <v>0</v>
      </c>
      <c r="AB638" s="11">
        <v>0</v>
      </c>
      <c r="AC638" s="11"/>
      <c r="AD638" s="11">
        <v>0</v>
      </c>
      <c r="AE638" s="11">
        <v>0</v>
      </c>
      <c r="AF638" s="11">
        <v>0</v>
      </c>
      <c r="AG638" s="11"/>
      <c r="AH638" s="11">
        <v>0</v>
      </c>
      <c r="AI638" s="11" t="s">
        <v>32</v>
      </c>
      <c r="AJ638" s="11"/>
    </row>
    <row r="639" spans="1:36" s="7" customFormat="1" ht="13.5" hidden="1" customHeight="1" x14ac:dyDescent="0.25">
      <c r="A639" s="11" t="str">
        <f t="shared" si="341"/>
        <v>select N'Мисла Марина Олександрівна', N'13',  N'Палати інтенсивної терапії',  N'сестра медична стаціонару',  N'1.00', 8, 200, 0, getDate(), null, getDate() union all</v>
      </c>
      <c r="B639" s="11" t="s">
        <v>1404</v>
      </c>
      <c r="C639" s="11" t="s">
        <v>1037</v>
      </c>
      <c r="D639" s="11" t="s">
        <v>384</v>
      </c>
      <c r="E639" s="11" t="s">
        <v>1038</v>
      </c>
      <c r="F639" s="11" t="s">
        <v>1405</v>
      </c>
      <c r="G639" s="11" t="s">
        <v>48</v>
      </c>
      <c r="H639" s="11" t="s">
        <v>95</v>
      </c>
      <c r="I639" s="11" t="s">
        <v>29</v>
      </c>
      <c r="J639" s="11" t="s">
        <v>29</v>
      </c>
      <c r="K639" s="11" t="s">
        <v>1569</v>
      </c>
      <c r="L639" s="20"/>
      <c r="M639" s="11">
        <f t="shared" si="384"/>
        <v>0</v>
      </c>
      <c r="N639" s="11">
        <v>0</v>
      </c>
      <c r="O639" s="11"/>
      <c r="P639" s="11"/>
      <c r="Q639" s="11"/>
      <c r="R639" s="11">
        <v>0</v>
      </c>
      <c r="S639" s="11">
        <v>0</v>
      </c>
      <c r="T639" s="11"/>
      <c r="U639" s="11"/>
      <c r="V639" s="11"/>
      <c r="W639" s="11"/>
      <c r="X639" s="11">
        <v>0</v>
      </c>
      <c r="Y639" s="11">
        <v>0</v>
      </c>
      <c r="Z639" s="11">
        <v>0</v>
      </c>
      <c r="AA639" s="11">
        <v>0</v>
      </c>
      <c r="AB639" s="11">
        <v>0</v>
      </c>
      <c r="AC639" s="11"/>
      <c r="AD639" s="11">
        <v>0</v>
      </c>
      <c r="AE639" s="11">
        <v>0</v>
      </c>
      <c r="AF639" s="11">
        <v>0</v>
      </c>
      <c r="AG639" s="11"/>
      <c r="AH639" s="11">
        <v>0</v>
      </c>
      <c r="AI639" s="11" t="s">
        <v>32</v>
      </c>
      <c r="AJ639" s="11"/>
    </row>
    <row r="640" spans="1:36" s="7" customFormat="1" ht="13.5" hidden="1" customHeight="1" x14ac:dyDescent="0.25">
      <c r="A640" s="11" t="str">
        <f t="shared" si="341"/>
        <v>select N'Мисла Маріанна Михайлівна', N'25',  N'Клініко-діагностична лабораторія',  N'лаборант',  N'1.00', 8, 200, 0, getDate(), null, getDate() union all</v>
      </c>
      <c r="B640" s="11" t="s">
        <v>601</v>
      </c>
      <c r="C640" s="11" t="s">
        <v>268</v>
      </c>
      <c r="D640" s="11" t="s">
        <v>269</v>
      </c>
      <c r="E640" s="11" t="s">
        <v>270</v>
      </c>
      <c r="F640" s="11" t="s">
        <v>596</v>
      </c>
      <c r="G640" s="11" t="s">
        <v>48</v>
      </c>
      <c r="H640" s="11" t="s">
        <v>95</v>
      </c>
      <c r="I640" s="11" t="s">
        <v>29</v>
      </c>
      <c r="J640" s="11" t="s">
        <v>29</v>
      </c>
      <c r="K640" s="11" t="s">
        <v>1569</v>
      </c>
      <c r="L640" s="20"/>
      <c r="M640" s="11">
        <f t="shared" si="384"/>
        <v>0</v>
      </c>
      <c r="N640" s="11">
        <v>0</v>
      </c>
      <c r="O640" s="11"/>
      <c r="P640" s="11"/>
      <c r="Q640" s="11"/>
      <c r="R640" s="11">
        <v>0</v>
      </c>
      <c r="S640" s="11">
        <v>0</v>
      </c>
      <c r="T640" s="11"/>
      <c r="U640" s="11"/>
      <c r="V640" s="11"/>
      <c r="W640" s="11"/>
      <c r="X640" s="11">
        <v>0</v>
      </c>
      <c r="Y640" s="11">
        <v>0</v>
      </c>
      <c r="Z640" s="11">
        <v>0</v>
      </c>
      <c r="AA640" s="11">
        <v>0</v>
      </c>
      <c r="AB640" s="11">
        <v>0</v>
      </c>
      <c r="AC640" s="11"/>
      <c r="AD640" s="11">
        <v>0</v>
      </c>
      <c r="AE640" s="11">
        <v>0</v>
      </c>
      <c r="AF640" s="11">
        <v>0</v>
      </c>
      <c r="AG640" s="11"/>
      <c r="AH640" s="11">
        <v>0</v>
      </c>
      <c r="AI640" s="11" t="s">
        <v>32</v>
      </c>
      <c r="AJ640" s="11"/>
    </row>
    <row r="641" spans="1:36" s="7" customFormat="1" ht="13.5" hidden="1" customHeight="1" x14ac:dyDescent="0.25">
      <c r="A641" s="11" t="str">
        <f t="shared" si="341"/>
        <v>select N'Митровка Мар'яна Василівна', N'4',  N'Гінекологічне відділення',  N'лікар-акушер-гінеколог',  N'1.00', 0, 0, 743,7642, getDate(), null, getDate() union all</v>
      </c>
      <c r="B641" s="11" t="s">
        <v>1476</v>
      </c>
      <c r="C641" s="11" t="s">
        <v>34</v>
      </c>
      <c r="D641" s="11" t="s">
        <v>35</v>
      </c>
      <c r="E641" s="11" t="s">
        <v>36</v>
      </c>
      <c r="F641" s="11">
        <v>1.0142239</v>
      </c>
      <c r="G641" s="11" t="s">
        <v>26</v>
      </c>
      <c r="H641" s="11" t="s">
        <v>26</v>
      </c>
      <c r="I641" s="11" t="s">
        <v>29</v>
      </c>
      <c r="J641" s="11" t="s">
        <v>29</v>
      </c>
      <c r="K641" s="11" t="s">
        <v>1569</v>
      </c>
      <c r="L641" s="20"/>
      <c r="M641" s="11">
        <f t="shared" si="384"/>
        <v>743.76419999999996</v>
      </c>
      <c r="N641" s="11">
        <v>0</v>
      </c>
      <c r="O641" s="11"/>
      <c r="P641" s="11">
        <f>S641*(200/3)*J641*F641</f>
        <v>743.76419333333331</v>
      </c>
      <c r="Q641" s="11" t="b">
        <f>ROUND(R641,2)=ROUND(P641,2)</f>
        <v>1</v>
      </c>
      <c r="R641" s="11">
        <v>743.76419999999996</v>
      </c>
      <c r="S641" s="14">
        <v>11</v>
      </c>
      <c r="T641" s="12">
        <f>(30000*F641*J641)</f>
        <v>30426.716999999997</v>
      </c>
      <c r="U641" s="12">
        <f>20000*F641*J641</f>
        <v>20284.477999999999</v>
      </c>
      <c r="V641" s="12">
        <f>ROUND(IF((Y641-T641)&gt;U641,(Y641-T641-U641)*0.1+U641*0.3,(Y641-T641)*0.3),2)</f>
        <v>-9128.02</v>
      </c>
      <c r="W641" s="12" t="b">
        <f>IF(V641&lt;0,0,V641)=ROUND(X641,2)</f>
        <v>1</v>
      </c>
      <c r="X641" s="11">
        <v>0</v>
      </c>
      <c r="Y641" s="11">
        <v>0</v>
      </c>
      <c r="Z641" s="11">
        <v>0</v>
      </c>
      <c r="AA641" s="11">
        <v>0</v>
      </c>
      <c r="AB641" s="11">
        <v>0</v>
      </c>
      <c r="AC641" s="11"/>
      <c r="AD641" s="11" t="s">
        <v>26</v>
      </c>
      <c r="AE641" s="11">
        <v>0</v>
      </c>
      <c r="AF641" s="11">
        <v>0</v>
      </c>
      <c r="AG641" s="11" t="b">
        <f>ROUND(AF641,2)=ROUND((AH641*AE641),2)</f>
        <v>1</v>
      </c>
      <c r="AH641" s="11">
        <v>0</v>
      </c>
      <c r="AI641" s="11" t="s">
        <v>32</v>
      </c>
      <c r="AJ641" s="11"/>
    </row>
    <row r="642" spans="1:36" s="7" customFormat="1" ht="13.5" hidden="1" customHeight="1" x14ac:dyDescent="0.25">
      <c r="A642" s="11" t="str">
        <f t="shared" si="341"/>
        <v>select N'Митуля Габріел Володимирович', N'86',  N'Відділення постінтенсивного виходжування для новонароджених та постнатального догляду',  N'фізичний терапевт',  N'0.50', 8, 360, 0, getDate(), null, getDate() union all</v>
      </c>
      <c r="B642" s="11" t="s">
        <v>1500</v>
      </c>
      <c r="C642" s="11" t="s">
        <v>681</v>
      </c>
      <c r="D642" s="11" t="s">
        <v>682</v>
      </c>
      <c r="E642" s="11" t="s">
        <v>102</v>
      </c>
      <c r="F642" s="11" t="s">
        <v>25</v>
      </c>
      <c r="G642" s="11">
        <v>8</v>
      </c>
      <c r="H642" s="11">
        <v>360</v>
      </c>
      <c r="I642" s="11" t="s">
        <v>50</v>
      </c>
      <c r="J642" s="11" t="s">
        <v>29</v>
      </c>
      <c r="K642" s="11" t="s">
        <v>1571</v>
      </c>
      <c r="L642" s="20"/>
      <c r="M642" s="11">
        <f t="shared" si="384"/>
        <v>0</v>
      </c>
      <c r="N642" s="11">
        <v>0</v>
      </c>
      <c r="O642" s="11"/>
      <c r="P642" s="11"/>
      <c r="Q642" s="11"/>
      <c r="R642" s="11">
        <v>0</v>
      </c>
      <c r="S642" s="11">
        <v>0</v>
      </c>
      <c r="T642" s="11"/>
      <c r="U642" s="11"/>
      <c r="V642" s="11"/>
      <c r="W642" s="11"/>
      <c r="X642" s="11">
        <v>0</v>
      </c>
      <c r="Y642" s="11">
        <v>0</v>
      </c>
      <c r="Z642" s="11">
        <v>0</v>
      </c>
      <c r="AA642" s="11">
        <v>0</v>
      </c>
      <c r="AB642" s="11">
        <v>0</v>
      </c>
      <c r="AC642" s="11"/>
      <c r="AD642" s="11">
        <v>0</v>
      </c>
      <c r="AE642" s="11">
        <v>0</v>
      </c>
      <c r="AF642" s="11">
        <v>0</v>
      </c>
      <c r="AG642" s="11"/>
      <c r="AH642" s="11">
        <v>0</v>
      </c>
      <c r="AI642" s="11" t="s">
        <v>32</v>
      </c>
      <c r="AJ642" s="11"/>
    </row>
    <row r="643" spans="1:36" s="7" customFormat="1" ht="13.5" hidden="1" customHeight="1" x14ac:dyDescent="0.25">
      <c r="A643" s="11" t="str">
        <f t="shared" ref="A643:A706" si="385">CONCATENATE("select N'",B643,"', N'",D643,"', "," N'",C643,"',  N'",E643,"',  N'",K643,"', ",G643,", ",H643,", ",M643,", getDate(), null, getDate() union all")</f>
        <v>select N'Михайленко Марина Юріївна', N'25',  N'Клініко-діагностична лабораторія',  N'лікар-лаборант',  N'1.00', 8, 360, 0, getDate(), null, getDate() union all</v>
      </c>
      <c r="B643" s="11" t="s">
        <v>501</v>
      </c>
      <c r="C643" s="11" t="s">
        <v>268</v>
      </c>
      <c r="D643" s="11" t="s">
        <v>269</v>
      </c>
      <c r="E643" s="11" t="s">
        <v>502</v>
      </c>
      <c r="F643" s="11">
        <v>1</v>
      </c>
      <c r="G643" s="11">
        <v>8</v>
      </c>
      <c r="H643" s="11">
        <v>360</v>
      </c>
      <c r="I643" s="11" t="s">
        <v>29</v>
      </c>
      <c r="J643" s="11" t="s">
        <v>29</v>
      </c>
      <c r="K643" s="11" t="s">
        <v>1569</v>
      </c>
      <c r="L643" s="20"/>
      <c r="M643" s="11">
        <f t="shared" si="384"/>
        <v>0</v>
      </c>
      <c r="N643" s="11">
        <v>0</v>
      </c>
      <c r="O643" s="11"/>
      <c r="P643" s="11">
        <f>S643*(200/3)*J643*F643</f>
        <v>0</v>
      </c>
      <c r="Q643" s="11" t="b">
        <f>ROUND(R643,2)=ROUND(P643,2)</f>
        <v>1</v>
      </c>
      <c r="R643" s="11">
        <v>0</v>
      </c>
      <c r="S643" s="12">
        <v>0</v>
      </c>
      <c r="T643" s="12">
        <f>(30000*F643*J643)</f>
        <v>30000</v>
      </c>
      <c r="U643" s="12">
        <f>20000*F643*J643</f>
        <v>20000</v>
      </c>
      <c r="V643" s="12">
        <f>ROUND(IF((Y643-T643)&gt;U643,(Y643-T643-U643)*0.1+U643*0.3,(Y643-T643)*0.3),2)</f>
        <v>-9000</v>
      </c>
      <c r="W643" s="12" t="b">
        <f>IF(V643&lt;0,0,V643)=ROUND(X643,2)</f>
        <v>1</v>
      </c>
      <c r="X643" s="11">
        <v>0</v>
      </c>
      <c r="Y643" s="11">
        <v>0</v>
      </c>
      <c r="Z643" s="11">
        <v>0</v>
      </c>
      <c r="AA643" s="11">
        <v>0</v>
      </c>
      <c r="AB643" s="11">
        <v>0</v>
      </c>
      <c r="AC643" s="11"/>
      <c r="AD643" s="11">
        <v>0</v>
      </c>
      <c r="AE643" s="11">
        <v>0</v>
      </c>
      <c r="AF643" s="11">
        <v>0</v>
      </c>
      <c r="AG643" s="11" t="b">
        <f>ROUND(AF643,2)=ROUND((AH643*AE643),2)</f>
        <v>1</v>
      </c>
      <c r="AH643" s="11">
        <v>0</v>
      </c>
      <c r="AI643" s="11" t="s">
        <v>32</v>
      </c>
      <c r="AJ643" s="11"/>
    </row>
    <row r="644" spans="1:36" s="7" customFormat="1" ht="13.5" hidden="1" customHeight="1" x14ac:dyDescent="0.25">
      <c r="A644" s="11" t="str">
        <f t="shared" si="385"/>
        <v>select N'Мишко Іван Федорович', N'94',  N'Господарський відділ',  N'Підсобний робітник',  N'1.00', 0, 0, 0, getDate(), null, getDate() union all</v>
      </c>
      <c r="B644" s="11" t="s">
        <v>176</v>
      </c>
      <c r="C644" s="11" t="s">
        <v>63</v>
      </c>
      <c r="D644" s="11" t="s">
        <v>64</v>
      </c>
      <c r="E644" s="11" t="s">
        <v>177</v>
      </c>
      <c r="F644" s="11" t="s">
        <v>25</v>
      </c>
      <c r="G644" s="11" t="s">
        <v>26</v>
      </c>
      <c r="H644" s="11" t="s">
        <v>26</v>
      </c>
      <c r="I644" s="11" t="s">
        <v>29</v>
      </c>
      <c r="J644" s="11" t="s">
        <v>29</v>
      </c>
      <c r="K644" s="11" t="s">
        <v>1569</v>
      </c>
      <c r="L644" s="20"/>
      <c r="M644" s="11">
        <f t="shared" si="384"/>
        <v>0</v>
      </c>
      <c r="N644" s="11">
        <v>0</v>
      </c>
      <c r="O644" s="11"/>
      <c r="P644" s="11"/>
      <c r="Q644" s="11"/>
      <c r="R644" s="11">
        <v>0</v>
      </c>
      <c r="S644" s="11">
        <v>0</v>
      </c>
      <c r="T644" s="11"/>
      <c r="U644" s="11"/>
      <c r="V644" s="11"/>
      <c r="W644" s="11"/>
      <c r="X644" s="11">
        <v>0</v>
      </c>
      <c r="Y644" s="11">
        <v>0</v>
      </c>
      <c r="Z644" s="11">
        <v>0</v>
      </c>
      <c r="AA644" s="11">
        <v>0</v>
      </c>
      <c r="AB644" s="11">
        <v>0</v>
      </c>
      <c r="AC644" s="11"/>
      <c r="AD644" s="11">
        <v>0</v>
      </c>
      <c r="AE644" s="11">
        <v>0</v>
      </c>
      <c r="AF644" s="11">
        <v>0</v>
      </c>
      <c r="AG644" s="11"/>
      <c r="AH644" s="11">
        <v>0</v>
      </c>
      <c r="AI644" s="11" t="s">
        <v>32</v>
      </c>
      <c r="AJ644" s="11"/>
    </row>
    <row r="645" spans="1:36" s="7" customFormat="1" ht="13.5" hidden="1" customHeight="1" x14ac:dyDescent="0.25">
      <c r="A645" s="11" t="str">
        <f t="shared" si="385"/>
        <v>select N'Мишко Маріанна Михайлівна', N'21',  N'Онкологічне відділення',  N'сестра медична',  N'1.00', 8, 200, 0, getDate(), null, getDate() union all</v>
      </c>
      <c r="B645" s="11" t="s">
        <v>108</v>
      </c>
      <c r="C645" s="11" t="s">
        <v>40</v>
      </c>
      <c r="D645" s="11" t="s">
        <v>41</v>
      </c>
      <c r="E645" s="11" t="s">
        <v>93</v>
      </c>
      <c r="F645" s="11" t="s">
        <v>109</v>
      </c>
      <c r="G645" s="11" t="s">
        <v>48</v>
      </c>
      <c r="H645" s="11" t="s">
        <v>95</v>
      </c>
      <c r="I645" s="11" t="s">
        <v>29</v>
      </c>
      <c r="J645" s="11" t="s">
        <v>29</v>
      </c>
      <c r="K645" s="11" t="s">
        <v>1569</v>
      </c>
      <c r="L645" s="20"/>
      <c r="M645" s="11">
        <f t="shared" si="384"/>
        <v>0</v>
      </c>
      <c r="N645" s="11">
        <v>0</v>
      </c>
      <c r="O645" s="11"/>
      <c r="P645" s="11"/>
      <c r="Q645" s="11"/>
      <c r="R645" s="11">
        <v>0</v>
      </c>
      <c r="S645" s="11">
        <v>0</v>
      </c>
      <c r="T645" s="11"/>
      <c r="U645" s="11"/>
      <c r="V645" s="11"/>
      <c r="W645" s="11"/>
      <c r="X645" s="11">
        <v>0</v>
      </c>
      <c r="Y645" s="11">
        <v>0</v>
      </c>
      <c r="Z645" s="11">
        <v>0</v>
      </c>
      <c r="AA645" s="11">
        <v>0</v>
      </c>
      <c r="AB645" s="11">
        <v>0</v>
      </c>
      <c r="AC645" s="11"/>
      <c r="AD645" s="11">
        <v>0</v>
      </c>
      <c r="AE645" s="11">
        <v>0</v>
      </c>
      <c r="AF645" s="11">
        <v>0</v>
      </c>
      <c r="AG645" s="11"/>
      <c r="AH645" s="11">
        <v>0</v>
      </c>
      <c r="AI645" s="11" t="s">
        <v>32</v>
      </c>
      <c r="AJ645" s="11"/>
    </row>
    <row r="646" spans="1:36" s="7" customFormat="1" ht="13.5" hidden="1" customHeight="1" x14ac:dyDescent="0.25">
      <c r="A646" s="11" t="str">
        <f t="shared" si="385"/>
        <v>select N'Міклош Валентина Михайлівна', N'22',  N'Відділення загальної терапії',  N'сестра медична',  N'1.00', 8, 200, 0, getDate(), null, getDate() union all</v>
      </c>
      <c r="B646" s="11" t="s">
        <v>463</v>
      </c>
      <c r="C646" s="11" t="s">
        <v>202</v>
      </c>
      <c r="D646" s="11" t="s">
        <v>203</v>
      </c>
      <c r="E646" s="11" t="s">
        <v>93</v>
      </c>
      <c r="F646" s="11" t="s">
        <v>181</v>
      </c>
      <c r="G646" s="11" t="s">
        <v>48</v>
      </c>
      <c r="H646" s="11" t="s">
        <v>95</v>
      </c>
      <c r="I646" s="11" t="s">
        <v>29</v>
      </c>
      <c r="J646" s="11" t="s">
        <v>29</v>
      </c>
      <c r="K646" s="11" t="s">
        <v>1569</v>
      </c>
      <c r="L646" s="20"/>
      <c r="M646" s="11">
        <f t="shared" si="384"/>
        <v>0</v>
      </c>
      <c r="N646" s="11">
        <v>0</v>
      </c>
      <c r="O646" s="11"/>
      <c r="P646" s="11"/>
      <c r="Q646" s="11"/>
      <c r="R646" s="11">
        <v>0</v>
      </c>
      <c r="S646" s="11">
        <v>0</v>
      </c>
      <c r="T646" s="11"/>
      <c r="U646" s="11"/>
      <c r="V646" s="11"/>
      <c r="W646" s="11"/>
      <c r="X646" s="11">
        <v>0</v>
      </c>
      <c r="Y646" s="11">
        <v>0</v>
      </c>
      <c r="Z646" s="11">
        <v>0</v>
      </c>
      <c r="AA646" s="11">
        <v>0</v>
      </c>
      <c r="AB646" s="11">
        <v>0</v>
      </c>
      <c r="AC646" s="11"/>
      <c r="AD646" s="11">
        <v>0</v>
      </c>
      <c r="AE646" s="11">
        <v>0</v>
      </c>
      <c r="AF646" s="11">
        <v>0</v>
      </c>
      <c r="AG646" s="11"/>
      <c r="AH646" s="11">
        <v>0</v>
      </c>
      <c r="AI646" s="11" t="s">
        <v>32</v>
      </c>
      <c r="AJ646" s="11"/>
    </row>
    <row r="647" spans="1:36" s="7" customFormat="1" ht="13.5" hidden="1" customHeight="1" x14ac:dyDescent="0.25">
      <c r="A647" s="11" t="str">
        <f t="shared" si="385"/>
        <v>select N'Мітяєва Єлизавета Олександрівна', N'81',  N'Операційний блок судинної хірургії',  N'сестра медична операційна',  N'1.00', 8, 260, 0, getDate(), null, getDate() union all</v>
      </c>
      <c r="B647" s="11" t="s">
        <v>1223</v>
      </c>
      <c r="C647" s="11" t="s">
        <v>1026</v>
      </c>
      <c r="D647" s="11" t="s">
        <v>227</v>
      </c>
      <c r="E647" s="11" t="s">
        <v>228</v>
      </c>
      <c r="F647" s="11" t="s">
        <v>31</v>
      </c>
      <c r="G647" s="11" t="s">
        <v>48</v>
      </c>
      <c r="H647" s="11" t="s">
        <v>49</v>
      </c>
      <c r="I647" s="11" t="s">
        <v>29</v>
      </c>
      <c r="J647" s="11" t="s">
        <v>29</v>
      </c>
      <c r="K647" s="11" t="s">
        <v>1569</v>
      </c>
      <c r="L647" s="20"/>
      <c r="M647" s="11">
        <f t="shared" si="384"/>
        <v>0</v>
      </c>
      <c r="N647" s="11">
        <v>0</v>
      </c>
      <c r="O647" s="11"/>
      <c r="P647" s="11"/>
      <c r="Q647" s="11"/>
      <c r="R647" s="11">
        <v>0</v>
      </c>
      <c r="S647" s="11">
        <v>0</v>
      </c>
      <c r="T647" s="11"/>
      <c r="U647" s="11"/>
      <c r="V647" s="11"/>
      <c r="W647" s="11"/>
      <c r="X647" s="11">
        <v>0</v>
      </c>
      <c r="Y647" s="11">
        <v>0</v>
      </c>
      <c r="Z647" s="11">
        <v>0</v>
      </c>
      <c r="AA647" s="11">
        <v>0</v>
      </c>
      <c r="AB647" s="11">
        <v>0</v>
      </c>
      <c r="AC647" s="11"/>
      <c r="AD647" s="11">
        <v>0</v>
      </c>
      <c r="AE647" s="11">
        <v>0</v>
      </c>
      <c r="AF647" s="11">
        <v>0</v>
      </c>
      <c r="AG647" s="11"/>
      <c r="AH647" s="11">
        <v>0</v>
      </c>
      <c r="AI647" s="11" t="s">
        <v>32</v>
      </c>
      <c r="AJ647" s="11"/>
    </row>
    <row r="648" spans="1:36" s="7" customFormat="1" ht="13.5" hidden="1" customHeight="1" x14ac:dyDescent="0.25">
      <c r="A648" s="11" t="str">
        <f t="shared" si="385"/>
        <v>select N'Мішко Валентина Миколаївна', N'2',  N'Відділення екстреної (невідкладної) медичної допомоги',  N'сестра медична',  N'0.75', 8, 200, 0, getDate(), null, getDate() union all</v>
      </c>
      <c r="B648" s="11" t="s">
        <v>662</v>
      </c>
      <c r="C648" s="11" t="s">
        <v>173</v>
      </c>
      <c r="D648" s="11" t="s">
        <v>30</v>
      </c>
      <c r="E648" s="11" t="s">
        <v>93</v>
      </c>
      <c r="F648" s="11" t="s">
        <v>551</v>
      </c>
      <c r="G648" s="11" t="s">
        <v>48</v>
      </c>
      <c r="H648" s="11" t="s">
        <v>95</v>
      </c>
      <c r="I648" s="11" t="s">
        <v>29</v>
      </c>
      <c r="J648" s="11" t="s">
        <v>165</v>
      </c>
      <c r="K648" s="11" t="s">
        <v>1572</v>
      </c>
      <c r="L648" s="20"/>
      <c r="M648" s="11">
        <f t="shared" si="384"/>
        <v>0</v>
      </c>
      <c r="N648" s="11">
        <v>0</v>
      </c>
      <c r="O648" s="11"/>
      <c r="P648" s="11"/>
      <c r="Q648" s="11"/>
      <c r="R648" s="11">
        <v>0</v>
      </c>
      <c r="S648" s="11">
        <v>0</v>
      </c>
      <c r="T648" s="11"/>
      <c r="U648" s="11"/>
      <c r="V648" s="11"/>
      <c r="W648" s="11"/>
      <c r="X648" s="11">
        <v>0</v>
      </c>
      <c r="Y648" s="11">
        <v>0</v>
      </c>
      <c r="Z648" s="11">
        <v>0</v>
      </c>
      <c r="AA648" s="11">
        <v>0</v>
      </c>
      <c r="AB648" s="11">
        <v>0</v>
      </c>
      <c r="AC648" s="11"/>
      <c r="AD648" s="11">
        <v>0</v>
      </c>
      <c r="AE648" s="11">
        <v>0</v>
      </c>
      <c r="AF648" s="11">
        <v>0</v>
      </c>
      <c r="AG648" s="11"/>
      <c r="AH648" s="11">
        <v>0</v>
      </c>
      <c r="AI648" s="11" t="s">
        <v>32</v>
      </c>
      <c r="AJ648" s="11"/>
    </row>
    <row r="649" spans="1:36" s="7" customFormat="1" ht="13.5" hidden="1" customHeight="1" x14ac:dyDescent="0.25">
      <c r="A649" s="11" t="str">
        <f t="shared" si="385"/>
        <v>select N'Мішко Валентина Миколаївна', N'2',  N'Відділення екстреної (невідкладної) медичної допомоги',  N'реєстратор медичний',  N'0.25', 8, 360, 0, getDate(), null, getDate() union all</v>
      </c>
      <c r="B649" s="11" t="s">
        <v>662</v>
      </c>
      <c r="C649" s="11" t="s">
        <v>173</v>
      </c>
      <c r="D649" s="11" t="s">
        <v>30</v>
      </c>
      <c r="E649" s="11" t="s">
        <v>313</v>
      </c>
      <c r="F649" s="11" t="s">
        <v>1368</v>
      </c>
      <c r="G649" s="11" t="s">
        <v>48</v>
      </c>
      <c r="H649" s="11" t="s">
        <v>314</v>
      </c>
      <c r="I649" s="11" t="s">
        <v>29</v>
      </c>
      <c r="J649" s="11" t="s">
        <v>38</v>
      </c>
      <c r="K649" s="11" t="s">
        <v>1570</v>
      </c>
      <c r="L649" s="20"/>
      <c r="M649" s="11">
        <f t="shared" si="384"/>
        <v>0</v>
      </c>
      <c r="N649" s="11">
        <v>0</v>
      </c>
      <c r="O649" s="11"/>
      <c r="P649" s="11"/>
      <c r="Q649" s="11"/>
      <c r="R649" s="11">
        <v>0</v>
      </c>
      <c r="S649" s="11">
        <v>0</v>
      </c>
      <c r="T649" s="11"/>
      <c r="U649" s="11"/>
      <c r="V649" s="11"/>
      <c r="W649" s="11"/>
      <c r="X649" s="11">
        <v>0</v>
      </c>
      <c r="Y649" s="11">
        <v>0</v>
      </c>
      <c r="Z649" s="11">
        <v>0</v>
      </c>
      <c r="AA649" s="11">
        <v>0</v>
      </c>
      <c r="AB649" s="11">
        <v>0</v>
      </c>
      <c r="AC649" s="11"/>
      <c r="AD649" s="11">
        <v>0</v>
      </c>
      <c r="AE649" s="11">
        <v>0</v>
      </c>
      <c r="AF649" s="11">
        <v>0</v>
      </c>
      <c r="AG649" s="11"/>
      <c r="AH649" s="11">
        <v>0</v>
      </c>
      <c r="AI649" s="11" t="s">
        <v>32</v>
      </c>
      <c r="AJ649" s="11"/>
    </row>
    <row r="650" spans="1:36" s="7" customFormat="1" ht="13.5" hidden="1" customHeight="1" x14ac:dyDescent="0.25">
      <c r="A650" s="11" t="str">
        <f t="shared" si="385"/>
        <v>select N'Мішко Тетяна Михайлівна', N'65',  N'Відділення інтенсивної терапії новонароджених',  N'Молодша медична сестра',  N'1.00', 8, 120, 0, getDate(), null, getDate() union all</v>
      </c>
      <c r="B650" s="11" t="s">
        <v>623</v>
      </c>
      <c r="C650" s="11" t="s">
        <v>79</v>
      </c>
      <c r="D650" s="11" t="s">
        <v>80</v>
      </c>
      <c r="E650" s="11" t="s">
        <v>111</v>
      </c>
      <c r="F650" s="11" t="s">
        <v>25</v>
      </c>
      <c r="G650" s="11" t="s">
        <v>48</v>
      </c>
      <c r="H650" s="11" t="s">
        <v>112</v>
      </c>
      <c r="I650" s="11" t="s">
        <v>29</v>
      </c>
      <c r="J650" s="11" t="s">
        <v>29</v>
      </c>
      <c r="K650" s="11" t="s">
        <v>1569</v>
      </c>
      <c r="L650" s="20"/>
      <c r="M650" s="11">
        <f t="shared" si="384"/>
        <v>0</v>
      </c>
      <c r="N650" s="11">
        <v>0</v>
      </c>
      <c r="O650" s="11"/>
      <c r="P650" s="11"/>
      <c r="Q650" s="11"/>
      <c r="R650" s="11">
        <v>0</v>
      </c>
      <c r="S650" s="11">
        <v>0</v>
      </c>
      <c r="T650" s="11"/>
      <c r="U650" s="11"/>
      <c r="V650" s="11"/>
      <c r="W650" s="11"/>
      <c r="X650" s="11">
        <v>0</v>
      </c>
      <c r="Y650" s="11">
        <v>0</v>
      </c>
      <c r="Z650" s="11">
        <v>0</v>
      </c>
      <c r="AA650" s="11">
        <v>0</v>
      </c>
      <c r="AB650" s="11">
        <v>0</v>
      </c>
      <c r="AC650" s="11"/>
      <c r="AD650" s="11">
        <v>0</v>
      </c>
      <c r="AE650" s="11">
        <v>0</v>
      </c>
      <c r="AF650" s="11">
        <v>0</v>
      </c>
      <c r="AG650" s="11"/>
      <c r="AH650" s="11">
        <v>0</v>
      </c>
      <c r="AI650" s="11" t="s">
        <v>32</v>
      </c>
      <c r="AJ650" s="11"/>
    </row>
    <row r="651" spans="1:36" s="7" customFormat="1" ht="13.5" hidden="1" customHeight="1" x14ac:dyDescent="0.25">
      <c r="A651" s="11" t="str">
        <f t="shared" si="385"/>
        <v>select N'Міщенко Марина Василівна', N'32',  N'Кабінет з ультразвукової діагностики',  N'лікар з ультразвукової діагностики',  N'1.00', 0, 0, 408,6, getDate(), null, getDate() union all</v>
      </c>
      <c r="B651" s="11" t="s">
        <v>1129</v>
      </c>
      <c r="C651" s="11" t="s">
        <v>303</v>
      </c>
      <c r="D651" s="11" t="s">
        <v>84</v>
      </c>
      <c r="E651" s="11" t="s">
        <v>159</v>
      </c>
      <c r="F651" s="11">
        <v>1</v>
      </c>
      <c r="G651" s="11" t="s">
        <v>26</v>
      </c>
      <c r="H651" s="11" t="s">
        <v>26</v>
      </c>
      <c r="I651" s="11" t="s">
        <v>29</v>
      </c>
      <c r="J651" s="11" t="s">
        <v>29</v>
      </c>
      <c r="K651" s="11" t="s">
        <v>1569</v>
      </c>
      <c r="L651" s="20"/>
      <c r="M651" s="11">
        <f t="shared" si="384"/>
        <v>408.6</v>
      </c>
      <c r="N651" s="11">
        <v>0</v>
      </c>
      <c r="O651" s="11"/>
      <c r="P651" s="11">
        <f>S651*(200/3)*J651*F651</f>
        <v>0</v>
      </c>
      <c r="Q651" s="11" t="b">
        <f>ROUND(R651,2)=ROUND(P651,2)</f>
        <v>1</v>
      </c>
      <c r="R651" s="11">
        <v>0</v>
      </c>
      <c r="S651" s="12">
        <v>0</v>
      </c>
      <c r="T651" s="12">
        <f>(30000*F651*J651)</f>
        <v>30000</v>
      </c>
      <c r="U651" s="12">
        <f>20000*F651*J651</f>
        <v>20000</v>
      </c>
      <c r="V651" s="12">
        <f>ROUND(IF((Y651-T651)&gt;U651,(Y651-T651-U651)*0.1+U651*0.3,(Y651-T651)*0.3),2)</f>
        <v>408.6</v>
      </c>
      <c r="W651" s="12" t="b">
        <f>IF(V651&lt;0,0,V651)=ROUND(X651,2)</f>
        <v>1</v>
      </c>
      <c r="X651" s="11">
        <v>408.6</v>
      </c>
      <c r="Y651" s="11">
        <v>31362</v>
      </c>
      <c r="Z651" s="11">
        <v>0</v>
      </c>
      <c r="AA651" s="11">
        <v>0</v>
      </c>
      <c r="AB651" s="11">
        <v>0</v>
      </c>
      <c r="AC651" s="11"/>
      <c r="AD651" s="11">
        <v>0</v>
      </c>
      <c r="AE651" s="11">
        <v>0</v>
      </c>
      <c r="AF651" s="11">
        <v>0</v>
      </c>
      <c r="AG651" s="11" t="b">
        <f>ROUND(AF651,2)=ROUND((AH651*AE651),2)</f>
        <v>1</v>
      </c>
      <c r="AH651" s="11">
        <v>0</v>
      </c>
      <c r="AI651" s="11" t="s">
        <v>32</v>
      </c>
      <c r="AJ651" s="11"/>
    </row>
    <row r="652" spans="1:36" s="7" customFormat="1" ht="13.5" hidden="1" customHeight="1" x14ac:dyDescent="0.25">
      <c r="A652" s="11" t="str">
        <f t="shared" si="385"/>
        <v>select N'Мовчан Наталія Іванівна', N'32',  N'Стаціонар одного дня',  N'сестра медична',  N'0.25', 8, 200, 0, getDate(), null, getDate() union all</v>
      </c>
      <c r="B652" s="11" t="s">
        <v>984</v>
      </c>
      <c r="C652" s="11" t="s">
        <v>961</v>
      </c>
      <c r="D652" s="11" t="s">
        <v>84</v>
      </c>
      <c r="E652" s="11" t="s">
        <v>93</v>
      </c>
      <c r="F652" s="11" t="s">
        <v>985</v>
      </c>
      <c r="G652" s="11" t="s">
        <v>48</v>
      </c>
      <c r="H652" s="11" t="s">
        <v>95</v>
      </c>
      <c r="I652" s="11" t="s">
        <v>38</v>
      </c>
      <c r="J652" s="11" t="s">
        <v>29</v>
      </c>
      <c r="K652" s="11" t="s">
        <v>1570</v>
      </c>
      <c r="L652" s="20"/>
      <c r="M652" s="11">
        <f t="shared" si="384"/>
        <v>0</v>
      </c>
      <c r="N652" s="11">
        <v>0</v>
      </c>
      <c r="O652" s="11"/>
      <c r="P652" s="11"/>
      <c r="Q652" s="11"/>
      <c r="R652" s="11">
        <v>0</v>
      </c>
      <c r="S652" s="11">
        <v>0</v>
      </c>
      <c r="T652" s="11"/>
      <c r="U652" s="11"/>
      <c r="V652" s="11"/>
      <c r="W652" s="11"/>
      <c r="X652" s="11">
        <v>0</v>
      </c>
      <c r="Y652" s="11">
        <v>0</v>
      </c>
      <c r="Z652" s="11">
        <v>0</v>
      </c>
      <c r="AA652" s="11">
        <v>0</v>
      </c>
      <c r="AB652" s="11">
        <v>0</v>
      </c>
      <c r="AC652" s="11"/>
      <c r="AD652" s="11">
        <v>0</v>
      </c>
      <c r="AE652" s="11">
        <v>0</v>
      </c>
      <c r="AF652" s="11">
        <v>0</v>
      </c>
      <c r="AG652" s="11"/>
      <c r="AH652" s="11">
        <v>0</v>
      </c>
      <c r="AI652" s="11" t="s">
        <v>32</v>
      </c>
      <c r="AJ652" s="11"/>
    </row>
    <row r="653" spans="1:36" s="7" customFormat="1" ht="13.5" hidden="1" customHeight="1" x14ac:dyDescent="0.25">
      <c r="A653" s="11" t="str">
        <f t="shared" si="385"/>
        <v>select N'Молнар-Ігнатьо Аліна Степанівна', N'32',  N'Сектор дитячої консультації',  N'лікар-кардіолог',  N'1.00', 0, 0, 0, getDate(), null, getDate() union all</v>
      </c>
      <c r="B653" s="11" t="s">
        <v>1387</v>
      </c>
      <c r="C653" s="11" t="s">
        <v>237</v>
      </c>
      <c r="D653" s="11" t="s">
        <v>84</v>
      </c>
      <c r="E653" s="11" t="s">
        <v>841</v>
      </c>
      <c r="F653" s="11">
        <v>1</v>
      </c>
      <c r="G653" s="11" t="s">
        <v>26</v>
      </c>
      <c r="H653" s="11" t="s">
        <v>26</v>
      </c>
      <c r="I653" s="11" t="s">
        <v>29</v>
      </c>
      <c r="J653" s="11" t="s">
        <v>29</v>
      </c>
      <c r="K653" s="11" t="s">
        <v>1569</v>
      </c>
      <c r="L653" s="20"/>
      <c r="M653" s="11">
        <f t="shared" si="384"/>
        <v>0</v>
      </c>
      <c r="N653" s="11">
        <v>0</v>
      </c>
      <c r="O653" s="11"/>
      <c r="P653" s="11">
        <f>S653*(200/3)*J653*F653</f>
        <v>0</v>
      </c>
      <c r="Q653" s="11" t="b">
        <f>ROUND(R653,2)=ROUND(P653,2)</f>
        <v>1</v>
      </c>
      <c r="R653" s="11">
        <v>0</v>
      </c>
      <c r="S653" s="12">
        <v>0</v>
      </c>
      <c r="T653" s="12">
        <f>(30000*F653*J653)</f>
        <v>30000</v>
      </c>
      <c r="U653" s="12">
        <f>20000*F653*J653</f>
        <v>20000</v>
      </c>
      <c r="V653" s="12">
        <f>ROUND(IF((Y653-T653)&gt;U653,(Y653-T653-U653)*0.1+U653*0.3,(Y653-T653)*0.3),2)</f>
        <v>-9000</v>
      </c>
      <c r="W653" s="12" t="b">
        <f>IF(V653&lt;0,0,V653)=ROUND(X653,2)</f>
        <v>1</v>
      </c>
      <c r="X653" s="11">
        <v>0</v>
      </c>
      <c r="Y653" s="11">
        <v>0</v>
      </c>
      <c r="Z653" s="11">
        <v>0</v>
      </c>
      <c r="AA653" s="11">
        <v>0</v>
      </c>
      <c r="AB653" s="11">
        <v>0</v>
      </c>
      <c r="AC653" s="11"/>
      <c r="AD653" s="11">
        <v>0</v>
      </c>
      <c r="AE653" s="11">
        <v>0</v>
      </c>
      <c r="AF653" s="11">
        <v>0</v>
      </c>
      <c r="AG653" s="11" t="b">
        <f>ROUND(AF653,2)=ROUND((AH653*AE653),2)</f>
        <v>1</v>
      </c>
      <c r="AH653" s="11">
        <v>0</v>
      </c>
      <c r="AI653" s="11" t="s">
        <v>32</v>
      </c>
      <c r="AJ653" s="11"/>
    </row>
    <row r="654" spans="1:36" s="7" customFormat="1" ht="13.5" hidden="1" customHeight="1" x14ac:dyDescent="0.25">
      <c r="A654" s="11" t="str">
        <f t="shared" si="385"/>
        <v>select N'Морданинець Неля Іванівна', N'21',  N'Онкологічне відділення',  N'сестра медична',  N'1.00', 8, 200, 0, getDate(), null, getDate() union all</v>
      </c>
      <c r="B654" s="11" t="s">
        <v>107</v>
      </c>
      <c r="C654" s="11" t="s">
        <v>40</v>
      </c>
      <c r="D654" s="11" t="s">
        <v>41</v>
      </c>
      <c r="E654" s="11" t="s">
        <v>93</v>
      </c>
      <c r="F654" s="11" t="s">
        <v>31</v>
      </c>
      <c r="G654" s="11" t="s">
        <v>48</v>
      </c>
      <c r="H654" s="11" t="s">
        <v>95</v>
      </c>
      <c r="I654" s="11" t="s">
        <v>29</v>
      </c>
      <c r="J654" s="11" t="s">
        <v>29</v>
      </c>
      <c r="K654" s="11" t="s">
        <v>1569</v>
      </c>
      <c r="L654" s="20"/>
      <c r="M654" s="11">
        <f t="shared" si="384"/>
        <v>0</v>
      </c>
      <c r="N654" s="11">
        <v>0</v>
      </c>
      <c r="O654" s="11"/>
      <c r="P654" s="11"/>
      <c r="Q654" s="11"/>
      <c r="R654" s="11">
        <v>0</v>
      </c>
      <c r="S654" s="11">
        <v>0</v>
      </c>
      <c r="T654" s="11"/>
      <c r="U654" s="11"/>
      <c r="V654" s="11"/>
      <c r="W654" s="11"/>
      <c r="X654" s="11">
        <v>0</v>
      </c>
      <c r="Y654" s="11">
        <v>0</v>
      </c>
      <c r="Z654" s="11">
        <v>0</v>
      </c>
      <c r="AA654" s="11">
        <v>0</v>
      </c>
      <c r="AB654" s="11">
        <v>0</v>
      </c>
      <c r="AC654" s="11"/>
      <c r="AD654" s="11">
        <v>0</v>
      </c>
      <c r="AE654" s="11">
        <v>0</v>
      </c>
      <c r="AF654" s="11">
        <v>0</v>
      </c>
      <c r="AG654" s="11"/>
      <c r="AH654" s="11">
        <v>0</v>
      </c>
      <c r="AI654" s="11" t="s">
        <v>32</v>
      </c>
      <c r="AJ654" s="11"/>
    </row>
    <row r="655" spans="1:36" s="7" customFormat="1" ht="13.5" hidden="1" customHeight="1" x14ac:dyDescent="0.25">
      <c r="A655" s="11" t="str">
        <f t="shared" si="385"/>
        <v>select N'Морозюк Любов Іллешівна', N'32',  N'Загальнолікарський кабінет',  N'касир',  N'1.00', 8, 360, 0, getDate(), null, getDate() union all</v>
      </c>
      <c r="B655" s="11" t="s">
        <v>497</v>
      </c>
      <c r="C655" s="11" t="s">
        <v>127</v>
      </c>
      <c r="D655" s="11" t="s">
        <v>84</v>
      </c>
      <c r="E655" s="11" t="s">
        <v>496</v>
      </c>
      <c r="F655" s="11" t="s">
        <v>25</v>
      </c>
      <c r="G655" s="11" t="s">
        <v>48</v>
      </c>
      <c r="H655" s="11" t="s">
        <v>314</v>
      </c>
      <c r="I655" s="11" t="s">
        <v>29</v>
      </c>
      <c r="J655" s="11" t="s">
        <v>29</v>
      </c>
      <c r="K655" s="11" t="s">
        <v>1569</v>
      </c>
      <c r="L655" s="20"/>
      <c r="M655" s="11">
        <f t="shared" si="384"/>
        <v>0</v>
      </c>
      <c r="N655" s="11">
        <v>0</v>
      </c>
      <c r="O655" s="11"/>
      <c r="P655" s="11"/>
      <c r="Q655" s="11"/>
      <c r="R655" s="11">
        <v>0</v>
      </c>
      <c r="S655" s="11">
        <v>0</v>
      </c>
      <c r="T655" s="11"/>
      <c r="U655" s="11"/>
      <c r="V655" s="11"/>
      <c r="W655" s="11"/>
      <c r="X655" s="11">
        <v>0</v>
      </c>
      <c r="Y655" s="11">
        <v>0</v>
      </c>
      <c r="Z655" s="11">
        <v>0</v>
      </c>
      <c r="AA655" s="11">
        <v>0</v>
      </c>
      <c r="AB655" s="11">
        <v>0</v>
      </c>
      <c r="AC655" s="11"/>
      <c r="AD655" s="11">
        <v>0</v>
      </c>
      <c r="AE655" s="11">
        <v>0</v>
      </c>
      <c r="AF655" s="11">
        <v>0</v>
      </c>
      <c r="AG655" s="11"/>
      <c r="AH655" s="11">
        <v>0</v>
      </c>
      <c r="AI655" s="11" t="s">
        <v>32</v>
      </c>
      <c r="AJ655" s="11"/>
    </row>
    <row r="656" spans="1:36" s="7" customFormat="1" ht="13.5" hidden="1" customHeight="1" x14ac:dyDescent="0.25">
      <c r="A656" s="11" t="str">
        <f t="shared" si="385"/>
        <v>select N'Мосійчук Анна Валеріївна', N'18',  N'Хірургічне відділення №1',  N'лікар-хірург',  N'1.00', 0, 0, 0, getDate(), null, getDate() union all</v>
      </c>
      <c r="B656" s="11" t="s">
        <v>1520</v>
      </c>
      <c r="C656" s="11" t="s">
        <v>151</v>
      </c>
      <c r="D656" s="11" t="s">
        <v>152</v>
      </c>
      <c r="E656" s="11" t="s">
        <v>435</v>
      </c>
      <c r="F656" s="11">
        <v>1.0166975</v>
      </c>
      <c r="G656" s="11" t="s">
        <v>26</v>
      </c>
      <c r="H656" s="11" t="s">
        <v>26</v>
      </c>
      <c r="I656" s="11" t="s">
        <v>29</v>
      </c>
      <c r="J656" s="11" t="s">
        <v>29</v>
      </c>
      <c r="K656" s="11" t="s">
        <v>1569</v>
      </c>
      <c r="L656" s="21">
        <v>45505</v>
      </c>
      <c r="M656" s="11">
        <v>0</v>
      </c>
      <c r="N656" s="11">
        <v>0</v>
      </c>
      <c r="O656" s="11"/>
      <c r="P656" s="11">
        <f>S656*(200/3)*J656*F656</f>
        <v>474.45883333333336</v>
      </c>
      <c r="Q656" s="11" t="b">
        <f>ROUND(R656,2)=ROUND(P656,2)</f>
        <v>1</v>
      </c>
      <c r="R656" s="11">
        <v>474.45882999999998</v>
      </c>
      <c r="S656" s="14">
        <v>7</v>
      </c>
      <c r="T656" s="12">
        <f>(30000*F656*J656)</f>
        <v>30500.924999999999</v>
      </c>
      <c r="U656" s="12">
        <f>20000*F656*J656</f>
        <v>20333.95</v>
      </c>
      <c r="V656" s="12">
        <f>ROUND(IF((Y656-T656)&gt;U656,(Y656-T656-U656)*0.1+U656*0.3,(Y656-T656)*0.3),2)</f>
        <v>-9150.2800000000007</v>
      </c>
      <c r="W656" s="12" t="b">
        <f>IF(V656&lt;0,0,V656)=ROUND(X656,2)</f>
        <v>1</v>
      </c>
      <c r="X656" s="11">
        <v>0</v>
      </c>
      <c r="Y656" s="11">
        <v>0</v>
      </c>
      <c r="Z656" s="11">
        <v>0</v>
      </c>
      <c r="AA656" s="11">
        <v>0</v>
      </c>
      <c r="AB656" s="11">
        <v>0</v>
      </c>
      <c r="AC656" s="11"/>
      <c r="AD656" s="11" t="s">
        <v>26</v>
      </c>
      <c r="AE656" s="11">
        <v>0</v>
      </c>
      <c r="AF656" s="11">
        <v>0</v>
      </c>
      <c r="AG656" s="11" t="b">
        <f>ROUND(AF656,2)=ROUND((AH656*AE656),2)</f>
        <v>1</v>
      </c>
      <c r="AH656" s="11">
        <v>0</v>
      </c>
      <c r="AI656" s="11" t="s">
        <v>32</v>
      </c>
      <c r="AJ656" s="11"/>
    </row>
    <row r="657" spans="1:36" s="7" customFormat="1" ht="13.5" hidden="1" customHeight="1" x14ac:dyDescent="0.25">
      <c r="A657" s="11" t="str">
        <f t="shared" si="385"/>
        <v>select N'Московченко Олександра Ігорівна', N'90',  N'Відділ кадрів',  N'інспектор з кадрів',  N'1.00', 10, 800, 0, getDate(), null, getDate() union all</v>
      </c>
      <c r="B657" s="11" t="s">
        <v>1362</v>
      </c>
      <c r="C657" s="11" t="s">
        <v>52</v>
      </c>
      <c r="D657" s="11" t="s">
        <v>53</v>
      </c>
      <c r="E657" s="11" t="s">
        <v>54</v>
      </c>
      <c r="F657" s="11" t="s">
        <v>25</v>
      </c>
      <c r="G657" s="11" t="s">
        <v>55</v>
      </c>
      <c r="H657" s="11" t="s">
        <v>56</v>
      </c>
      <c r="I657" s="11" t="s">
        <v>29</v>
      </c>
      <c r="J657" s="11" t="s">
        <v>29</v>
      </c>
      <c r="K657" s="11" t="s">
        <v>1569</v>
      </c>
      <c r="L657" s="20"/>
      <c r="M657" s="11">
        <f t="shared" ref="M657:M715" si="386">R657+X657+AB657+AF657+N657+Z657</f>
        <v>0</v>
      </c>
      <c r="N657" s="11">
        <v>0</v>
      </c>
      <c r="O657" s="11"/>
      <c r="P657" s="11"/>
      <c r="Q657" s="11"/>
      <c r="R657" s="11">
        <v>0</v>
      </c>
      <c r="S657" s="11">
        <v>0</v>
      </c>
      <c r="T657" s="11"/>
      <c r="U657" s="11"/>
      <c r="V657" s="11"/>
      <c r="W657" s="11"/>
      <c r="X657" s="11">
        <v>0</v>
      </c>
      <c r="Y657" s="11">
        <v>0</v>
      </c>
      <c r="Z657" s="11">
        <v>0</v>
      </c>
      <c r="AA657" s="11">
        <v>0</v>
      </c>
      <c r="AB657" s="11">
        <v>0</v>
      </c>
      <c r="AC657" s="11"/>
      <c r="AD657" s="11">
        <v>0</v>
      </c>
      <c r="AE657" s="11">
        <v>0</v>
      </c>
      <c r="AF657" s="11">
        <v>0</v>
      </c>
      <c r="AG657" s="11"/>
      <c r="AH657" s="11">
        <v>0</v>
      </c>
      <c r="AI657" s="11" t="s">
        <v>32</v>
      </c>
      <c r="AJ657" s="11"/>
    </row>
    <row r="658" spans="1:36" s="7" customFormat="1" ht="13.5" hidden="1" customHeight="1" x14ac:dyDescent="0.25">
      <c r="A658" s="11" t="str">
        <f t="shared" si="385"/>
        <v>select N'Мотицька Людмила Анатоліївна', N'2',  N'Відділення екстреної (невідкладної) медичної допомоги',  N'Молодша медична сестра',  N'1.00', 8, 120, 0, getDate(), null, getDate() union all</v>
      </c>
      <c r="B658" s="11" t="s">
        <v>1045</v>
      </c>
      <c r="C658" s="11" t="s">
        <v>173</v>
      </c>
      <c r="D658" s="11" t="s">
        <v>30</v>
      </c>
      <c r="E658" s="11" t="s">
        <v>111</v>
      </c>
      <c r="F658" s="11" t="s">
        <v>25</v>
      </c>
      <c r="G658" s="11" t="s">
        <v>48</v>
      </c>
      <c r="H658" s="11" t="s">
        <v>112</v>
      </c>
      <c r="I658" s="11" t="s">
        <v>27</v>
      </c>
      <c r="J658" s="11" t="s">
        <v>28</v>
      </c>
      <c r="K658" s="11" t="s">
        <v>1569</v>
      </c>
      <c r="L658" s="20"/>
      <c r="M658" s="11">
        <f t="shared" si="386"/>
        <v>0</v>
      </c>
      <c r="N658" s="11">
        <v>0</v>
      </c>
      <c r="O658" s="11"/>
      <c r="P658" s="11"/>
      <c r="Q658" s="11"/>
      <c r="R658" s="11">
        <v>0</v>
      </c>
      <c r="S658" s="11">
        <v>0</v>
      </c>
      <c r="T658" s="11"/>
      <c r="U658" s="11"/>
      <c r="V658" s="11"/>
      <c r="W658" s="11"/>
      <c r="X658" s="11">
        <v>0</v>
      </c>
      <c r="Y658" s="11">
        <v>0</v>
      </c>
      <c r="Z658" s="11">
        <v>0</v>
      </c>
      <c r="AA658" s="11">
        <v>0</v>
      </c>
      <c r="AB658" s="11">
        <v>0</v>
      </c>
      <c r="AC658" s="11"/>
      <c r="AD658" s="11">
        <v>0</v>
      </c>
      <c r="AE658" s="11">
        <v>0</v>
      </c>
      <c r="AF658" s="11">
        <v>0</v>
      </c>
      <c r="AG658" s="11"/>
      <c r="AH658" s="11">
        <v>0</v>
      </c>
      <c r="AI658" s="11" t="s">
        <v>32</v>
      </c>
      <c r="AJ658" s="11"/>
    </row>
    <row r="659" spans="1:36" s="7" customFormat="1" ht="13.5" hidden="1" customHeight="1" x14ac:dyDescent="0.25">
      <c r="A659" s="11" t="str">
        <f t="shared" si="385"/>
        <v>select N'Мотицька Людмила Анатоліївна', N'2',  N'Відділення екстреної (невідкладної) медичної допомоги',  N'Молодша медична сестра',  N'0.25', 8, 120, 0, getDate(), null, getDate() union all</v>
      </c>
      <c r="B659" s="11" t="s">
        <v>1045</v>
      </c>
      <c r="C659" s="11" t="s">
        <v>173</v>
      </c>
      <c r="D659" s="11" t="s">
        <v>30</v>
      </c>
      <c r="E659" s="11" t="s">
        <v>111</v>
      </c>
      <c r="F659" s="11" t="s">
        <v>196</v>
      </c>
      <c r="G659" s="11" t="s">
        <v>48</v>
      </c>
      <c r="H659" s="11" t="s">
        <v>112</v>
      </c>
      <c r="I659" s="11" t="s">
        <v>27</v>
      </c>
      <c r="J659" s="11" t="s">
        <v>374</v>
      </c>
      <c r="K659" s="11" t="s">
        <v>1570</v>
      </c>
      <c r="L659" s="20"/>
      <c r="M659" s="11">
        <f t="shared" si="386"/>
        <v>0</v>
      </c>
      <c r="N659" s="11">
        <v>0</v>
      </c>
      <c r="O659" s="11"/>
      <c r="P659" s="11"/>
      <c r="Q659" s="11"/>
      <c r="R659" s="11">
        <v>0</v>
      </c>
      <c r="S659" s="11">
        <v>0</v>
      </c>
      <c r="T659" s="11"/>
      <c r="U659" s="11"/>
      <c r="V659" s="11"/>
      <c r="W659" s="11"/>
      <c r="X659" s="11">
        <v>0</v>
      </c>
      <c r="Y659" s="11">
        <v>0</v>
      </c>
      <c r="Z659" s="11">
        <v>0</v>
      </c>
      <c r="AA659" s="11">
        <v>0</v>
      </c>
      <c r="AB659" s="11">
        <v>0</v>
      </c>
      <c r="AC659" s="11"/>
      <c r="AD659" s="11">
        <v>0</v>
      </c>
      <c r="AE659" s="11">
        <v>0</v>
      </c>
      <c r="AF659" s="11">
        <v>0</v>
      </c>
      <c r="AG659" s="11"/>
      <c r="AH659" s="11">
        <v>0</v>
      </c>
      <c r="AI659" s="11" t="s">
        <v>32</v>
      </c>
      <c r="AJ659" s="11"/>
    </row>
    <row r="660" spans="1:36" s="7" customFormat="1" ht="13.5" hidden="1" customHeight="1" x14ac:dyDescent="0.25">
      <c r="A660" s="11" t="str">
        <f t="shared" si="385"/>
        <v>select N'Мотринець Іван Михайлович', N'94',  N'Господарський відділ',  N'електромонтер з ремонту та обслуговуванню електроустаткування',  N'1.00', 0, 0, 0, getDate(), null, getDate() union all</v>
      </c>
      <c r="B660" s="11" t="s">
        <v>1430</v>
      </c>
      <c r="C660" s="11" t="s">
        <v>63</v>
      </c>
      <c r="D660" s="11" t="s">
        <v>64</v>
      </c>
      <c r="E660" s="11" t="s">
        <v>1431</v>
      </c>
      <c r="F660" s="11" t="s">
        <v>25</v>
      </c>
      <c r="G660" s="11" t="s">
        <v>26</v>
      </c>
      <c r="H660" s="11" t="s">
        <v>26</v>
      </c>
      <c r="I660" s="11" t="s">
        <v>29</v>
      </c>
      <c r="J660" s="11" t="s">
        <v>29</v>
      </c>
      <c r="K660" s="11" t="s">
        <v>1569</v>
      </c>
      <c r="L660" s="20"/>
      <c r="M660" s="11">
        <f t="shared" si="386"/>
        <v>0</v>
      </c>
      <c r="N660" s="11">
        <v>0</v>
      </c>
      <c r="O660" s="11"/>
      <c r="P660" s="11"/>
      <c r="Q660" s="11"/>
      <c r="R660" s="11">
        <v>0</v>
      </c>
      <c r="S660" s="11">
        <v>0</v>
      </c>
      <c r="T660" s="11"/>
      <c r="U660" s="11"/>
      <c r="V660" s="11"/>
      <c r="W660" s="11"/>
      <c r="X660" s="11">
        <v>0</v>
      </c>
      <c r="Y660" s="11">
        <v>0</v>
      </c>
      <c r="Z660" s="11">
        <v>0</v>
      </c>
      <c r="AA660" s="11">
        <v>0</v>
      </c>
      <c r="AB660" s="11">
        <v>0</v>
      </c>
      <c r="AC660" s="11"/>
      <c r="AD660" s="11">
        <v>0</v>
      </c>
      <c r="AE660" s="11">
        <v>0</v>
      </c>
      <c r="AF660" s="11">
        <v>0</v>
      </c>
      <c r="AG660" s="11"/>
      <c r="AH660" s="11">
        <v>0</v>
      </c>
      <c r="AI660" s="11" t="s">
        <v>32</v>
      </c>
      <c r="AJ660" s="11"/>
    </row>
    <row r="661" spans="1:36" s="7" customFormat="1" ht="13.5" hidden="1" customHeight="1" x14ac:dyDescent="0.25">
      <c r="A661" s="11" t="str">
        <f t="shared" si="385"/>
        <v>select N'Мотринець Наталія Юріївна', N'3',  N'Інфекційне відділення',  N'Молодша медична сестра',  N'1.00', 8, 120, 0, getDate(), null, getDate() union all</v>
      </c>
      <c r="B661" s="11" t="s">
        <v>110</v>
      </c>
      <c r="C661" s="11" t="s">
        <v>92</v>
      </c>
      <c r="D661" s="11" t="s">
        <v>77</v>
      </c>
      <c r="E661" s="11" t="s">
        <v>111</v>
      </c>
      <c r="F661" s="11" t="s">
        <v>94</v>
      </c>
      <c r="G661" s="11" t="s">
        <v>48</v>
      </c>
      <c r="H661" s="11" t="s">
        <v>112</v>
      </c>
      <c r="I661" s="11" t="s">
        <v>27</v>
      </c>
      <c r="J661" s="11" t="s">
        <v>28</v>
      </c>
      <c r="K661" s="11" t="s">
        <v>1569</v>
      </c>
      <c r="L661" s="20"/>
      <c r="M661" s="11">
        <f t="shared" si="386"/>
        <v>0</v>
      </c>
      <c r="N661" s="11">
        <v>0</v>
      </c>
      <c r="O661" s="11"/>
      <c r="P661" s="11"/>
      <c r="Q661" s="11"/>
      <c r="R661" s="11">
        <v>0</v>
      </c>
      <c r="S661" s="11">
        <v>0</v>
      </c>
      <c r="T661" s="11"/>
      <c r="U661" s="11"/>
      <c r="V661" s="11"/>
      <c r="W661" s="11"/>
      <c r="X661" s="11">
        <v>0</v>
      </c>
      <c r="Y661" s="11">
        <v>0</v>
      </c>
      <c r="Z661" s="11">
        <v>0</v>
      </c>
      <c r="AA661" s="11">
        <v>0</v>
      </c>
      <c r="AB661" s="11">
        <v>0</v>
      </c>
      <c r="AC661" s="11"/>
      <c r="AD661" s="11">
        <v>0</v>
      </c>
      <c r="AE661" s="11">
        <v>0</v>
      </c>
      <c r="AF661" s="11">
        <v>0</v>
      </c>
      <c r="AG661" s="11"/>
      <c r="AH661" s="11">
        <v>0</v>
      </c>
      <c r="AI661" s="11" t="s">
        <v>32</v>
      </c>
      <c r="AJ661" s="11"/>
    </row>
    <row r="662" spans="1:36" s="7" customFormat="1" ht="13.5" hidden="1" customHeight="1" x14ac:dyDescent="0.25">
      <c r="A662" s="11" t="str">
        <f t="shared" si="385"/>
        <v>select N'Мотринець Наталія Юріївна', N'3',  N'Інфекційне відділення',  N'Молодша медична сестра',  N'0.25', 8, 120, 0, getDate(), null, getDate() union all</v>
      </c>
      <c r="B662" s="11" t="s">
        <v>110</v>
      </c>
      <c r="C662" s="11" t="s">
        <v>92</v>
      </c>
      <c r="D662" s="11" t="s">
        <v>77</v>
      </c>
      <c r="E662" s="11" t="s">
        <v>111</v>
      </c>
      <c r="F662" s="11" t="s">
        <v>1508</v>
      </c>
      <c r="G662" s="11" t="s">
        <v>48</v>
      </c>
      <c r="H662" s="11" t="s">
        <v>112</v>
      </c>
      <c r="I662" s="11" t="s">
        <v>27</v>
      </c>
      <c r="J662" s="11" t="s">
        <v>374</v>
      </c>
      <c r="K662" s="11" t="s">
        <v>1570</v>
      </c>
      <c r="L662" s="20"/>
      <c r="M662" s="11">
        <f t="shared" si="386"/>
        <v>0</v>
      </c>
      <c r="N662" s="11">
        <v>0</v>
      </c>
      <c r="O662" s="11"/>
      <c r="P662" s="11"/>
      <c r="Q662" s="11"/>
      <c r="R662" s="11">
        <v>0</v>
      </c>
      <c r="S662" s="11">
        <v>0</v>
      </c>
      <c r="T662" s="11"/>
      <c r="U662" s="11"/>
      <c r="V662" s="11"/>
      <c r="W662" s="11"/>
      <c r="X662" s="11">
        <v>0</v>
      </c>
      <c r="Y662" s="11">
        <v>0</v>
      </c>
      <c r="Z662" s="11">
        <v>0</v>
      </c>
      <c r="AA662" s="11">
        <v>0</v>
      </c>
      <c r="AB662" s="11">
        <v>0</v>
      </c>
      <c r="AC662" s="11"/>
      <c r="AD662" s="11">
        <v>0</v>
      </c>
      <c r="AE662" s="11">
        <v>0</v>
      </c>
      <c r="AF662" s="11">
        <v>0</v>
      </c>
      <c r="AG662" s="11"/>
      <c r="AH662" s="11">
        <v>0</v>
      </c>
      <c r="AI662" s="11" t="s">
        <v>32</v>
      </c>
      <c r="AJ662" s="11"/>
    </row>
    <row r="663" spans="1:36" s="7" customFormat="1" ht="13.5" hidden="1" customHeight="1" x14ac:dyDescent="0.25">
      <c r="A663" s="11" t="str">
        <f t="shared" si="385"/>
        <v>select N'Мочан Марина Іванівна', N'22',  N'Відділення загальної терапії',  N'Молодша медична сестра',  N'1.00', 8, 120, 0, getDate(), null, getDate() union all</v>
      </c>
      <c r="B663" s="11" t="s">
        <v>455</v>
      </c>
      <c r="C663" s="11" t="s">
        <v>202</v>
      </c>
      <c r="D663" s="11" t="s">
        <v>203</v>
      </c>
      <c r="E663" s="11" t="s">
        <v>111</v>
      </c>
      <c r="F663" s="11" t="s">
        <v>204</v>
      </c>
      <c r="G663" s="11" t="s">
        <v>48</v>
      </c>
      <c r="H663" s="11" t="s">
        <v>112</v>
      </c>
      <c r="I663" s="11" t="s">
        <v>29</v>
      </c>
      <c r="J663" s="11" t="s">
        <v>29</v>
      </c>
      <c r="K663" s="11" t="s">
        <v>1569</v>
      </c>
      <c r="L663" s="20"/>
      <c r="M663" s="11">
        <f t="shared" si="386"/>
        <v>0</v>
      </c>
      <c r="N663" s="11">
        <v>0</v>
      </c>
      <c r="O663" s="11"/>
      <c r="P663" s="11"/>
      <c r="Q663" s="11"/>
      <c r="R663" s="11">
        <v>0</v>
      </c>
      <c r="S663" s="11">
        <v>0</v>
      </c>
      <c r="T663" s="11"/>
      <c r="U663" s="11"/>
      <c r="V663" s="11"/>
      <c r="W663" s="11"/>
      <c r="X663" s="11">
        <v>0</v>
      </c>
      <c r="Y663" s="11">
        <v>0</v>
      </c>
      <c r="Z663" s="11">
        <v>0</v>
      </c>
      <c r="AA663" s="11">
        <v>0</v>
      </c>
      <c r="AB663" s="11">
        <v>0</v>
      </c>
      <c r="AC663" s="11"/>
      <c r="AD663" s="11">
        <v>0</v>
      </c>
      <c r="AE663" s="11">
        <v>0</v>
      </c>
      <c r="AF663" s="11">
        <v>0</v>
      </c>
      <c r="AG663" s="11"/>
      <c r="AH663" s="11">
        <v>0</v>
      </c>
      <c r="AI663" s="11" t="s">
        <v>32</v>
      </c>
      <c r="AJ663" s="11"/>
    </row>
    <row r="664" spans="1:36" s="7" customFormat="1" ht="13.5" hidden="1" customHeight="1" x14ac:dyDescent="0.25">
      <c r="A664" s="11" t="str">
        <f t="shared" si="385"/>
        <v>select N'Мошинська Тетяна Валеріївна', N'25',  N'Клініко-діагностична лабораторія',  N'лікар-бактеріолог',  N'1.00', 8, 360, 0, getDate(), null, getDate() union all</v>
      </c>
      <c r="B664" s="11" t="s">
        <v>713</v>
      </c>
      <c r="C664" s="11" t="s">
        <v>268</v>
      </c>
      <c r="D664" s="11" t="s">
        <v>269</v>
      </c>
      <c r="E664" s="11" t="s">
        <v>714</v>
      </c>
      <c r="F664" s="11">
        <v>0.76190480000000005</v>
      </c>
      <c r="G664" s="11" t="s">
        <v>48</v>
      </c>
      <c r="H664" s="11" t="s">
        <v>314</v>
      </c>
      <c r="I664" s="11" t="s">
        <v>27</v>
      </c>
      <c r="J664" s="11" t="s">
        <v>28</v>
      </c>
      <c r="K664" s="11" t="s">
        <v>1569</v>
      </c>
      <c r="L664" s="20"/>
      <c r="M664" s="11">
        <f t="shared" si="386"/>
        <v>0</v>
      </c>
      <c r="N664" s="11">
        <v>0</v>
      </c>
      <c r="O664" s="11"/>
      <c r="P664" s="11">
        <f t="shared" ref="P664:P665" si="387">S664*(200/3)*J664*F664</f>
        <v>0</v>
      </c>
      <c r="Q664" s="11" t="b">
        <f t="shared" ref="Q664:Q665" si="388">ROUND(R664,2)=ROUND(P664,2)</f>
        <v>1</v>
      </c>
      <c r="R664" s="11">
        <v>0</v>
      </c>
      <c r="S664" s="12">
        <v>0</v>
      </c>
      <c r="T664" s="12">
        <f t="shared" ref="T664:T665" si="389">(30000*F664*J664)</f>
        <v>18285.715200000002</v>
      </c>
      <c r="U664" s="12">
        <f t="shared" ref="U664:U665" si="390">20000*F664*J664</f>
        <v>12190.476800000002</v>
      </c>
      <c r="V664" s="12">
        <f t="shared" ref="V664:V665" si="391">ROUND(IF((Y664-T664)&gt;U664,(Y664-T664-U664)*0.1+U664*0.3,(Y664-T664)*0.3),2)</f>
        <v>-5485.71</v>
      </c>
      <c r="W664" s="12" t="b">
        <f t="shared" ref="W664:W665" si="392">IF(V664&lt;0,0,V664)=ROUND(X664,2)</f>
        <v>1</v>
      </c>
      <c r="X664" s="11">
        <v>0</v>
      </c>
      <c r="Y664" s="11">
        <v>0</v>
      </c>
      <c r="Z664" s="11">
        <v>0</v>
      </c>
      <c r="AA664" s="11">
        <v>0</v>
      </c>
      <c r="AB664" s="11">
        <v>0</v>
      </c>
      <c r="AC664" s="11"/>
      <c r="AD664" s="11">
        <v>0</v>
      </c>
      <c r="AE664" s="11">
        <v>0</v>
      </c>
      <c r="AF664" s="11">
        <v>0</v>
      </c>
      <c r="AG664" s="11" t="b">
        <f t="shared" ref="AG664:AG665" si="393">ROUND(AF664,2)=ROUND((AH664*AE664),2)</f>
        <v>1</v>
      </c>
      <c r="AH664" s="11">
        <v>0</v>
      </c>
      <c r="AI664" s="11" t="s">
        <v>32</v>
      </c>
      <c r="AJ664" s="11"/>
    </row>
    <row r="665" spans="1:36" s="7" customFormat="1" ht="13.5" hidden="1" customHeight="1" x14ac:dyDescent="0.25">
      <c r="A665" s="11" t="str">
        <f t="shared" si="385"/>
        <v>select N'Мошинська Тетяна Валеріївна', N'25',  N'Клініко-діагностична лабораторія',  N'лікар-бактеріолог',  N'0.25', , , 0, getDate(), null, getDate() union all</v>
      </c>
      <c r="B665" s="11" t="s">
        <v>713</v>
      </c>
      <c r="C665" s="11" t="s">
        <v>268</v>
      </c>
      <c r="D665" s="11" t="s">
        <v>269</v>
      </c>
      <c r="E665" s="11" t="s">
        <v>714</v>
      </c>
      <c r="F665" s="11">
        <v>0.76190480000000005</v>
      </c>
      <c r="G665" s="11"/>
      <c r="H665" s="11"/>
      <c r="I665" s="11" t="s">
        <v>27</v>
      </c>
      <c r="J665" s="11" t="s">
        <v>374</v>
      </c>
      <c r="K665" s="11" t="s">
        <v>1570</v>
      </c>
      <c r="L665" s="20"/>
      <c r="M665" s="11">
        <f t="shared" si="386"/>
        <v>0</v>
      </c>
      <c r="N665" s="11">
        <v>0</v>
      </c>
      <c r="O665" s="11"/>
      <c r="P665" s="11">
        <f t="shared" si="387"/>
        <v>0</v>
      </c>
      <c r="Q665" s="11" t="b">
        <f t="shared" si="388"/>
        <v>1</v>
      </c>
      <c r="R665" s="11">
        <v>0</v>
      </c>
      <c r="S665" s="12">
        <v>0</v>
      </c>
      <c r="T665" s="12">
        <f t="shared" si="389"/>
        <v>4571.4288000000006</v>
      </c>
      <c r="U665" s="12">
        <f t="shared" si="390"/>
        <v>3047.6192000000005</v>
      </c>
      <c r="V665" s="12">
        <f t="shared" si="391"/>
        <v>-1371.43</v>
      </c>
      <c r="W665" s="12" t="b">
        <f t="shared" si="392"/>
        <v>1</v>
      </c>
      <c r="X665" s="11">
        <v>0</v>
      </c>
      <c r="Y665" s="11">
        <v>0</v>
      </c>
      <c r="Z665" s="11">
        <v>0</v>
      </c>
      <c r="AA665" s="11">
        <v>0</v>
      </c>
      <c r="AB665" s="11">
        <v>0</v>
      </c>
      <c r="AC665" s="11"/>
      <c r="AD665" s="11">
        <v>0</v>
      </c>
      <c r="AE665" s="11">
        <v>0</v>
      </c>
      <c r="AF665" s="11">
        <v>0</v>
      </c>
      <c r="AG665" s="11" t="b">
        <f t="shared" si="393"/>
        <v>1</v>
      </c>
      <c r="AH665" s="11">
        <v>0</v>
      </c>
      <c r="AI665" s="11" t="s">
        <v>32</v>
      </c>
      <c r="AJ665" s="11"/>
    </row>
    <row r="666" spans="1:36" s="7" customFormat="1" ht="13.5" hidden="1" customHeight="1" x14ac:dyDescent="0.25">
      <c r="A666" s="11" t="str">
        <f t="shared" si="385"/>
        <v>select N'Муха Марія Іванівна', N'21',  N'Онкологічне відділення',  N'Молодша медична сестра',  N'1.00', 8, 120, 0, getDate(), null, getDate() union all</v>
      </c>
      <c r="B666" s="11" t="s">
        <v>709</v>
      </c>
      <c r="C666" s="11" t="s">
        <v>40</v>
      </c>
      <c r="D666" s="11" t="s">
        <v>41</v>
      </c>
      <c r="E666" s="11" t="s">
        <v>111</v>
      </c>
      <c r="F666" s="11" t="s">
        <v>710</v>
      </c>
      <c r="G666" s="11" t="s">
        <v>48</v>
      </c>
      <c r="H666" s="11" t="s">
        <v>112</v>
      </c>
      <c r="I666" s="11" t="s">
        <v>29</v>
      </c>
      <c r="J666" s="11" t="s">
        <v>29</v>
      </c>
      <c r="K666" s="11" t="s">
        <v>1569</v>
      </c>
      <c r="L666" s="20"/>
      <c r="M666" s="11">
        <f t="shared" si="386"/>
        <v>0</v>
      </c>
      <c r="N666" s="11">
        <v>0</v>
      </c>
      <c r="O666" s="11"/>
      <c r="P666" s="11"/>
      <c r="Q666" s="11"/>
      <c r="R666" s="11">
        <v>0</v>
      </c>
      <c r="S666" s="11">
        <v>0</v>
      </c>
      <c r="T666" s="11"/>
      <c r="U666" s="11"/>
      <c r="V666" s="11"/>
      <c r="W666" s="11"/>
      <c r="X666" s="11">
        <v>0</v>
      </c>
      <c r="Y666" s="11">
        <v>0</v>
      </c>
      <c r="Z666" s="11">
        <v>0</v>
      </c>
      <c r="AA666" s="11">
        <v>0</v>
      </c>
      <c r="AB666" s="11">
        <v>0</v>
      </c>
      <c r="AC666" s="11"/>
      <c r="AD666" s="11">
        <v>0</v>
      </c>
      <c r="AE666" s="11">
        <v>0</v>
      </c>
      <c r="AF666" s="11">
        <v>0</v>
      </c>
      <c r="AG666" s="11"/>
      <c r="AH666" s="11">
        <v>0</v>
      </c>
      <c r="AI666" s="11" t="s">
        <v>32</v>
      </c>
      <c r="AJ666" s="11"/>
    </row>
    <row r="667" spans="1:36" s="7" customFormat="1" ht="13.5" hidden="1" customHeight="1" x14ac:dyDescent="0.25">
      <c r="A667" s="11" t="str">
        <f t="shared" si="385"/>
        <v>select N'Мухіна Діана Дезидерівна', N'2',  N'Інфекційний блок',  N'лікар-фтизіатр',  N'1.00', 0, 0, 4516,01714666667, getDate(), null, getDate() union all</v>
      </c>
      <c r="B667" s="11" t="s">
        <v>251</v>
      </c>
      <c r="C667" s="11" t="s">
        <v>252</v>
      </c>
      <c r="D667" s="11" t="s">
        <v>30</v>
      </c>
      <c r="E667" s="11" t="s">
        <v>253</v>
      </c>
      <c r="F667" s="11">
        <v>1.038961</v>
      </c>
      <c r="G667" s="11" t="s">
        <v>26</v>
      </c>
      <c r="H667" s="11" t="s">
        <v>26</v>
      </c>
      <c r="I667" s="11" t="s">
        <v>29</v>
      </c>
      <c r="J667" s="11" t="s">
        <v>29</v>
      </c>
      <c r="K667" s="11" t="s">
        <v>1569</v>
      </c>
      <c r="L667" s="20"/>
      <c r="M667" s="11">
        <f t="shared" si="386"/>
        <v>4516.017146666667</v>
      </c>
      <c r="N667" s="11">
        <f>F667*J667*O667</f>
        <v>2992.20768</v>
      </c>
      <c r="O667" s="11">
        <v>2880</v>
      </c>
      <c r="P667" s="11">
        <f>S667*(200/3)*J667*F667</f>
        <v>1523.8094666666668</v>
      </c>
      <c r="Q667" s="11" t="b">
        <f>ROUND(R667,2)=ROUND(P667,2)</f>
        <v>1</v>
      </c>
      <c r="R667" s="11">
        <f>S667*F667*J667*200/3</f>
        <v>1523.8094666666666</v>
      </c>
      <c r="S667" s="12">
        <v>22</v>
      </c>
      <c r="T667" s="12">
        <f>(30000*F667*J667)</f>
        <v>31168.83</v>
      </c>
      <c r="U667" s="12">
        <f>20000*F667*J667</f>
        <v>20779.22</v>
      </c>
      <c r="V667" s="12">
        <f>ROUND(IF((Y667-T667)&gt;U667,(Y667-T667-U667)*0.1+U667*0.3,(Y667-T667)*0.3),2)</f>
        <v>-9350.65</v>
      </c>
      <c r="W667" s="12" t="b">
        <f>IF(V667&lt;0,0,V667)=ROUND(X667,2)</f>
        <v>1</v>
      </c>
      <c r="X667" s="11">
        <v>0</v>
      </c>
      <c r="Y667" s="11">
        <v>0</v>
      </c>
      <c r="Z667" s="11">
        <v>0</v>
      </c>
      <c r="AA667" s="11">
        <v>0</v>
      </c>
      <c r="AB667" s="11">
        <v>0</v>
      </c>
      <c r="AC667" s="11"/>
      <c r="AD667" s="11">
        <v>0</v>
      </c>
      <c r="AE667" s="11">
        <v>0</v>
      </c>
      <c r="AF667" s="11">
        <v>0</v>
      </c>
      <c r="AG667" s="11" t="b">
        <f>ROUND(AF667,2)=ROUND((AH667*AE667),2)</f>
        <v>1</v>
      </c>
      <c r="AH667" s="11">
        <v>0</v>
      </c>
      <c r="AI667" s="11" t="s">
        <v>32</v>
      </c>
      <c r="AJ667" s="11"/>
    </row>
    <row r="668" spans="1:36" s="7" customFormat="1" ht="13.5" hidden="1" customHeight="1" x14ac:dyDescent="0.25">
      <c r="A668" s="11" t="str">
        <f t="shared" si="385"/>
        <v>select N'Мухтарова Агігат-Тетяна Натіг Кизи', N'32',  N'Реабілітаційний кабінет',  N'Ерготерапевт',  N'1.00', 8, 360, 0, getDate(), null, getDate() union all</v>
      </c>
      <c r="B668" s="11" t="s">
        <v>1047</v>
      </c>
      <c r="C668" s="11" t="s">
        <v>758</v>
      </c>
      <c r="D668" s="11" t="s">
        <v>84</v>
      </c>
      <c r="E668" s="11" t="s">
        <v>105</v>
      </c>
      <c r="F668" s="11" t="s">
        <v>86</v>
      </c>
      <c r="G668" s="11">
        <v>8</v>
      </c>
      <c r="H668" s="11">
        <v>360</v>
      </c>
      <c r="I668" s="11" t="s">
        <v>29</v>
      </c>
      <c r="J668" s="11" t="s">
        <v>29</v>
      </c>
      <c r="K668" s="11" t="s">
        <v>1569</v>
      </c>
      <c r="L668" s="20"/>
      <c r="M668" s="11">
        <f t="shared" si="386"/>
        <v>0</v>
      </c>
      <c r="N668" s="11">
        <v>0</v>
      </c>
      <c r="O668" s="11"/>
      <c r="P668" s="11"/>
      <c r="Q668" s="11"/>
      <c r="R668" s="11">
        <v>0</v>
      </c>
      <c r="S668" s="11">
        <v>0</v>
      </c>
      <c r="T668" s="11"/>
      <c r="U668" s="11"/>
      <c r="V668" s="11"/>
      <c r="W668" s="11"/>
      <c r="X668" s="11">
        <v>0</v>
      </c>
      <c r="Y668" s="11">
        <v>0</v>
      </c>
      <c r="Z668" s="11">
        <v>0</v>
      </c>
      <c r="AA668" s="11">
        <v>0</v>
      </c>
      <c r="AB668" s="11">
        <v>0</v>
      </c>
      <c r="AC668" s="11"/>
      <c r="AD668" s="11">
        <v>0</v>
      </c>
      <c r="AE668" s="11">
        <v>0</v>
      </c>
      <c r="AF668" s="11">
        <v>0</v>
      </c>
      <c r="AG668" s="11"/>
      <c r="AH668" s="11">
        <v>0</v>
      </c>
      <c r="AI668" s="11" t="s">
        <v>32</v>
      </c>
      <c r="AJ668" s="11"/>
    </row>
    <row r="669" spans="1:36" s="7" customFormat="1" ht="13.5" hidden="1" customHeight="1" x14ac:dyDescent="0.25">
      <c r="A669" s="11" t="str">
        <f t="shared" si="385"/>
        <v>select N'Мучичка Віталія Степанівна', N'5',  N'Відділення ортопедії, травматології та нейрохірургії',  N'сестра медична маніпуляційна',  N'1.00', 8, 260, 0, getDate(), null, getDate() union all</v>
      </c>
      <c r="B669" s="11" t="s">
        <v>254</v>
      </c>
      <c r="C669" s="11" t="s">
        <v>22</v>
      </c>
      <c r="D669" s="11" t="s">
        <v>23</v>
      </c>
      <c r="E669" s="11" t="s">
        <v>188</v>
      </c>
      <c r="F669" s="11" t="s">
        <v>31</v>
      </c>
      <c r="G669" s="11" t="s">
        <v>48</v>
      </c>
      <c r="H669" s="11" t="s">
        <v>49</v>
      </c>
      <c r="I669" s="11" t="s">
        <v>29</v>
      </c>
      <c r="J669" s="11" t="s">
        <v>29</v>
      </c>
      <c r="K669" s="11" t="s">
        <v>1569</v>
      </c>
      <c r="L669" s="20"/>
      <c r="M669" s="11">
        <f t="shared" si="386"/>
        <v>0</v>
      </c>
      <c r="N669" s="11">
        <v>0</v>
      </c>
      <c r="O669" s="11"/>
      <c r="P669" s="11"/>
      <c r="Q669" s="11"/>
      <c r="R669" s="11">
        <v>0</v>
      </c>
      <c r="S669" s="11">
        <v>0</v>
      </c>
      <c r="T669" s="11"/>
      <c r="U669" s="11"/>
      <c r="V669" s="11"/>
      <c r="W669" s="11"/>
      <c r="X669" s="11">
        <v>0</v>
      </c>
      <c r="Y669" s="11">
        <v>0</v>
      </c>
      <c r="Z669" s="11">
        <v>0</v>
      </c>
      <c r="AA669" s="11">
        <v>0</v>
      </c>
      <c r="AB669" s="11">
        <v>0</v>
      </c>
      <c r="AC669" s="11"/>
      <c r="AD669" s="11">
        <v>0</v>
      </c>
      <c r="AE669" s="11">
        <v>0</v>
      </c>
      <c r="AF669" s="11">
        <v>0</v>
      </c>
      <c r="AG669" s="11"/>
      <c r="AH669" s="11">
        <v>0</v>
      </c>
      <c r="AI669" s="11" t="s">
        <v>32</v>
      </c>
      <c r="AJ669" s="11"/>
    </row>
    <row r="670" spans="1:36" s="7" customFormat="1" ht="13.5" hidden="1" customHeight="1" x14ac:dyDescent="0.25">
      <c r="A670" s="11" t="str">
        <f t="shared" si="385"/>
        <v>select N'Мучичка Надія Володимирівна', N'81',  N'Операційний блок хірургічного профілю №2',  N'сестра медична операційна',  N'1.00', 8, 260, 0, getDate(), null, getDate() union all</v>
      </c>
      <c r="B670" s="11" t="s">
        <v>1077</v>
      </c>
      <c r="C670" s="11" t="s">
        <v>1078</v>
      </c>
      <c r="D670" s="11" t="s">
        <v>227</v>
      </c>
      <c r="E670" s="11" t="s">
        <v>228</v>
      </c>
      <c r="F670" s="11" t="s">
        <v>454</v>
      </c>
      <c r="G670" s="11" t="s">
        <v>48</v>
      </c>
      <c r="H670" s="11" t="s">
        <v>49</v>
      </c>
      <c r="I670" s="11" t="s">
        <v>29</v>
      </c>
      <c r="J670" s="11" t="s">
        <v>29</v>
      </c>
      <c r="K670" s="11" t="s">
        <v>1569</v>
      </c>
      <c r="L670" s="20"/>
      <c r="M670" s="11">
        <f t="shared" si="386"/>
        <v>0</v>
      </c>
      <c r="N670" s="11">
        <v>0</v>
      </c>
      <c r="O670" s="11"/>
      <c r="P670" s="11"/>
      <c r="Q670" s="11"/>
      <c r="R670" s="11">
        <v>0</v>
      </c>
      <c r="S670" s="11">
        <v>0</v>
      </c>
      <c r="T670" s="11"/>
      <c r="U670" s="11"/>
      <c r="V670" s="11"/>
      <c r="W670" s="11"/>
      <c r="X670" s="11">
        <v>0</v>
      </c>
      <c r="Y670" s="11">
        <v>0</v>
      </c>
      <c r="Z670" s="11">
        <v>0</v>
      </c>
      <c r="AA670" s="11">
        <v>0</v>
      </c>
      <c r="AB670" s="11">
        <v>0</v>
      </c>
      <c r="AC670" s="11"/>
      <c r="AD670" s="11">
        <v>0</v>
      </c>
      <c r="AE670" s="11">
        <v>0</v>
      </c>
      <c r="AF670" s="11">
        <v>0</v>
      </c>
      <c r="AG670" s="11"/>
      <c r="AH670" s="11">
        <v>0</v>
      </c>
      <c r="AI670" s="11" t="s">
        <v>32</v>
      </c>
      <c r="AJ670" s="11"/>
    </row>
    <row r="671" spans="1:36" s="7" customFormat="1" ht="13.5" hidden="1" customHeight="1" x14ac:dyDescent="0.25">
      <c r="A671" s="11" t="str">
        <f t="shared" si="385"/>
        <v>select N'Мучичка Неоніла Федорівна', N'96',  N'Приймальний блок',  N'акушерка',  N'1.00', 8, 260, 0, getDate(), null, getDate() union all</v>
      </c>
      <c r="B671" s="11" t="s">
        <v>649</v>
      </c>
      <c r="C671" s="11" t="s">
        <v>637</v>
      </c>
      <c r="D671" s="11" t="s">
        <v>638</v>
      </c>
      <c r="E671" s="11" t="s">
        <v>46</v>
      </c>
      <c r="F671" s="11" t="s">
        <v>181</v>
      </c>
      <c r="G671" s="11" t="s">
        <v>48</v>
      </c>
      <c r="H671" s="11" t="s">
        <v>49</v>
      </c>
      <c r="I671" s="11" t="s">
        <v>29</v>
      </c>
      <c r="J671" s="11" t="s">
        <v>29</v>
      </c>
      <c r="K671" s="11" t="s">
        <v>1569</v>
      </c>
      <c r="L671" s="20"/>
      <c r="M671" s="11">
        <f t="shared" si="386"/>
        <v>0</v>
      </c>
      <c r="N671" s="11">
        <v>0</v>
      </c>
      <c r="O671" s="11"/>
      <c r="P671" s="11"/>
      <c r="Q671" s="11"/>
      <c r="R671" s="11">
        <v>0</v>
      </c>
      <c r="S671" s="11">
        <v>0</v>
      </c>
      <c r="T671" s="11"/>
      <c r="U671" s="11"/>
      <c r="V671" s="11"/>
      <c r="W671" s="11"/>
      <c r="X671" s="11">
        <v>0</v>
      </c>
      <c r="Y671" s="11">
        <v>0</v>
      </c>
      <c r="Z671" s="11">
        <v>0</v>
      </c>
      <c r="AA671" s="11">
        <v>0</v>
      </c>
      <c r="AB671" s="11">
        <v>0</v>
      </c>
      <c r="AC671" s="11"/>
      <c r="AD671" s="11">
        <v>0</v>
      </c>
      <c r="AE671" s="11">
        <v>0</v>
      </c>
      <c r="AF671" s="11">
        <v>0</v>
      </c>
      <c r="AG671" s="11"/>
      <c r="AH671" s="11">
        <v>0</v>
      </c>
      <c r="AI671" s="11" t="s">
        <v>32</v>
      </c>
      <c r="AJ671" s="11"/>
    </row>
    <row r="672" spans="1:36" s="7" customFormat="1" ht="13.5" hidden="1" customHeight="1" x14ac:dyDescent="0.25">
      <c r="A672" s="11" t="str">
        <f t="shared" si="385"/>
        <v>select N'Мучичка Яна Михайлівна', N'21',  N'Онкологічне відділення',  N'сестра медична',  N'1.00', 8, 200, 0, getDate(), null, getDate() union all</v>
      </c>
      <c r="B672" s="11" t="s">
        <v>1458</v>
      </c>
      <c r="C672" s="11" t="s">
        <v>40</v>
      </c>
      <c r="D672" s="11" t="s">
        <v>41</v>
      </c>
      <c r="E672" s="11" t="s">
        <v>93</v>
      </c>
      <c r="F672" s="11" t="s">
        <v>359</v>
      </c>
      <c r="G672" s="11" t="s">
        <v>48</v>
      </c>
      <c r="H672" s="11" t="s">
        <v>95</v>
      </c>
      <c r="I672" s="11" t="s">
        <v>29</v>
      </c>
      <c r="J672" s="11" t="s">
        <v>29</v>
      </c>
      <c r="K672" s="11" t="s">
        <v>1569</v>
      </c>
      <c r="L672" s="20"/>
      <c r="M672" s="11">
        <f t="shared" si="386"/>
        <v>0</v>
      </c>
      <c r="N672" s="11">
        <v>0</v>
      </c>
      <c r="O672" s="11"/>
      <c r="P672" s="11"/>
      <c r="Q672" s="11"/>
      <c r="R672" s="11">
        <v>0</v>
      </c>
      <c r="S672" s="11">
        <v>0</v>
      </c>
      <c r="T672" s="11"/>
      <c r="U672" s="11"/>
      <c r="V672" s="11"/>
      <c r="W672" s="11"/>
      <c r="X672" s="11">
        <v>0</v>
      </c>
      <c r="Y672" s="11">
        <v>0</v>
      </c>
      <c r="Z672" s="11">
        <v>0</v>
      </c>
      <c r="AA672" s="11">
        <v>0</v>
      </c>
      <c r="AB672" s="11">
        <v>0</v>
      </c>
      <c r="AC672" s="11"/>
      <c r="AD672" s="11">
        <v>0</v>
      </c>
      <c r="AE672" s="11">
        <v>0</v>
      </c>
      <c r="AF672" s="11">
        <v>0</v>
      </c>
      <c r="AG672" s="11"/>
      <c r="AH672" s="11">
        <v>0</v>
      </c>
      <c r="AI672" s="11" t="s">
        <v>32</v>
      </c>
      <c r="AJ672" s="11"/>
    </row>
    <row r="673" spans="1:37" s="7" customFormat="1" ht="13.5" hidden="1" customHeight="1" x14ac:dyDescent="0.25">
      <c r="A673" s="11" t="str">
        <f t="shared" si="385"/>
        <v>select N'Мякушко Олександр Володимирович', N'36',  N'Стоматологічне відділення',  N'лікар-стоматолог дитячий',  N'0.50', 0, 0, 0, getDate(), null, getDate() union all</v>
      </c>
      <c r="B673" s="11" t="s">
        <v>342</v>
      </c>
      <c r="C673" s="11" t="s">
        <v>340</v>
      </c>
      <c r="D673" s="11" t="s">
        <v>341</v>
      </c>
      <c r="E673" s="11" t="s">
        <v>343</v>
      </c>
      <c r="F673" s="11">
        <v>0.76190469999999999</v>
      </c>
      <c r="G673" s="11" t="s">
        <v>26</v>
      </c>
      <c r="H673" s="11" t="s">
        <v>26</v>
      </c>
      <c r="I673" s="11" t="s">
        <v>50</v>
      </c>
      <c r="J673" s="11" t="s">
        <v>29</v>
      </c>
      <c r="K673" s="11" t="s">
        <v>1571</v>
      </c>
      <c r="L673" s="20"/>
      <c r="M673" s="11">
        <f t="shared" si="386"/>
        <v>0</v>
      </c>
      <c r="N673" s="11">
        <v>0</v>
      </c>
      <c r="O673" s="11"/>
      <c r="P673" s="11">
        <f>S673*(200/3)*J673*F673</f>
        <v>0</v>
      </c>
      <c r="Q673" s="11" t="b">
        <f>ROUND(R673,2)=ROUND(P673,2)</f>
        <v>1</v>
      </c>
      <c r="R673" s="11">
        <v>0</v>
      </c>
      <c r="S673" s="12">
        <v>0</v>
      </c>
      <c r="T673" s="12">
        <f>(30000*F673*J673)</f>
        <v>22857.141</v>
      </c>
      <c r="U673" s="12">
        <f>20000*F673*J673</f>
        <v>15238.093999999999</v>
      </c>
      <c r="V673" s="12">
        <f>ROUND(IF((Y673-T673)&gt;U673,(Y673-T673-U673)*0.1+U673*0.3,(Y673-T673)*0.3),2)</f>
        <v>-6857.14</v>
      </c>
      <c r="W673" s="12" t="b">
        <f>IF(V673&lt;0,0,V673)=ROUND(X673,2)</f>
        <v>1</v>
      </c>
      <c r="X673" s="11">
        <v>0</v>
      </c>
      <c r="Y673" s="11">
        <v>0</v>
      </c>
      <c r="Z673" s="11">
        <v>0</v>
      </c>
      <c r="AA673" s="11">
        <v>0</v>
      </c>
      <c r="AB673" s="11">
        <v>0</v>
      </c>
      <c r="AC673" s="11"/>
      <c r="AD673" s="11">
        <v>0</v>
      </c>
      <c r="AE673" s="11">
        <v>0</v>
      </c>
      <c r="AF673" s="11">
        <v>0</v>
      </c>
      <c r="AG673" s="11" t="b">
        <f>ROUND(AF673,2)=ROUND((AH673*AE673),2)</f>
        <v>1</v>
      </c>
      <c r="AH673" s="11">
        <v>0</v>
      </c>
      <c r="AI673" s="11" t="s">
        <v>32</v>
      </c>
      <c r="AJ673" s="11"/>
    </row>
    <row r="674" spans="1:37" s="7" customFormat="1" ht="13.5" hidden="1" customHeight="1" x14ac:dyDescent="0.25">
      <c r="A674" s="11" t="str">
        <f t="shared" si="385"/>
        <v>select N'Назарова Адріана Василівна', N'4',  N'Гінекологічне відділення',  N'сестра медична маніпуляційна',  N'1.00', 8, 260, 0, getDate(), null, getDate() union all</v>
      </c>
      <c r="B674" s="11" t="s">
        <v>845</v>
      </c>
      <c r="C674" s="11" t="s">
        <v>34</v>
      </c>
      <c r="D674" s="11" t="s">
        <v>35</v>
      </c>
      <c r="E674" s="11" t="s">
        <v>188</v>
      </c>
      <c r="F674" s="11" t="s">
        <v>31</v>
      </c>
      <c r="G674" s="11" t="s">
        <v>48</v>
      </c>
      <c r="H674" s="11" t="s">
        <v>49</v>
      </c>
      <c r="I674" s="11" t="s">
        <v>29</v>
      </c>
      <c r="J674" s="11" t="s">
        <v>29</v>
      </c>
      <c r="K674" s="11" t="s">
        <v>1569</v>
      </c>
      <c r="L674" s="20"/>
      <c r="M674" s="11">
        <f t="shared" si="386"/>
        <v>0</v>
      </c>
      <c r="N674" s="11">
        <v>0</v>
      </c>
      <c r="O674" s="11"/>
      <c r="P674" s="11"/>
      <c r="Q674" s="11"/>
      <c r="R674" s="11">
        <v>0</v>
      </c>
      <c r="S674" s="11">
        <v>0</v>
      </c>
      <c r="T674" s="11"/>
      <c r="U674" s="11"/>
      <c r="V674" s="11"/>
      <c r="W674" s="11"/>
      <c r="X674" s="11">
        <v>0</v>
      </c>
      <c r="Y674" s="11">
        <v>0</v>
      </c>
      <c r="Z674" s="11">
        <v>0</v>
      </c>
      <c r="AA674" s="11">
        <v>0</v>
      </c>
      <c r="AB674" s="11">
        <v>0</v>
      </c>
      <c r="AC674" s="11"/>
      <c r="AD674" s="11">
        <v>0</v>
      </c>
      <c r="AE674" s="11">
        <v>0</v>
      </c>
      <c r="AF674" s="11">
        <v>0</v>
      </c>
      <c r="AG674" s="11"/>
      <c r="AH674" s="11">
        <v>0</v>
      </c>
      <c r="AI674" s="11" t="s">
        <v>32</v>
      </c>
      <c r="AJ674" s="11"/>
    </row>
    <row r="675" spans="1:37" s="7" customFormat="1" ht="13.5" hidden="1" customHeight="1" x14ac:dyDescent="0.25">
      <c r="A675" s="11" t="str">
        <f t="shared" si="385"/>
        <v>select N'Напуда Марія Георгіївна', N'79',  N'Відділення Судинної Хірургії',  N'сестра-господиня',  N'1.00', 8, 140, 0, getDate(), null, getDate() union all</v>
      </c>
      <c r="B675" s="11" t="s">
        <v>197</v>
      </c>
      <c r="C675" s="11" t="s">
        <v>67</v>
      </c>
      <c r="D675" s="11" t="s">
        <v>68</v>
      </c>
      <c r="E675" s="11" t="s">
        <v>183</v>
      </c>
      <c r="F675" s="11" t="s">
        <v>25</v>
      </c>
      <c r="G675" s="11" t="s">
        <v>48</v>
      </c>
      <c r="H675" s="11" t="s">
        <v>184</v>
      </c>
      <c r="I675" s="11" t="s">
        <v>29</v>
      </c>
      <c r="J675" s="11" t="s">
        <v>29</v>
      </c>
      <c r="K675" s="11" t="s">
        <v>1569</v>
      </c>
      <c r="L675" s="20"/>
      <c r="M675" s="11">
        <f t="shared" si="386"/>
        <v>0</v>
      </c>
      <c r="N675" s="11">
        <v>0</v>
      </c>
      <c r="O675" s="11"/>
      <c r="P675" s="11"/>
      <c r="Q675" s="11"/>
      <c r="R675" s="11">
        <v>0</v>
      </c>
      <c r="S675" s="11">
        <v>0</v>
      </c>
      <c r="T675" s="11"/>
      <c r="U675" s="11"/>
      <c r="V675" s="11"/>
      <c r="W675" s="11"/>
      <c r="X675" s="11">
        <v>0</v>
      </c>
      <c r="Y675" s="11">
        <v>0</v>
      </c>
      <c r="Z675" s="11">
        <v>0</v>
      </c>
      <c r="AA675" s="11">
        <v>0</v>
      </c>
      <c r="AB675" s="11">
        <v>0</v>
      </c>
      <c r="AC675" s="11"/>
      <c r="AD675" s="11">
        <v>0</v>
      </c>
      <c r="AE675" s="11">
        <v>0</v>
      </c>
      <c r="AF675" s="11">
        <v>0</v>
      </c>
      <c r="AG675" s="11"/>
      <c r="AH675" s="11">
        <v>0</v>
      </c>
      <c r="AI675" s="11" t="s">
        <v>32</v>
      </c>
      <c r="AJ675" s="11"/>
    </row>
    <row r="676" spans="1:37" s="7" customFormat="1" ht="13.5" customHeight="1" x14ac:dyDescent="0.25">
      <c r="A676" s="11" t="str">
        <f t="shared" si="385"/>
        <v>select N'Наталенко Алла Юріївна', N'33',  N'Жіноча консультація',  N'лікар-акушер-гінеколог',  N'1.00', 0, 0, 384, getDate(), null, getDate() union all</v>
      </c>
      <c r="B676" s="11" t="s">
        <v>1076</v>
      </c>
      <c r="C676" s="11" t="s">
        <v>222</v>
      </c>
      <c r="D676" s="11" t="s">
        <v>223</v>
      </c>
      <c r="E676" s="11" t="s">
        <v>36</v>
      </c>
      <c r="F676" s="11">
        <v>1</v>
      </c>
      <c r="G676" s="11" t="s">
        <v>26</v>
      </c>
      <c r="H676" s="11" t="s">
        <v>26</v>
      </c>
      <c r="I676" s="11" t="s">
        <v>27</v>
      </c>
      <c r="J676" s="11" t="s">
        <v>28</v>
      </c>
      <c r="K676" s="11" t="s">
        <v>1569</v>
      </c>
      <c r="L676" s="20"/>
      <c r="M676" s="11">
        <f t="shared" si="386"/>
        <v>384</v>
      </c>
      <c r="N676" s="11">
        <v>0</v>
      </c>
      <c r="O676" s="11"/>
      <c r="P676" s="11">
        <f t="shared" ref="P676:P679" si="394">S676*(200/3)*J676*F676</f>
        <v>0</v>
      </c>
      <c r="Q676" s="11" t="b">
        <f t="shared" ref="Q676:Q679" si="395">ROUND(R676,2)=ROUND(P676,2)</f>
        <v>1</v>
      </c>
      <c r="R676" s="11">
        <v>0</v>
      </c>
      <c r="S676" s="12">
        <v>0</v>
      </c>
      <c r="T676" s="12">
        <f t="shared" ref="T676:T679" si="396">(30000*F676*J676)</f>
        <v>24000</v>
      </c>
      <c r="U676" s="12">
        <f t="shared" ref="U676:U679" si="397">20000*F676*J676</f>
        <v>16000</v>
      </c>
      <c r="V676" s="12">
        <f t="shared" ref="V676:V679" si="398">ROUND(IF((Y676-T676)&gt;U676,(Y676-T676-U676)*0.1+U676*0.3,(Y676-T676)*0.3),2)</f>
        <v>-4777.5</v>
      </c>
      <c r="W676" s="12" t="b">
        <f t="shared" ref="W676:W679" si="399">IF(V676&lt;0,0,V676)=ROUND(X676,2)</f>
        <v>1</v>
      </c>
      <c r="X676" s="11">
        <v>0</v>
      </c>
      <c r="Y676" s="11">
        <v>8075</v>
      </c>
      <c r="Z676" s="11">
        <v>0</v>
      </c>
      <c r="AA676" s="11">
        <v>0</v>
      </c>
      <c r="AB676" s="11">
        <f>AD676*J676*F676*480</f>
        <v>384</v>
      </c>
      <c r="AC676" s="11"/>
      <c r="AD676" s="11">
        <v>1</v>
      </c>
      <c r="AE676" s="11">
        <v>0</v>
      </c>
      <c r="AF676" s="11">
        <v>0</v>
      </c>
      <c r="AG676" s="11" t="b">
        <f t="shared" ref="AG676:AG679" si="400">ROUND(AF676,2)=ROUND((AH676*AE676),2)</f>
        <v>1</v>
      </c>
      <c r="AH676" s="11">
        <v>0</v>
      </c>
      <c r="AI676" s="11" t="s">
        <v>32</v>
      </c>
      <c r="AJ676" s="11">
        <v>128</v>
      </c>
      <c r="AK676" s="7">
        <f>AB676-AJ676</f>
        <v>256</v>
      </c>
    </row>
    <row r="677" spans="1:37" s="7" customFormat="1" ht="13.5" hidden="1" customHeight="1" x14ac:dyDescent="0.25">
      <c r="A677" s="11" t="str">
        <f t="shared" si="385"/>
        <v>select N'Наталенко Алла Юріївна', N'33',  N'Жіноча консультація',  N'лікар з ультразвукової діагностики',  N'0.25', 0, 0, 0, getDate(), null, getDate() union all</v>
      </c>
      <c r="B677" s="11" t="s">
        <v>1076</v>
      </c>
      <c r="C677" s="11" t="s">
        <v>222</v>
      </c>
      <c r="D677" s="11" t="s">
        <v>223</v>
      </c>
      <c r="E677" s="11" t="s">
        <v>159</v>
      </c>
      <c r="F677" s="11">
        <v>1</v>
      </c>
      <c r="G677" s="11" t="s">
        <v>26</v>
      </c>
      <c r="H677" s="11" t="s">
        <v>26</v>
      </c>
      <c r="I677" s="11" t="s">
        <v>27</v>
      </c>
      <c r="J677" s="11" t="s">
        <v>374</v>
      </c>
      <c r="K677" s="11" t="s">
        <v>1570</v>
      </c>
      <c r="L677" s="20"/>
      <c r="M677" s="11">
        <f t="shared" si="386"/>
        <v>0</v>
      </c>
      <c r="N677" s="11">
        <v>0</v>
      </c>
      <c r="O677" s="11"/>
      <c r="P677" s="11">
        <f t="shared" si="394"/>
        <v>0</v>
      </c>
      <c r="Q677" s="11" t="b">
        <f t="shared" si="395"/>
        <v>1</v>
      </c>
      <c r="R677" s="11">
        <v>0</v>
      </c>
      <c r="S677" s="12">
        <v>0</v>
      </c>
      <c r="T677" s="12">
        <f t="shared" si="396"/>
        <v>6000</v>
      </c>
      <c r="U677" s="12">
        <f t="shared" si="397"/>
        <v>4000</v>
      </c>
      <c r="V677" s="12">
        <f t="shared" si="398"/>
        <v>-1800</v>
      </c>
      <c r="W677" s="12" t="b">
        <f t="shared" si="399"/>
        <v>1</v>
      </c>
      <c r="X677" s="11">
        <v>0</v>
      </c>
      <c r="Y677" s="11">
        <v>0</v>
      </c>
      <c r="Z677" s="11">
        <v>0</v>
      </c>
      <c r="AA677" s="11">
        <v>0</v>
      </c>
      <c r="AB677" s="11">
        <v>0</v>
      </c>
      <c r="AC677" s="11"/>
      <c r="AD677" s="11">
        <v>0</v>
      </c>
      <c r="AE677" s="11">
        <v>0</v>
      </c>
      <c r="AF677" s="11">
        <v>0</v>
      </c>
      <c r="AG677" s="11" t="b">
        <f t="shared" si="400"/>
        <v>1</v>
      </c>
      <c r="AH677" s="11">
        <v>0</v>
      </c>
      <c r="AI677" s="11" t="s">
        <v>32</v>
      </c>
      <c r="AJ677" s="11"/>
    </row>
    <row r="678" spans="1:37" s="7" customFormat="1" ht="13.5" hidden="1" customHeight="1" x14ac:dyDescent="0.25">
      <c r="A678" s="11" t="str">
        <f t="shared" si="385"/>
        <v>select N'Немеш Іван Михайлович', N'7',  N'Відділення анестезіології та інтенсивної терапії',  N'лікар-анестезіолог',  N'1.00', 0, 0, 0, getDate(), null, getDate() union all</v>
      </c>
      <c r="B678" s="11" t="s">
        <v>356</v>
      </c>
      <c r="C678" s="11" t="s">
        <v>206</v>
      </c>
      <c r="D678" s="11" t="s">
        <v>140</v>
      </c>
      <c r="E678" s="11" t="s">
        <v>219</v>
      </c>
      <c r="F678" s="11">
        <v>0.95238096000000005</v>
      </c>
      <c r="G678" s="11" t="s">
        <v>26</v>
      </c>
      <c r="H678" s="11" t="s">
        <v>26</v>
      </c>
      <c r="I678" s="11" t="s">
        <v>29</v>
      </c>
      <c r="J678" s="11" t="s">
        <v>29</v>
      </c>
      <c r="K678" s="11" t="s">
        <v>1569</v>
      </c>
      <c r="L678" s="20"/>
      <c r="M678" s="11">
        <f t="shared" si="386"/>
        <v>0</v>
      </c>
      <c r="N678" s="11">
        <v>0</v>
      </c>
      <c r="O678" s="11"/>
      <c r="P678" s="11">
        <f t="shared" si="394"/>
        <v>0</v>
      </c>
      <c r="Q678" s="11" t="b">
        <f t="shared" si="395"/>
        <v>1</v>
      </c>
      <c r="R678" s="11">
        <v>0</v>
      </c>
      <c r="S678" s="14">
        <v>0</v>
      </c>
      <c r="T678" s="12">
        <f t="shared" si="396"/>
        <v>28571.428800000002</v>
      </c>
      <c r="U678" s="12">
        <f t="shared" si="397"/>
        <v>19047.619200000001</v>
      </c>
      <c r="V678" s="12">
        <f t="shared" si="398"/>
        <v>-8571.43</v>
      </c>
      <c r="W678" s="12" t="b">
        <f t="shared" si="399"/>
        <v>1</v>
      </c>
      <c r="X678" s="11">
        <v>0</v>
      </c>
      <c r="Y678" s="11">
        <v>0</v>
      </c>
      <c r="Z678" s="11">
        <v>0</v>
      </c>
      <c r="AA678" s="11">
        <v>0</v>
      </c>
      <c r="AB678" s="11">
        <v>0</v>
      </c>
      <c r="AC678" s="11"/>
      <c r="AD678" s="11">
        <v>0</v>
      </c>
      <c r="AE678" s="11">
        <v>0</v>
      </c>
      <c r="AF678" s="11">
        <v>0</v>
      </c>
      <c r="AG678" s="11" t="b">
        <f t="shared" si="400"/>
        <v>1</v>
      </c>
      <c r="AH678" s="11">
        <v>0</v>
      </c>
      <c r="AI678" s="11" t="s">
        <v>32</v>
      </c>
      <c r="AJ678" s="11"/>
    </row>
    <row r="679" spans="1:37" s="7" customFormat="1" ht="13.5" hidden="1" customHeight="1" x14ac:dyDescent="0.25">
      <c r="A679" s="11" t="str">
        <f t="shared" si="385"/>
        <v>select N'Немеш Лілія Юріївна', N'3',  N'Інфекційне відділення',  N'лікар-інфекціоніст',  N'1.00', 0, 0, 3428,5713, getDate(), null, getDate() union all</v>
      </c>
      <c r="B679" s="11" t="s">
        <v>547</v>
      </c>
      <c r="C679" s="11" t="s">
        <v>92</v>
      </c>
      <c r="D679" s="11" t="s">
        <v>77</v>
      </c>
      <c r="E679" s="11" t="s">
        <v>548</v>
      </c>
      <c r="F679" s="11">
        <v>0.95238096000000005</v>
      </c>
      <c r="G679" s="11" t="s">
        <v>26</v>
      </c>
      <c r="H679" s="11" t="s">
        <v>26</v>
      </c>
      <c r="I679" s="11" t="s">
        <v>29</v>
      </c>
      <c r="J679" s="11" t="s">
        <v>29</v>
      </c>
      <c r="K679" s="11" t="s">
        <v>1569</v>
      </c>
      <c r="L679" s="20"/>
      <c r="M679" s="11">
        <f t="shared" si="386"/>
        <v>3428.5713000000001</v>
      </c>
      <c r="N679" s="11">
        <v>0</v>
      </c>
      <c r="O679" s="11"/>
      <c r="P679" s="11">
        <f t="shared" si="394"/>
        <v>3428.5714560000006</v>
      </c>
      <c r="Q679" s="11" t="b">
        <f t="shared" si="395"/>
        <v>1</v>
      </c>
      <c r="R679" s="11">
        <v>3428.5713000000001</v>
      </c>
      <c r="S679" s="14">
        <v>54</v>
      </c>
      <c r="T679" s="12">
        <f t="shared" si="396"/>
        <v>28571.428800000002</v>
      </c>
      <c r="U679" s="12">
        <f t="shared" si="397"/>
        <v>19047.619200000001</v>
      </c>
      <c r="V679" s="12">
        <f t="shared" si="398"/>
        <v>-8571.43</v>
      </c>
      <c r="W679" s="12" t="b">
        <f t="shared" si="399"/>
        <v>1</v>
      </c>
      <c r="X679" s="11">
        <v>0</v>
      </c>
      <c r="Y679" s="11">
        <v>0</v>
      </c>
      <c r="Z679" s="11">
        <v>0</v>
      </c>
      <c r="AA679" s="11">
        <v>0</v>
      </c>
      <c r="AB679" s="11">
        <v>0</v>
      </c>
      <c r="AC679" s="11"/>
      <c r="AD679" s="11">
        <v>0</v>
      </c>
      <c r="AE679" s="11">
        <v>0</v>
      </c>
      <c r="AF679" s="11">
        <v>0</v>
      </c>
      <c r="AG679" s="11" t="b">
        <f t="shared" si="400"/>
        <v>1</v>
      </c>
      <c r="AH679" s="11">
        <v>0</v>
      </c>
      <c r="AI679" s="11" t="s">
        <v>32</v>
      </c>
      <c r="AJ679" s="11"/>
    </row>
    <row r="680" spans="1:37" s="7" customFormat="1" ht="13.5" hidden="1" customHeight="1" x14ac:dyDescent="0.25">
      <c r="A680" s="11" t="str">
        <f t="shared" si="385"/>
        <v>select N'Немеш Юрата Василівна', N'75',  N'Відділення діалізу',  N'сестра медична',  N'1.00', 8, 200, 0, getDate(), null, getDate() union all</v>
      </c>
      <c r="B680" s="11" t="s">
        <v>1374</v>
      </c>
      <c r="C680" s="11" t="s">
        <v>538</v>
      </c>
      <c r="D680" s="11" t="s">
        <v>539</v>
      </c>
      <c r="E680" s="11" t="s">
        <v>93</v>
      </c>
      <c r="F680" s="11" t="s">
        <v>1231</v>
      </c>
      <c r="G680" s="11" t="s">
        <v>48</v>
      </c>
      <c r="H680" s="11" t="s">
        <v>95</v>
      </c>
      <c r="I680" s="11" t="s">
        <v>29</v>
      </c>
      <c r="J680" s="11" t="s">
        <v>29</v>
      </c>
      <c r="K680" s="11" t="s">
        <v>1569</v>
      </c>
      <c r="L680" s="20"/>
      <c r="M680" s="11">
        <f t="shared" si="386"/>
        <v>0</v>
      </c>
      <c r="N680" s="11">
        <v>0</v>
      </c>
      <c r="O680" s="11"/>
      <c r="P680" s="11"/>
      <c r="Q680" s="11"/>
      <c r="R680" s="11">
        <v>0</v>
      </c>
      <c r="S680" s="11">
        <v>0</v>
      </c>
      <c r="T680" s="11"/>
      <c r="U680" s="11"/>
      <c r="V680" s="11"/>
      <c r="W680" s="11"/>
      <c r="X680" s="11">
        <v>0</v>
      </c>
      <c r="Y680" s="11">
        <v>0</v>
      </c>
      <c r="Z680" s="11">
        <v>0</v>
      </c>
      <c r="AA680" s="11">
        <v>0</v>
      </c>
      <c r="AB680" s="11">
        <v>0</v>
      </c>
      <c r="AC680" s="11"/>
      <c r="AD680" s="11">
        <v>0</v>
      </c>
      <c r="AE680" s="11">
        <v>0</v>
      </c>
      <c r="AF680" s="11">
        <v>0</v>
      </c>
      <c r="AG680" s="11"/>
      <c r="AH680" s="11">
        <v>0</v>
      </c>
      <c r="AI680" s="11" t="s">
        <v>32</v>
      </c>
      <c r="AJ680" s="11"/>
    </row>
    <row r="681" spans="1:37" s="7" customFormat="1" ht="13.5" hidden="1" customHeight="1" x14ac:dyDescent="0.25">
      <c r="A681" s="11" t="str">
        <f t="shared" si="385"/>
        <v>select N'Нефьодова Валентина Миколаївна', N'32',  N'Кардіологічний кабінет',  N'лікар-кардіолог',  N'1.00', 0, 0, 0, getDate(), null, getDate() union all</v>
      </c>
      <c r="B681" s="11" t="s">
        <v>905</v>
      </c>
      <c r="C681" s="11" t="s">
        <v>840</v>
      </c>
      <c r="D681" s="11" t="s">
        <v>84</v>
      </c>
      <c r="E681" s="11" t="s">
        <v>841</v>
      </c>
      <c r="F681" s="11">
        <v>0.76190480000000005</v>
      </c>
      <c r="G681" s="11" t="s">
        <v>26</v>
      </c>
      <c r="H681" s="11" t="s">
        <v>26</v>
      </c>
      <c r="I681" s="11" t="s">
        <v>29</v>
      </c>
      <c r="J681" s="11" t="s">
        <v>29</v>
      </c>
      <c r="K681" s="11" t="s">
        <v>1569</v>
      </c>
      <c r="L681" s="20"/>
      <c r="M681" s="11">
        <f t="shared" si="386"/>
        <v>0</v>
      </c>
      <c r="N681" s="11">
        <v>0</v>
      </c>
      <c r="O681" s="11"/>
      <c r="P681" s="11">
        <f>S681*(200/3)*J681*F681</f>
        <v>0</v>
      </c>
      <c r="Q681" s="11" t="b">
        <f>ROUND(R681,2)=ROUND(P681,2)</f>
        <v>1</v>
      </c>
      <c r="R681" s="11">
        <v>0</v>
      </c>
      <c r="S681" s="12">
        <v>0</v>
      </c>
      <c r="T681" s="12">
        <f>(30000*F681*J681)</f>
        <v>22857.144</v>
      </c>
      <c r="U681" s="12">
        <f>20000*F681*J681</f>
        <v>15238.096000000001</v>
      </c>
      <c r="V681" s="12">
        <f>ROUND(IF((Y681-T681)&gt;U681,(Y681-T681-U681)*0.1+U681*0.3,(Y681-T681)*0.3),2)</f>
        <v>-6534.94</v>
      </c>
      <c r="W681" s="12" t="b">
        <f>IF(V681&lt;0,0,V681)=ROUND(X681,2)</f>
        <v>1</v>
      </c>
      <c r="X681" s="11">
        <v>0</v>
      </c>
      <c r="Y681" s="11">
        <v>1074</v>
      </c>
      <c r="Z681" s="11">
        <v>0</v>
      </c>
      <c r="AA681" s="11">
        <v>0</v>
      </c>
      <c r="AB681" s="11">
        <v>0</v>
      </c>
      <c r="AC681" s="11"/>
      <c r="AD681" s="11">
        <v>0</v>
      </c>
      <c r="AE681" s="11">
        <v>0</v>
      </c>
      <c r="AF681" s="11">
        <v>0</v>
      </c>
      <c r="AG681" s="11" t="b">
        <f>ROUND(AF681,2)=ROUND((AH681*AE681),2)</f>
        <v>1</v>
      </c>
      <c r="AH681" s="11">
        <v>0</v>
      </c>
      <c r="AI681" s="11" t="s">
        <v>32</v>
      </c>
      <c r="AJ681" s="11"/>
    </row>
    <row r="682" spans="1:37" s="7" customFormat="1" ht="13.5" hidden="1" customHeight="1" x14ac:dyDescent="0.25">
      <c r="A682" s="11" t="str">
        <f t="shared" si="385"/>
        <v>select N'Новак Едуард Андрійович', N'94',  N'Господарський відділ',  N'Завідувач господарством',  N'1.00', 0, 0, 0, getDate(), null, getDate() union all</v>
      </c>
      <c r="B682" s="11" t="s">
        <v>1495</v>
      </c>
      <c r="C682" s="11" t="s">
        <v>63</v>
      </c>
      <c r="D682" s="11" t="s">
        <v>64</v>
      </c>
      <c r="E682" s="11" t="s">
        <v>1496</v>
      </c>
      <c r="F682" s="11" t="s">
        <v>25</v>
      </c>
      <c r="G682" s="11" t="s">
        <v>26</v>
      </c>
      <c r="H682" s="11" t="s">
        <v>26</v>
      </c>
      <c r="I682" s="11" t="s">
        <v>29</v>
      </c>
      <c r="J682" s="11" t="s">
        <v>29</v>
      </c>
      <c r="K682" s="11" t="s">
        <v>1569</v>
      </c>
      <c r="L682" s="20"/>
      <c r="M682" s="11">
        <f t="shared" si="386"/>
        <v>0</v>
      </c>
      <c r="N682" s="11">
        <v>0</v>
      </c>
      <c r="O682" s="11"/>
      <c r="P682" s="11"/>
      <c r="Q682" s="11"/>
      <c r="R682" s="11">
        <v>0</v>
      </c>
      <c r="S682" s="11">
        <v>0</v>
      </c>
      <c r="T682" s="11"/>
      <c r="U682" s="11"/>
      <c r="V682" s="11"/>
      <c r="W682" s="11"/>
      <c r="X682" s="11">
        <v>0</v>
      </c>
      <c r="Y682" s="11">
        <v>0</v>
      </c>
      <c r="Z682" s="11">
        <v>0</v>
      </c>
      <c r="AA682" s="11">
        <v>0</v>
      </c>
      <c r="AB682" s="11">
        <v>0</v>
      </c>
      <c r="AC682" s="11"/>
      <c r="AD682" s="11">
        <v>0</v>
      </c>
      <c r="AE682" s="11">
        <v>0</v>
      </c>
      <c r="AF682" s="11">
        <v>0</v>
      </c>
      <c r="AG682" s="11"/>
      <c r="AH682" s="11">
        <v>0</v>
      </c>
      <c r="AI682" s="11" t="s">
        <v>32</v>
      </c>
      <c r="AJ682" s="11"/>
    </row>
    <row r="683" spans="1:37" s="7" customFormat="1" ht="13.5" hidden="1" customHeight="1" x14ac:dyDescent="0.25">
      <c r="A683" s="11" t="str">
        <f t="shared" si="385"/>
        <v>select N'Новаковська Вероніка Іванівна', N'16',  N'Пологове відділення',  N'лікар-інтерн',  N'1.00', 0, 0, 0, getDate(), null, getDate() union all</v>
      </c>
      <c r="B683" s="11" t="s">
        <v>1185</v>
      </c>
      <c r="C683" s="11" t="s">
        <v>157</v>
      </c>
      <c r="D683" s="11" t="s">
        <v>158</v>
      </c>
      <c r="E683" s="11" t="s">
        <v>1567</v>
      </c>
      <c r="F683" s="11">
        <v>1</v>
      </c>
      <c r="G683" s="11" t="s">
        <v>26</v>
      </c>
      <c r="H683" s="11" t="s">
        <v>26</v>
      </c>
      <c r="I683" s="11" t="s">
        <v>29</v>
      </c>
      <c r="J683" s="11" t="s">
        <v>29</v>
      </c>
      <c r="K683" s="11" t="s">
        <v>1569</v>
      </c>
      <c r="L683" s="20"/>
      <c r="M683" s="11">
        <f t="shared" si="386"/>
        <v>0</v>
      </c>
      <c r="N683" s="11">
        <v>0</v>
      </c>
      <c r="O683" s="11"/>
      <c r="P683" s="11">
        <f>S683*(200/3)*J683*F683</f>
        <v>0</v>
      </c>
      <c r="Q683" s="11" t="b">
        <f>ROUND(R683,2)=ROUND(P683,2)</f>
        <v>1</v>
      </c>
      <c r="R683" s="11">
        <v>0</v>
      </c>
      <c r="S683" s="12">
        <v>0</v>
      </c>
      <c r="T683" s="12">
        <f>(30000*F683*J683)</f>
        <v>30000</v>
      </c>
      <c r="U683" s="12">
        <f>20000*F683*J683</f>
        <v>20000</v>
      </c>
      <c r="V683" s="12">
        <f>ROUND(IF((Y683-T683)&gt;U683,(Y683-T683-U683)*0.1+U683*0.3,(Y683-T683)*0.3),2)</f>
        <v>-9000</v>
      </c>
      <c r="W683" s="12" t="b">
        <f>IF(V683&lt;0,0,V683)=ROUND(X683,2)</f>
        <v>1</v>
      </c>
      <c r="X683" s="11">
        <v>0</v>
      </c>
      <c r="Y683" s="11">
        <v>0</v>
      </c>
      <c r="Z683" s="11">
        <v>0</v>
      </c>
      <c r="AA683" s="11">
        <v>0</v>
      </c>
      <c r="AB683" s="11">
        <v>0</v>
      </c>
      <c r="AC683" s="11"/>
      <c r="AD683" s="11">
        <v>0</v>
      </c>
      <c r="AE683" s="11">
        <v>0</v>
      </c>
      <c r="AF683" s="11">
        <v>0</v>
      </c>
      <c r="AG683" s="11" t="b">
        <f>ROUND(AF683,2)=ROUND((AH683*AE683),2)</f>
        <v>1</v>
      </c>
      <c r="AH683" s="11">
        <v>0</v>
      </c>
      <c r="AI683" s="11" t="s">
        <v>32</v>
      </c>
      <c r="AJ683" s="11"/>
    </row>
    <row r="684" spans="1:37" s="7" customFormat="1" ht="13.5" hidden="1" customHeight="1" x14ac:dyDescent="0.25">
      <c r="A684" s="11" t="str">
        <f t="shared" si="385"/>
        <v>select N'Носа Василина Петрівна', N'85',  N'Відділення сумісного перебування матері та дитини',  N'Молодша медична сестра',  N'1.00', 8, 120, 0, getDate(), null, getDate() union all</v>
      </c>
      <c r="B684" s="11" t="s">
        <v>703</v>
      </c>
      <c r="C684" s="11" t="s">
        <v>146</v>
      </c>
      <c r="D684" s="11" t="s">
        <v>147</v>
      </c>
      <c r="E684" s="11" t="s">
        <v>111</v>
      </c>
      <c r="F684" s="11" t="s">
        <v>25</v>
      </c>
      <c r="G684" s="11" t="s">
        <v>48</v>
      </c>
      <c r="H684" s="11" t="s">
        <v>112</v>
      </c>
      <c r="I684" s="11" t="s">
        <v>29</v>
      </c>
      <c r="J684" s="11" t="s">
        <v>29</v>
      </c>
      <c r="K684" s="11" t="s">
        <v>1569</v>
      </c>
      <c r="L684" s="20"/>
      <c r="M684" s="11">
        <f t="shared" si="386"/>
        <v>0</v>
      </c>
      <c r="N684" s="11">
        <v>0</v>
      </c>
      <c r="O684" s="11"/>
      <c r="P684" s="11"/>
      <c r="Q684" s="11"/>
      <c r="R684" s="11">
        <v>0</v>
      </c>
      <c r="S684" s="11">
        <v>0</v>
      </c>
      <c r="T684" s="11"/>
      <c r="U684" s="11"/>
      <c r="V684" s="11"/>
      <c r="W684" s="11"/>
      <c r="X684" s="11">
        <v>0</v>
      </c>
      <c r="Y684" s="11">
        <v>0</v>
      </c>
      <c r="Z684" s="11">
        <v>0</v>
      </c>
      <c r="AA684" s="11">
        <v>0</v>
      </c>
      <c r="AB684" s="11">
        <v>0</v>
      </c>
      <c r="AC684" s="11"/>
      <c r="AD684" s="11">
        <v>0</v>
      </c>
      <c r="AE684" s="11">
        <v>0</v>
      </c>
      <c r="AF684" s="11">
        <v>0</v>
      </c>
      <c r="AG684" s="11"/>
      <c r="AH684" s="11">
        <v>0</v>
      </c>
      <c r="AI684" s="11" t="s">
        <v>32</v>
      </c>
      <c r="AJ684" s="11"/>
    </row>
    <row r="685" spans="1:37" s="7" customFormat="1" ht="13.5" hidden="1" customHeight="1" x14ac:dyDescent="0.25">
      <c r="A685" s="11" t="str">
        <f t="shared" si="385"/>
        <v>select N'Обух Корнелія Олегівна', N'7',  N'Відділення анестезіології та інтенсивної терапії',  N'лікар-анестезіолог',  N'1.00', 0, 0, 0, getDate(), null, getDate() union all</v>
      </c>
      <c r="B685" s="11" t="s">
        <v>1386</v>
      </c>
      <c r="C685" s="11" t="s">
        <v>206</v>
      </c>
      <c r="D685" s="11" t="s">
        <v>140</v>
      </c>
      <c r="E685" s="11" t="s">
        <v>219</v>
      </c>
      <c r="F685" s="11">
        <v>1.038961</v>
      </c>
      <c r="G685" s="11" t="s">
        <v>26</v>
      </c>
      <c r="H685" s="11" t="s">
        <v>26</v>
      </c>
      <c r="I685" s="11" t="s">
        <v>29</v>
      </c>
      <c r="J685" s="11" t="s">
        <v>29</v>
      </c>
      <c r="K685" s="11" t="s">
        <v>1569</v>
      </c>
      <c r="L685" s="20"/>
      <c r="M685" s="11">
        <f t="shared" si="386"/>
        <v>0</v>
      </c>
      <c r="N685" s="11">
        <v>0</v>
      </c>
      <c r="O685" s="11"/>
      <c r="P685" s="11">
        <f t="shared" ref="P685:P688" si="401">S685*(200/3)*J685*F685</f>
        <v>0</v>
      </c>
      <c r="Q685" s="11" t="b">
        <f t="shared" ref="Q685:Q688" si="402">ROUND(R685,2)=ROUND(P685,2)</f>
        <v>1</v>
      </c>
      <c r="R685" s="11">
        <v>0</v>
      </c>
      <c r="S685" s="14">
        <v>0</v>
      </c>
      <c r="T685" s="12">
        <f t="shared" ref="T685:T688" si="403">(30000*F685*J685)</f>
        <v>31168.83</v>
      </c>
      <c r="U685" s="12">
        <f t="shared" ref="U685:U688" si="404">20000*F685*J685</f>
        <v>20779.22</v>
      </c>
      <c r="V685" s="12">
        <f t="shared" ref="V685:V688" si="405">ROUND(IF((Y685-T685)&gt;U685,(Y685-T685-U685)*0.1+U685*0.3,(Y685-T685)*0.3),2)</f>
        <v>-9350.65</v>
      </c>
      <c r="W685" s="12" t="b">
        <f t="shared" ref="W685:W688" si="406">IF(V685&lt;0,0,V685)=ROUND(X685,2)</f>
        <v>1</v>
      </c>
      <c r="X685" s="11">
        <v>0</v>
      </c>
      <c r="Y685" s="11">
        <v>0</v>
      </c>
      <c r="Z685" s="11">
        <v>0</v>
      </c>
      <c r="AA685" s="11">
        <v>0</v>
      </c>
      <c r="AB685" s="11">
        <v>0</v>
      </c>
      <c r="AC685" s="11"/>
      <c r="AD685" s="11">
        <v>0</v>
      </c>
      <c r="AE685" s="11">
        <v>0</v>
      </c>
      <c r="AF685" s="11">
        <v>0</v>
      </c>
      <c r="AG685" s="11" t="b">
        <f t="shared" ref="AG685:AG688" si="407">ROUND(AF685,2)=ROUND((AH685*AE685),2)</f>
        <v>1</v>
      </c>
      <c r="AH685" s="11">
        <v>0</v>
      </c>
      <c r="AI685" s="11" t="s">
        <v>32</v>
      </c>
      <c r="AJ685" s="11"/>
    </row>
    <row r="686" spans="1:37" s="7" customFormat="1" ht="13.5" hidden="1" customHeight="1" x14ac:dyDescent="0.25">
      <c r="A686" s="11" t="str">
        <f t="shared" si="385"/>
        <v>select N'Овчарук Лариса Олександрівна', N'32',  N'Кардіологічний кабінет',  N'лікар-кардіолог',  N'1.00', 0, 0, 0, getDate(), null, getDate() union all</v>
      </c>
      <c r="B686" s="11" t="s">
        <v>844</v>
      </c>
      <c r="C686" s="11" t="s">
        <v>840</v>
      </c>
      <c r="D686" s="11" t="s">
        <v>84</v>
      </c>
      <c r="E686" s="11" t="s">
        <v>841</v>
      </c>
      <c r="F686" s="11">
        <v>0.95238096000000005</v>
      </c>
      <c r="G686" s="11" t="s">
        <v>26</v>
      </c>
      <c r="H686" s="11" t="s">
        <v>26</v>
      </c>
      <c r="I686" s="11" t="s">
        <v>29</v>
      </c>
      <c r="J686" s="11" t="s">
        <v>29</v>
      </c>
      <c r="K686" s="11" t="s">
        <v>1569</v>
      </c>
      <c r="L686" s="20"/>
      <c r="M686" s="11">
        <f t="shared" si="386"/>
        <v>0</v>
      </c>
      <c r="N686" s="11">
        <v>0</v>
      </c>
      <c r="O686" s="11"/>
      <c r="P686" s="11">
        <f t="shared" si="401"/>
        <v>0</v>
      </c>
      <c r="Q686" s="11" t="b">
        <f t="shared" si="402"/>
        <v>1</v>
      </c>
      <c r="R686" s="11">
        <v>0</v>
      </c>
      <c r="S686" s="12">
        <v>0</v>
      </c>
      <c r="T686" s="12">
        <f t="shared" si="403"/>
        <v>28571.428800000002</v>
      </c>
      <c r="U686" s="12">
        <f t="shared" si="404"/>
        <v>19047.619200000001</v>
      </c>
      <c r="V686" s="12">
        <f t="shared" si="405"/>
        <v>-8393.5300000000007</v>
      </c>
      <c r="W686" s="12" t="b">
        <f t="shared" si="406"/>
        <v>1</v>
      </c>
      <c r="X686" s="11">
        <v>0</v>
      </c>
      <c r="Y686" s="11">
        <v>593</v>
      </c>
      <c r="Z686" s="11">
        <v>0</v>
      </c>
      <c r="AA686" s="11">
        <v>0</v>
      </c>
      <c r="AB686" s="11">
        <v>0</v>
      </c>
      <c r="AC686" s="11"/>
      <c r="AD686" s="11">
        <v>0</v>
      </c>
      <c r="AE686" s="11">
        <v>0</v>
      </c>
      <c r="AF686" s="11">
        <v>0</v>
      </c>
      <c r="AG686" s="11" t="b">
        <f t="shared" si="407"/>
        <v>1</v>
      </c>
      <c r="AH686" s="11">
        <v>0</v>
      </c>
      <c r="AI686" s="11" t="s">
        <v>32</v>
      </c>
      <c r="AJ686" s="11"/>
    </row>
    <row r="687" spans="1:37" s="7" customFormat="1" ht="13.5" hidden="1" customHeight="1" x14ac:dyDescent="0.25">
      <c r="A687" s="11" t="str">
        <f t="shared" si="385"/>
        <v>select N'Огородник Ярослава Михайлівна', N'16',  N'Пологове відділення',  N'лікар-акушер-гінеколог',  N'1.00', 0, 0, 2992,20768, getDate(), null, getDate() union all</v>
      </c>
      <c r="B687" s="11" t="s">
        <v>867</v>
      </c>
      <c r="C687" s="11" t="s">
        <v>157</v>
      </c>
      <c r="D687" s="11" t="s">
        <v>158</v>
      </c>
      <c r="E687" s="11" t="s">
        <v>36</v>
      </c>
      <c r="F687" s="11">
        <v>1.038961</v>
      </c>
      <c r="G687" s="11" t="s">
        <v>26</v>
      </c>
      <c r="H687" s="11" t="s">
        <v>26</v>
      </c>
      <c r="I687" s="11" t="s">
        <v>29</v>
      </c>
      <c r="J687" s="11" t="s">
        <v>29</v>
      </c>
      <c r="K687" s="11" t="s">
        <v>1569</v>
      </c>
      <c r="L687" s="20"/>
      <c r="M687" s="11">
        <f t="shared" si="386"/>
        <v>2992.20768</v>
      </c>
      <c r="N687" s="11">
        <f>F687*J687*O687</f>
        <v>2992.20768</v>
      </c>
      <c r="O687" s="11">
        <v>2880</v>
      </c>
      <c r="P687" s="11">
        <f t="shared" si="401"/>
        <v>0</v>
      </c>
      <c r="Q687" s="11" t="b">
        <f t="shared" si="402"/>
        <v>1</v>
      </c>
      <c r="R687" s="11">
        <v>0</v>
      </c>
      <c r="S687" s="12">
        <v>0</v>
      </c>
      <c r="T687" s="12">
        <f t="shared" si="403"/>
        <v>31168.83</v>
      </c>
      <c r="U687" s="12">
        <f t="shared" si="404"/>
        <v>20779.22</v>
      </c>
      <c r="V687" s="12">
        <f t="shared" si="405"/>
        <v>-9350.65</v>
      </c>
      <c r="W687" s="12" t="b">
        <f t="shared" si="406"/>
        <v>1</v>
      </c>
      <c r="X687" s="11">
        <v>0</v>
      </c>
      <c r="Y687" s="11">
        <v>0</v>
      </c>
      <c r="Z687" s="11">
        <v>0</v>
      </c>
      <c r="AA687" s="11">
        <v>0</v>
      </c>
      <c r="AB687" s="11">
        <v>0</v>
      </c>
      <c r="AC687" s="11"/>
      <c r="AD687" s="11">
        <v>0</v>
      </c>
      <c r="AE687" s="11">
        <v>0</v>
      </c>
      <c r="AF687" s="11">
        <v>0</v>
      </c>
      <c r="AG687" s="11" t="b">
        <f t="shared" si="407"/>
        <v>1</v>
      </c>
      <c r="AH687" s="11">
        <v>0</v>
      </c>
      <c r="AI687" s="11" t="s">
        <v>32</v>
      </c>
      <c r="AJ687" s="11"/>
    </row>
    <row r="688" spans="1:37" s="7" customFormat="1" ht="13.5" hidden="1" customHeight="1" x14ac:dyDescent="0.25">
      <c r="A688" s="11" t="str">
        <f t="shared" si="385"/>
        <v>select N'Огородник-Виноградова Валерія Валеріївна', N'4',  N'Гінекологічне відділення',  N'лікар-акушер-гінеколог',  N'1.00', 0, 0, 0, getDate(), null, getDate() union all</v>
      </c>
      <c r="B688" s="11" t="s">
        <v>1101</v>
      </c>
      <c r="C688" s="11" t="s">
        <v>34</v>
      </c>
      <c r="D688" s="11" t="s">
        <v>35</v>
      </c>
      <c r="E688" s="11" t="s">
        <v>36</v>
      </c>
      <c r="F688" s="11">
        <v>0.296846</v>
      </c>
      <c r="G688" s="11" t="s">
        <v>26</v>
      </c>
      <c r="H688" s="11" t="s">
        <v>26</v>
      </c>
      <c r="I688" s="11" t="s">
        <v>29</v>
      </c>
      <c r="J688" s="11" t="s">
        <v>29</v>
      </c>
      <c r="K688" s="11" t="s">
        <v>1569</v>
      </c>
      <c r="L688" s="20"/>
      <c r="M688" s="11">
        <f t="shared" si="386"/>
        <v>0</v>
      </c>
      <c r="N688" s="11">
        <v>0</v>
      </c>
      <c r="O688" s="11"/>
      <c r="P688" s="11">
        <f t="shared" si="401"/>
        <v>0</v>
      </c>
      <c r="Q688" s="11" t="b">
        <f t="shared" si="402"/>
        <v>1</v>
      </c>
      <c r="R688" s="11">
        <v>0</v>
      </c>
      <c r="S688" s="14">
        <v>0</v>
      </c>
      <c r="T688" s="12">
        <f t="shared" si="403"/>
        <v>8905.3799999999992</v>
      </c>
      <c r="U688" s="12">
        <f t="shared" si="404"/>
        <v>5936.92</v>
      </c>
      <c r="V688" s="12">
        <f t="shared" si="405"/>
        <v>-2671.61</v>
      </c>
      <c r="W688" s="12" t="b">
        <f t="shared" si="406"/>
        <v>1</v>
      </c>
      <c r="X688" s="11">
        <v>0</v>
      </c>
      <c r="Y688" s="11">
        <v>0</v>
      </c>
      <c r="Z688" s="11">
        <v>0</v>
      </c>
      <c r="AA688" s="11">
        <v>0</v>
      </c>
      <c r="AB688" s="11">
        <v>0</v>
      </c>
      <c r="AC688" s="11"/>
      <c r="AD688" s="11" t="s">
        <v>26</v>
      </c>
      <c r="AE688" s="11">
        <v>0</v>
      </c>
      <c r="AF688" s="11">
        <v>0</v>
      </c>
      <c r="AG688" s="11" t="b">
        <f t="shared" si="407"/>
        <v>1</v>
      </c>
      <c r="AH688" s="11">
        <v>0</v>
      </c>
      <c r="AI688" s="11" t="s">
        <v>32</v>
      </c>
      <c r="AJ688" s="11"/>
    </row>
    <row r="689" spans="1:36" s="7" customFormat="1" ht="13.5" hidden="1" customHeight="1" x14ac:dyDescent="0.25">
      <c r="A689" s="11" t="str">
        <f t="shared" si="385"/>
        <v>select N'Окаль Маріанна Арпадівна', N'81',  N'Операційна №1',  N'сестра медична операційна',  N'1.00', 8, 260, 0, getDate(), null, getDate() union all</v>
      </c>
      <c r="B689" s="11" t="s">
        <v>235</v>
      </c>
      <c r="C689" s="11" t="s">
        <v>231</v>
      </c>
      <c r="D689" s="11" t="s">
        <v>227</v>
      </c>
      <c r="E689" s="11" t="s">
        <v>228</v>
      </c>
      <c r="F689" s="11" t="s">
        <v>142</v>
      </c>
      <c r="G689" s="11" t="s">
        <v>48</v>
      </c>
      <c r="H689" s="11" t="s">
        <v>49</v>
      </c>
      <c r="I689" s="11" t="s">
        <v>29</v>
      </c>
      <c r="J689" s="11" t="s">
        <v>29</v>
      </c>
      <c r="K689" s="11" t="s">
        <v>1569</v>
      </c>
      <c r="L689" s="20"/>
      <c r="M689" s="11">
        <f t="shared" si="386"/>
        <v>0</v>
      </c>
      <c r="N689" s="11">
        <v>0</v>
      </c>
      <c r="O689" s="11"/>
      <c r="P689" s="11"/>
      <c r="Q689" s="11"/>
      <c r="R689" s="11">
        <v>0</v>
      </c>
      <c r="S689" s="11">
        <v>0</v>
      </c>
      <c r="T689" s="11"/>
      <c r="U689" s="11"/>
      <c r="V689" s="11"/>
      <c r="W689" s="11"/>
      <c r="X689" s="11">
        <v>0</v>
      </c>
      <c r="Y689" s="11">
        <v>0</v>
      </c>
      <c r="Z689" s="11">
        <v>0</v>
      </c>
      <c r="AA689" s="11">
        <v>0</v>
      </c>
      <c r="AB689" s="11">
        <v>0</v>
      </c>
      <c r="AC689" s="11"/>
      <c r="AD689" s="11">
        <v>0</v>
      </c>
      <c r="AE689" s="11">
        <v>0</v>
      </c>
      <c r="AF689" s="11">
        <v>0</v>
      </c>
      <c r="AG689" s="11"/>
      <c r="AH689" s="11">
        <v>0</v>
      </c>
      <c r="AI689" s="11" t="s">
        <v>32</v>
      </c>
      <c r="AJ689" s="11"/>
    </row>
    <row r="690" spans="1:36" s="7" customFormat="1" ht="13.5" hidden="1" customHeight="1" x14ac:dyDescent="0.25">
      <c r="A690" s="11" t="str">
        <f t="shared" si="385"/>
        <v>select N'Оленчин Катерина Олександрівна', N'21',  N'Онкологічне відділення',  N'сестра медична',  N'1.00', 8, 200, 0, getDate(), null, getDate() union all</v>
      </c>
      <c r="B690" s="11" t="s">
        <v>1449</v>
      </c>
      <c r="C690" s="11" t="s">
        <v>40</v>
      </c>
      <c r="D690" s="11" t="s">
        <v>41</v>
      </c>
      <c r="E690" s="11" t="s">
        <v>93</v>
      </c>
      <c r="F690" s="11" t="s">
        <v>618</v>
      </c>
      <c r="G690" s="11" t="s">
        <v>48</v>
      </c>
      <c r="H690" s="11" t="s">
        <v>95</v>
      </c>
      <c r="I690" s="11" t="s">
        <v>29</v>
      </c>
      <c r="J690" s="11" t="s">
        <v>29</v>
      </c>
      <c r="K690" s="11" t="s">
        <v>1569</v>
      </c>
      <c r="L690" s="20"/>
      <c r="M690" s="11">
        <f t="shared" si="386"/>
        <v>0</v>
      </c>
      <c r="N690" s="11">
        <v>0</v>
      </c>
      <c r="O690" s="11"/>
      <c r="P690" s="11"/>
      <c r="Q690" s="11"/>
      <c r="R690" s="11">
        <v>0</v>
      </c>
      <c r="S690" s="11">
        <v>0</v>
      </c>
      <c r="T690" s="11"/>
      <c r="U690" s="11"/>
      <c r="V690" s="11"/>
      <c r="W690" s="11"/>
      <c r="X690" s="11">
        <v>0</v>
      </c>
      <c r="Y690" s="11">
        <v>0</v>
      </c>
      <c r="Z690" s="11">
        <v>0</v>
      </c>
      <c r="AA690" s="11">
        <v>0</v>
      </c>
      <c r="AB690" s="11">
        <v>0</v>
      </c>
      <c r="AC690" s="11"/>
      <c r="AD690" s="11">
        <v>0</v>
      </c>
      <c r="AE690" s="11">
        <v>0</v>
      </c>
      <c r="AF690" s="11">
        <v>0</v>
      </c>
      <c r="AG690" s="11"/>
      <c r="AH690" s="11">
        <v>0</v>
      </c>
      <c r="AI690" s="11" t="s">
        <v>32</v>
      </c>
      <c r="AJ690" s="11"/>
    </row>
    <row r="691" spans="1:36" s="7" customFormat="1" ht="13.5" hidden="1" customHeight="1" x14ac:dyDescent="0.25">
      <c r="A691" s="11" t="str">
        <f t="shared" si="385"/>
        <v>select N'Ольчедаївська Оксана Володимирівна', N'86',  N'Відділення постінтенсивного виходжування для новонароджених та постнатального догляду',  N'лікар-педіатр-неонатолог',  N'1.00', 0, 0, 34,0317477333333, getDate(), null, getDate() union all</v>
      </c>
      <c r="B691" s="11" t="s">
        <v>687</v>
      </c>
      <c r="C691" s="11" t="s">
        <v>681</v>
      </c>
      <c r="D691" s="11" t="s">
        <v>682</v>
      </c>
      <c r="E691" s="11" t="s">
        <v>148</v>
      </c>
      <c r="F691" s="11">
        <v>0.76190480000000005</v>
      </c>
      <c r="G691" s="11" t="s">
        <v>26</v>
      </c>
      <c r="H691" s="11" t="s">
        <v>26</v>
      </c>
      <c r="I691" s="11" t="s">
        <v>185</v>
      </c>
      <c r="J691" s="11" t="s">
        <v>186</v>
      </c>
      <c r="K691" s="11" t="s">
        <v>1569</v>
      </c>
      <c r="L691" s="20"/>
      <c r="M691" s="11">
        <f t="shared" si="386"/>
        <v>34.03174773333334</v>
      </c>
      <c r="N691" s="11">
        <v>0</v>
      </c>
      <c r="O691" s="11"/>
      <c r="P691" s="11">
        <f>S691*(200/3)*J691*F691</f>
        <v>34.03174773333334</v>
      </c>
      <c r="Q691" s="11" t="b">
        <f>ROUND(R691,2)=ROUND(P691,2)</f>
        <v>1</v>
      </c>
      <c r="R691" s="11">
        <f>P691</f>
        <v>34.03174773333334</v>
      </c>
      <c r="S691" s="12">
        <v>1</v>
      </c>
      <c r="T691" s="12">
        <f>(30000*F691*J691)</f>
        <v>15314.286480000001</v>
      </c>
      <c r="U691" s="12">
        <f>20000*F691*J691</f>
        <v>10209.524320000002</v>
      </c>
      <c r="V691" s="12">
        <f>ROUND(IF((Y691-T691)&gt;U691,(Y691-T691-U691)*0.1+U691*0.3,(Y691-T691)*0.3),2)</f>
        <v>-4594.29</v>
      </c>
      <c r="W691" s="12" t="b">
        <f>IF(V691&lt;0,0,V691)=ROUND(X691,2)</f>
        <v>1</v>
      </c>
      <c r="X691" s="11">
        <v>0</v>
      </c>
      <c r="Y691" s="11">
        <v>0</v>
      </c>
      <c r="Z691" s="11">
        <v>0</v>
      </c>
      <c r="AA691" s="11">
        <v>0</v>
      </c>
      <c r="AB691" s="11">
        <v>0</v>
      </c>
      <c r="AC691" s="11"/>
      <c r="AD691" s="11">
        <v>0</v>
      </c>
      <c r="AE691" s="11">
        <v>0</v>
      </c>
      <c r="AF691" s="11">
        <v>0</v>
      </c>
      <c r="AG691" s="11" t="b">
        <f>ROUND(AF691,2)=ROUND((AH691*AE691),2)</f>
        <v>1</v>
      </c>
      <c r="AH691" s="11">
        <v>0</v>
      </c>
      <c r="AI691" s="11" t="s">
        <v>32</v>
      </c>
      <c r="AJ691" s="11"/>
    </row>
    <row r="692" spans="1:36" s="7" customFormat="1" ht="13.5" hidden="1" customHeight="1" x14ac:dyDescent="0.25">
      <c r="A692" s="11" t="str">
        <f t="shared" si="385"/>
        <v>select N'Ольчедаївська Оксана Володимирівна', N'86',  N'Відділення постінтенсивного виходжування для новонароджених та постнатального догляду',  N'завідувач',  N'0.50', 0, 0, 0, getDate(), null, getDate() union all</v>
      </c>
      <c r="B692" s="11" t="s">
        <v>687</v>
      </c>
      <c r="C692" s="11" t="s">
        <v>681</v>
      </c>
      <c r="D692" s="11" t="s">
        <v>682</v>
      </c>
      <c r="E692" s="11" t="s">
        <v>69</v>
      </c>
      <c r="F692" s="11" t="s">
        <v>353</v>
      </c>
      <c r="G692" s="11" t="s">
        <v>26</v>
      </c>
      <c r="H692" s="11" t="s">
        <v>26</v>
      </c>
      <c r="I692" s="11" t="s">
        <v>185</v>
      </c>
      <c r="J692" s="11" t="s">
        <v>784</v>
      </c>
      <c r="K692" s="11" t="s">
        <v>1571</v>
      </c>
      <c r="L692" s="20"/>
      <c r="M692" s="11">
        <f t="shared" si="386"/>
        <v>0</v>
      </c>
      <c r="N692" s="11">
        <v>0</v>
      </c>
      <c r="O692" s="11"/>
      <c r="P692" s="11"/>
      <c r="Q692" s="11"/>
      <c r="R692" s="11">
        <v>0</v>
      </c>
      <c r="S692" s="11">
        <v>0</v>
      </c>
      <c r="T692" s="11"/>
      <c r="U692" s="11"/>
      <c r="V692" s="11"/>
      <c r="W692" s="11"/>
      <c r="X692" s="11">
        <v>0</v>
      </c>
      <c r="Y692" s="11">
        <v>0</v>
      </c>
      <c r="Z692" s="11">
        <v>0</v>
      </c>
      <c r="AA692" s="11">
        <v>0</v>
      </c>
      <c r="AB692" s="11">
        <v>0</v>
      </c>
      <c r="AC692" s="11"/>
      <c r="AD692" s="11">
        <v>0</v>
      </c>
      <c r="AE692" s="11">
        <v>0</v>
      </c>
      <c r="AF692" s="11">
        <v>0</v>
      </c>
      <c r="AG692" s="11"/>
      <c r="AH692" s="11">
        <v>0</v>
      </c>
      <c r="AI692" s="11" t="s">
        <v>32</v>
      </c>
      <c r="AJ692" s="11"/>
    </row>
    <row r="693" spans="1:36" s="7" customFormat="1" ht="13.5" hidden="1" customHeight="1" x14ac:dyDescent="0.25">
      <c r="A693" s="11" t="str">
        <f t="shared" si="385"/>
        <v>select N'Ольчедаївський Аркадій Володимирович', N'',  N'Адміністрація',  N'Заступник директора з охорони дитинства та материнства',  N'1.00', 0, 0, 0, getDate(), null, getDate() union all</v>
      </c>
      <c r="B693" s="11" t="s">
        <v>750</v>
      </c>
      <c r="C693" s="11" t="s">
        <v>191</v>
      </c>
      <c r="D693" s="11"/>
      <c r="E693" s="11" t="s">
        <v>751</v>
      </c>
      <c r="F693" s="11" t="s">
        <v>353</v>
      </c>
      <c r="G693" s="11" t="s">
        <v>26</v>
      </c>
      <c r="H693" s="11" t="s">
        <v>26</v>
      </c>
      <c r="I693" s="11" t="s">
        <v>27</v>
      </c>
      <c r="J693" s="11" t="s">
        <v>28</v>
      </c>
      <c r="K693" s="11" t="s">
        <v>1569</v>
      </c>
      <c r="L693" s="20"/>
      <c r="M693" s="11">
        <f t="shared" si="386"/>
        <v>0</v>
      </c>
      <c r="N693" s="11">
        <v>0</v>
      </c>
      <c r="O693" s="11"/>
      <c r="P693" s="11"/>
      <c r="Q693" s="11"/>
      <c r="R693" s="11">
        <v>0</v>
      </c>
      <c r="S693" s="11">
        <v>0</v>
      </c>
      <c r="T693" s="11"/>
      <c r="U693" s="11"/>
      <c r="V693" s="11"/>
      <c r="W693" s="11"/>
      <c r="X693" s="11">
        <v>0</v>
      </c>
      <c r="Y693" s="11">
        <v>0</v>
      </c>
      <c r="Z693" s="11">
        <v>0</v>
      </c>
      <c r="AA693" s="11">
        <v>0</v>
      </c>
      <c r="AB693" s="11">
        <v>0</v>
      </c>
      <c r="AC693" s="11"/>
      <c r="AD693" s="11">
        <v>0</v>
      </c>
      <c r="AE693" s="11">
        <v>0</v>
      </c>
      <c r="AF693" s="11">
        <v>0</v>
      </c>
      <c r="AG693" s="11"/>
      <c r="AH693" s="11">
        <v>0</v>
      </c>
      <c r="AI693" s="11" t="s">
        <v>32</v>
      </c>
      <c r="AJ693" s="11"/>
    </row>
    <row r="694" spans="1:36" s="7" customFormat="1" ht="13.5" hidden="1" customHeight="1" x14ac:dyDescent="0.25">
      <c r="A694" s="11" t="str">
        <f t="shared" si="385"/>
        <v>select N'Ольчедаївський Аркадій Володимирович', N'65',  N'Відділення інтенсивної терапії новонароджених',  N'лікар-анестезіолог дитячий',  N'0.25', 0, 0, 0, getDate(), null, getDate() union all</v>
      </c>
      <c r="B694" s="11" t="s">
        <v>750</v>
      </c>
      <c r="C694" s="11" t="s">
        <v>79</v>
      </c>
      <c r="D694" s="11" t="s">
        <v>80</v>
      </c>
      <c r="E694" s="11" t="s">
        <v>81</v>
      </c>
      <c r="F694" s="11">
        <v>0.75983179999999995</v>
      </c>
      <c r="G694" s="11" t="s">
        <v>26</v>
      </c>
      <c r="H694" s="11" t="s">
        <v>26</v>
      </c>
      <c r="I694" s="11" t="s">
        <v>27</v>
      </c>
      <c r="J694" s="11" t="s">
        <v>374</v>
      </c>
      <c r="K694" s="11" t="s">
        <v>1570</v>
      </c>
      <c r="L694" s="20"/>
      <c r="M694" s="11">
        <f t="shared" si="386"/>
        <v>0</v>
      </c>
      <c r="N694" s="11">
        <v>0</v>
      </c>
      <c r="O694" s="11"/>
      <c r="P694" s="11">
        <f>S694*(200/3)*J694*F694</f>
        <v>0</v>
      </c>
      <c r="Q694" s="11" t="b">
        <f>ROUND(R694,2)=ROUND(P694,2)</f>
        <v>1</v>
      </c>
      <c r="R694" s="11">
        <v>0</v>
      </c>
      <c r="S694" s="12">
        <v>0</v>
      </c>
      <c r="T694" s="12">
        <f>(30000*F694*J694)</f>
        <v>4558.9907999999996</v>
      </c>
      <c r="U694" s="12">
        <f>20000*F694*J694</f>
        <v>3039.3271999999997</v>
      </c>
      <c r="V694" s="12">
        <f>ROUND(IF((Y694-T694)&gt;U694,(Y694-T694-U694)*0.1+U694*0.3,(Y694-T694)*0.3),2)</f>
        <v>-1367.7</v>
      </c>
      <c r="W694" s="12" t="b">
        <f>IF(V694&lt;0,0,V694)=ROUND(X694,2)</f>
        <v>1</v>
      </c>
      <c r="X694" s="11">
        <v>0</v>
      </c>
      <c r="Y694" s="11">
        <v>0</v>
      </c>
      <c r="Z694" s="11">
        <v>0</v>
      </c>
      <c r="AA694" s="11">
        <v>0</v>
      </c>
      <c r="AB694" s="11">
        <v>0</v>
      </c>
      <c r="AC694" s="11"/>
      <c r="AD694" s="11">
        <v>0</v>
      </c>
      <c r="AE694" s="11">
        <v>0</v>
      </c>
      <c r="AF694" s="11">
        <v>0</v>
      </c>
      <c r="AG694" s="11" t="b">
        <f>ROUND(AF694,2)=ROUND((AH694*AE694),2)</f>
        <v>1</v>
      </c>
      <c r="AH694" s="11">
        <v>0</v>
      </c>
      <c r="AI694" s="11" t="s">
        <v>32</v>
      </c>
      <c r="AJ694" s="11"/>
    </row>
    <row r="695" spans="1:36" s="7" customFormat="1" ht="13.5" hidden="1" customHeight="1" x14ac:dyDescent="0.25">
      <c r="A695" s="11" t="str">
        <f t="shared" si="385"/>
        <v>select N'Онисько Ярослава Сергіївна', N'2',  N'Відділення екстреної (невідкладної) медичної допомоги',  N'сестра медична',  N'0.50', 8, 200, 0, getDate(), null, getDate() union all</v>
      </c>
      <c r="B695" s="11" t="s">
        <v>1505</v>
      </c>
      <c r="C695" s="11" t="s">
        <v>173</v>
      </c>
      <c r="D695" s="11" t="s">
        <v>30</v>
      </c>
      <c r="E695" s="11" t="s">
        <v>93</v>
      </c>
      <c r="F695" s="11" t="s">
        <v>181</v>
      </c>
      <c r="G695" s="11" t="s">
        <v>48</v>
      </c>
      <c r="H695" s="11" t="s">
        <v>95</v>
      </c>
      <c r="I695" s="11" t="s">
        <v>50</v>
      </c>
      <c r="J695" s="11" t="s">
        <v>29</v>
      </c>
      <c r="K695" s="11" t="s">
        <v>1571</v>
      </c>
      <c r="L695" s="20"/>
      <c r="M695" s="11">
        <f t="shared" si="386"/>
        <v>0</v>
      </c>
      <c r="N695" s="11">
        <v>0</v>
      </c>
      <c r="O695" s="11"/>
      <c r="P695" s="11"/>
      <c r="Q695" s="11"/>
      <c r="R695" s="11">
        <v>0</v>
      </c>
      <c r="S695" s="11">
        <v>0</v>
      </c>
      <c r="T695" s="11"/>
      <c r="U695" s="11"/>
      <c r="V695" s="11"/>
      <c r="W695" s="11"/>
      <c r="X695" s="11">
        <v>0</v>
      </c>
      <c r="Y695" s="11">
        <v>0</v>
      </c>
      <c r="Z695" s="11">
        <v>0</v>
      </c>
      <c r="AA695" s="11">
        <v>0</v>
      </c>
      <c r="AB695" s="11">
        <v>0</v>
      </c>
      <c r="AC695" s="11"/>
      <c r="AD695" s="11">
        <v>0</v>
      </c>
      <c r="AE695" s="11">
        <v>0</v>
      </c>
      <c r="AF695" s="11">
        <v>0</v>
      </c>
      <c r="AG695" s="11"/>
      <c r="AH695" s="11">
        <v>0</v>
      </c>
      <c r="AI695" s="11" t="s">
        <v>32</v>
      </c>
      <c r="AJ695" s="11"/>
    </row>
    <row r="696" spans="1:36" s="7" customFormat="1" ht="13.5" hidden="1" customHeight="1" x14ac:dyDescent="0.25">
      <c r="A696" s="11" t="str">
        <f t="shared" si="385"/>
        <v>select N'Опіярі Тетяна Владиславівна', N'7',  N'Відділення анестезіології та інтенсивної терапії',  N'лікар-інтерн',  N'1.00', 0, 0, 0, getDate(), null, getDate() union all</v>
      </c>
      <c r="B696" s="11" t="s">
        <v>1391</v>
      </c>
      <c r="C696" s="11" t="s">
        <v>206</v>
      </c>
      <c r="D696" s="11" t="s">
        <v>140</v>
      </c>
      <c r="E696" s="11" t="s">
        <v>1567</v>
      </c>
      <c r="F696" s="11">
        <v>0.80952376000000004</v>
      </c>
      <c r="G696" s="11" t="s">
        <v>26</v>
      </c>
      <c r="H696" s="11" t="s">
        <v>26</v>
      </c>
      <c r="I696" s="11" t="s">
        <v>29</v>
      </c>
      <c r="J696" s="11" t="s">
        <v>29</v>
      </c>
      <c r="K696" s="11" t="s">
        <v>1569</v>
      </c>
      <c r="L696" s="20"/>
      <c r="M696" s="11">
        <f t="shared" si="386"/>
        <v>0</v>
      </c>
      <c r="N696" s="11">
        <v>0</v>
      </c>
      <c r="O696" s="11"/>
      <c r="P696" s="11">
        <f>S696*(200/3)*J696*F696</f>
        <v>0</v>
      </c>
      <c r="Q696" s="11" t="b">
        <f>ROUND(R696,2)=ROUND(P696,2)</f>
        <v>1</v>
      </c>
      <c r="R696" s="11">
        <v>0</v>
      </c>
      <c r="S696" s="12">
        <v>0</v>
      </c>
      <c r="T696" s="12">
        <f>(30000*F696*J696)</f>
        <v>24285.712800000001</v>
      </c>
      <c r="U696" s="12">
        <f>20000*F696*J696</f>
        <v>16190.475200000001</v>
      </c>
      <c r="V696" s="12">
        <f>ROUND(IF((Y696-T696)&gt;U696,(Y696-T696-U696)*0.1+U696*0.3,(Y696-T696)*0.3),2)</f>
        <v>-7285.71</v>
      </c>
      <c r="W696" s="12" t="b">
        <f>IF(V696&lt;0,0,V696)=ROUND(X696,2)</f>
        <v>1</v>
      </c>
      <c r="X696" s="11">
        <v>0</v>
      </c>
      <c r="Y696" s="11">
        <v>0</v>
      </c>
      <c r="Z696" s="11">
        <v>0</v>
      </c>
      <c r="AA696" s="11">
        <v>0</v>
      </c>
      <c r="AB696" s="11">
        <v>0</v>
      </c>
      <c r="AC696" s="11"/>
      <c r="AD696" s="11">
        <v>0</v>
      </c>
      <c r="AE696" s="11">
        <v>0</v>
      </c>
      <c r="AF696" s="11">
        <v>0</v>
      </c>
      <c r="AG696" s="11" t="b">
        <f>ROUND(AF696,2)=ROUND((AH696*AE696),2)</f>
        <v>1</v>
      </c>
      <c r="AH696" s="11">
        <v>0</v>
      </c>
      <c r="AI696" s="11" t="s">
        <v>32</v>
      </c>
      <c r="AJ696" s="11"/>
    </row>
    <row r="697" spans="1:36" s="7" customFormat="1" ht="13.5" hidden="1" customHeight="1" x14ac:dyDescent="0.25">
      <c r="A697" s="11" t="str">
        <f t="shared" si="385"/>
        <v>select N'Орбан Наталія Томашівна', N'31',  N'Відділ досліджень та розвитку',  N'менеджер з адміністративної діяльності',  N'1.00', 5, 640, 0, getDate(), null, getDate() union all</v>
      </c>
      <c r="B697" s="11" t="s">
        <v>57</v>
      </c>
      <c r="C697" s="11" t="s">
        <v>58</v>
      </c>
      <c r="D697" s="11" t="s">
        <v>59</v>
      </c>
      <c r="E697" s="11" t="s">
        <v>60</v>
      </c>
      <c r="F697" s="11" t="s">
        <v>25</v>
      </c>
      <c r="G697" s="11" t="s">
        <v>23</v>
      </c>
      <c r="H697" s="11" t="s">
        <v>61</v>
      </c>
      <c r="I697" s="11" t="s">
        <v>29</v>
      </c>
      <c r="J697" s="11" t="s">
        <v>29</v>
      </c>
      <c r="K697" s="11" t="s">
        <v>1569</v>
      </c>
      <c r="L697" s="20"/>
      <c r="M697" s="11">
        <f t="shared" si="386"/>
        <v>0</v>
      </c>
      <c r="N697" s="11">
        <v>0</v>
      </c>
      <c r="O697" s="11"/>
      <c r="P697" s="11"/>
      <c r="Q697" s="11"/>
      <c r="R697" s="11">
        <v>0</v>
      </c>
      <c r="S697" s="11">
        <v>0</v>
      </c>
      <c r="T697" s="11"/>
      <c r="U697" s="11"/>
      <c r="V697" s="11"/>
      <c r="W697" s="11"/>
      <c r="X697" s="11">
        <v>0</v>
      </c>
      <c r="Y697" s="11">
        <v>0</v>
      </c>
      <c r="Z697" s="11">
        <v>0</v>
      </c>
      <c r="AA697" s="11">
        <v>0</v>
      </c>
      <c r="AB697" s="11">
        <v>0</v>
      </c>
      <c r="AC697" s="11"/>
      <c r="AD697" s="11">
        <v>0</v>
      </c>
      <c r="AE697" s="11">
        <v>0</v>
      </c>
      <c r="AF697" s="11">
        <v>0</v>
      </c>
      <c r="AG697" s="11"/>
      <c r="AH697" s="11">
        <v>0</v>
      </c>
      <c r="AI697" s="11" t="s">
        <v>32</v>
      </c>
      <c r="AJ697" s="11"/>
    </row>
    <row r="698" spans="1:36" s="7" customFormat="1" ht="13.5" hidden="1" customHeight="1" x14ac:dyDescent="0.25">
      <c r="A698" s="11" t="str">
        <f t="shared" si="385"/>
        <v>select N'Орбан Олена Юріївна', N'32',  N'Сектор медичних оглядів',  N'Менеджер з організації консультативних послуг',  N'1.00', 0, 0, 0, getDate(), null, getDate() union all</v>
      </c>
      <c r="B698" s="11" t="s">
        <v>1361</v>
      </c>
      <c r="C698" s="11" t="s">
        <v>373</v>
      </c>
      <c r="D698" s="11" t="s">
        <v>84</v>
      </c>
      <c r="E698" s="11" t="s">
        <v>352</v>
      </c>
      <c r="F698" s="11" t="s">
        <v>454</v>
      </c>
      <c r="G698" s="11" t="s">
        <v>26</v>
      </c>
      <c r="H698" s="11" t="s">
        <v>26</v>
      </c>
      <c r="I698" s="11" t="s">
        <v>29</v>
      </c>
      <c r="J698" s="11" t="s">
        <v>29</v>
      </c>
      <c r="K698" s="11" t="s">
        <v>1569</v>
      </c>
      <c r="L698" s="20"/>
      <c r="M698" s="11">
        <f t="shared" si="386"/>
        <v>0</v>
      </c>
      <c r="N698" s="11">
        <v>0</v>
      </c>
      <c r="O698" s="11"/>
      <c r="P698" s="11"/>
      <c r="Q698" s="11"/>
      <c r="R698" s="11">
        <v>0</v>
      </c>
      <c r="S698" s="11">
        <v>0</v>
      </c>
      <c r="T698" s="11"/>
      <c r="U698" s="11"/>
      <c r="V698" s="11"/>
      <c r="W698" s="11"/>
      <c r="X698" s="11">
        <v>0</v>
      </c>
      <c r="Y698" s="11">
        <v>0</v>
      </c>
      <c r="Z698" s="11">
        <v>0</v>
      </c>
      <c r="AA698" s="11">
        <v>0</v>
      </c>
      <c r="AB698" s="11">
        <v>0</v>
      </c>
      <c r="AC698" s="11"/>
      <c r="AD698" s="11">
        <v>0</v>
      </c>
      <c r="AE698" s="11">
        <v>0</v>
      </c>
      <c r="AF698" s="11">
        <v>0</v>
      </c>
      <c r="AG698" s="11"/>
      <c r="AH698" s="11">
        <v>0</v>
      </c>
      <c r="AI698" s="11" t="s">
        <v>32</v>
      </c>
      <c r="AJ698" s="11"/>
    </row>
    <row r="699" spans="1:36" s="7" customFormat="1" ht="13.5" hidden="1" customHeight="1" x14ac:dyDescent="0.25">
      <c r="A699" s="11" t="str">
        <f t="shared" si="385"/>
        <v>select N'Орос Христина Андріївна', N'18',  N'Хірургічне відділення №1',  N'сестра медична маніпуляційна',  N'1.00', 8, 260, 0, getDate(), null, getDate() union all</v>
      </c>
      <c r="B699" s="11" t="s">
        <v>556</v>
      </c>
      <c r="C699" s="11" t="s">
        <v>151</v>
      </c>
      <c r="D699" s="11" t="s">
        <v>152</v>
      </c>
      <c r="E699" s="11" t="s">
        <v>188</v>
      </c>
      <c r="F699" s="11" t="s">
        <v>31</v>
      </c>
      <c r="G699" s="11" t="s">
        <v>48</v>
      </c>
      <c r="H699" s="11" t="s">
        <v>49</v>
      </c>
      <c r="I699" s="11" t="s">
        <v>29</v>
      </c>
      <c r="J699" s="11" t="s">
        <v>29</v>
      </c>
      <c r="K699" s="11" t="s">
        <v>1569</v>
      </c>
      <c r="L699" s="20"/>
      <c r="M699" s="11">
        <f t="shared" si="386"/>
        <v>0</v>
      </c>
      <c r="N699" s="11">
        <v>0</v>
      </c>
      <c r="O699" s="11"/>
      <c r="P699" s="11"/>
      <c r="Q699" s="11"/>
      <c r="R699" s="11">
        <v>0</v>
      </c>
      <c r="S699" s="11">
        <v>0</v>
      </c>
      <c r="T699" s="11"/>
      <c r="U699" s="11"/>
      <c r="V699" s="11"/>
      <c r="W699" s="11"/>
      <c r="X699" s="11">
        <v>0</v>
      </c>
      <c r="Y699" s="11">
        <v>0</v>
      </c>
      <c r="Z699" s="11">
        <v>0</v>
      </c>
      <c r="AA699" s="11">
        <v>0</v>
      </c>
      <c r="AB699" s="11">
        <v>0</v>
      </c>
      <c r="AC699" s="11"/>
      <c r="AD699" s="11">
        <v>0</v>
      </c>
      <c r="AE699" s="11">
        <v>0</v>
      </c>
      <c r="AF699" s="11">
        <v>0</v>
      </c>
      <c r="AG699" s="11"/>
      <c r="AH699" s="11">
        <v>0</v>
      </c>
      <c r="AI699" s="11" t="s">
        <v>32</v>
      </c>
      <c r="AJ699" s="11"/>
    </row>
    <row r="700" spans="1:36" s="7" customFormat="1" ht="13.5" hidden="1" customHeight="1" x14ac:dyDescent="0.25">
      <c r="A700" s="11" t="str">
        <f t="shared" si="385"/>
        <v>select N'Орсагош Наталія Василівна', N'81',  N'Операційний блок хірургічного профілю №1',  N'сестра медична операційна',  N'1.00', 8, 260, 0, getDate(), null, getDate() union all</v>
      </c>
      <c r="B700" s="11" t="s">
        <v>242</v>
      </c>
      <c r="C700" s="11" t="s">
        <v>243</v>
      </c>
      <c r="D700" s="11" t="s">
        <v>227</v>
      </c>
      <c r="E700" s="11" t="s">
        <v>228</v>
      </c>
      <c r="F700" s="11" t="s">
        <v>25</v>
      </c>
      <c r="G700" s="11" t="s">
        <v>48</v>
      </c>
      <c r="H700" s="11" t="s">
        <v>49</v>
      </c>
      <c r="I700" s="11" t="s">
        <v>27</v>
      </c>
      <c r="J700" s="11" t="s">
        <v>28</v>
      </c>
      <c r="K700" s="11" t="s">
        <v>1569</v>
      </c>
      <c r="L700" s="20"/>
      <c r="M700" s="11">
        <f t="shared" si="386"/>
        <v>0</v>
      </c>
      <c r="N700" s="11">
        <v>0</v>
      </c>
      <c r="O700" s="11"/>
      <c r="P700" s="11"/>
      <c r="Q700" s="11"/>
      <c r="R700" s="11">
        <v>0</v>
      </c>
      <c r="S700" s="11">
        <v>0</v>
      </c>
      <c r="T700" s="11"/>
      <c r="U700" s="11"/>
      <c r="V700" s="11"/>
      <c r="W700" s="11"/>
      <c r="X700" s="11">
        <v>0</v>
      </c>
      <c r="Y700" s="11">
        <v>0</v>
      </c>
      <c r="Z700" s="11">
        <v>0</v>
      </c>
      <c r="AA700" s="11">
        <v>0</v>
      </c>
      <c r="AB700" s="11">
        <v>0</v>
      </c>
      <c r="AC700" s="11"/>
      <c r="AD700" s="11">
        <v>0</v>
      </c>
      <c r="AE700" s="11">
        <v>0</v>
      </c>
      <c r="AF700" s="11">
        <v>0</v>
      </c>
      <c r="AG700" s="11"/>
      <c r="AH700" s="11">
        <v>0</v>
      </c>
      <c r="AI700" s="11" t="s">
        <v>32</v>
      </c>
      <c r="AJ700" s="11"/>
    </row>
    <row r="701" spans="1:36" s="7" customFormat="1" ht="13.5" hidden="1" customHeight="1" x14ac:dyDescent="0.25">
      <c r="A701" s="11" t="str">
        <f t="shared" si="385"/>
        <v>select N'Орсагош Наталія Василівна', N'81',  N'Операційна №2 на два операційні столи',  N'сестра медична операційна',  N'0.25', 8, 260, 0, getDate(), null, getDate() union all</v>
      </c>
      <c r="B701" s="11" t="s">
        <v>242</v>
      </c>
      <c r="C701" s="11" t="s">
        <v>233</v>
      </c>
      <c r="D701" s="11" t="s">
        <v>227</v>
      </c>
      <c r="E701" s="11" t="s">
        <v>228</v>
      </c>
      <c r="F701" s="11" t="s">
        <v>37</v>
      </c>
      <c r="G701" s="11" t="s">
        <v>48</v>
      </c>
      <c r="H701" s="11" t="s">
        <v>49</v>
      </c>
      <c r="I701" s="11" t="s">
        <v>27</v>
      </c>
      <c r="J701" s="11" t="s">
        <v>374</v>
      </c>
      <c r="K701" s="11" t="s">
        <v>1570</v>
      </c>
      <c r="L701" s="20"/>
      <c r="M701" s="11">
        <f t="shared" si="386"/>
        <v>0</v>
      </c>
      <c r="N701" s="11">
        <v>0</v>
      </c>
      <c r="O701" s="11"/>
      <c r="P701" s="11"/>
      <c r="Q701" s="11"/>
      <c r="R701" s="11">
        <v>0</v>
      </c>
      <c r="S701" s="11">
        <v>0</v>
      </c>
      <c r="T701" s="11"/>
      <c r="U701" s="11"/>
      <c r="V701" s="11"/>
      <c r="W701" s="11"/>
      <c r="X701" s="11">
        <v>0</v>
      </c>
      <c r="Y701" s="11">
        <v>0</v>
      </c>
      <c r="Z701" s="11">
        <v>0</v>
      </c>
      <c r="AA701" s="11">
        <v>0</v>
      </c>
      <c r="AB701" s="11">
        <v>0</v>
      </c>
      <c r="AC701" s="11"/>
      <c r="AD701" s="11">
        <v>0</v>
      </c>
      <c r="AE701" s="11">
        <v>0</v>
      </c>
      <c r="AF701" s="11">
        <v>0</v>
      </c>
      <c r="AG701" s="11"/>
      <c r="AH701" s="11">
        <v>0</v>
      </c>
      <c r="AI701" s="11" t="s">
        <v>32</v>
      </c>
      <c r="AJ701" s="11"/>
    </row>
    <row r="702" spans="1:36" s="7" customFormat="1" ht="13.5" hidden="1" customHeight="1" x14ac:dyDescent="0.25">
      <c r="A702" s="11" t="str">
        <f t="shared" si="385"/>
        <v>select N'Павелко Наталія Василівна', N'2',  N'Відділення екстреної (невідкладної) медичної допомоги',  N'сестра медична',  N'1.00', 8, 200, 0, getDate(), null, getDate() union all</v>
      </c>
      <c r="B702" s="11" t="s">
        <v>664</v>
      </c>
      <c r="C702" s="11" t="s">
        <v>173</v>
      </c>
      <c r="D702" s="11" t="s">
        <v>30</v>
      </c>
      <c r="E702" s="11" t="s">
        <v>93</v>
      </c>
      <c r="F702" s="11" t="s">
        <v>181</v>
      </c>
      <c r="G702" s="11" t="s">
        <v>48</v>
      </c>
      <c r="H702" s="11" t="s">
        <v>95</v>
      </c>
      <c r="I702" s="11" t="s">
        <v>27</v>
      </c>
      <c r="J702" s="11" t="s">
        <v>28</v>
      </c>
      <c r="K702" s="11" t="s">
        <v>1569</v>
      </c>
      <c r="L702" s="20"/>
      <c r="M702" s="11">
        <f t="shared" si="386"/>
        <v>0</v>
      </c>
      <c r="N702" s="11">
        <v>0</v>
      </c>
      <c r="O702" s="11"/>
      <c r="P702" s="11"/>
      <c r="Q702" s="11"/>
      <c r="R702" s="11">
        <v>0</v>
      </c>
      <c r="S702" s="11">
        <v>0</v>
      </c>
      <c r="T702" s="11"/>
      <c r="U702" s="11"/>
      <c r="V702" s="11"/>
      <c r="W702" s="11"/>
      <c r="X702" s="11">
        <v>0</v>
      </c>
      <c r="Y702" s="11">
        <v>0</v>
      </c>
      <c r="Z702" s="11">
        <v>0</v>
      </c>
      <c r="AA702" s="11">
        <v>0</v>
      </c>
      <c r="AB702" s="11">
        <v>0</v>
      </c>
      <c r="AC702" s="11"/>
      <c r="AD702" s="11">
        <v>0</v>
      </c>
      <c r="AE702" s="11">
        <v>0</v>
      </c>
      <c r="AF702" s="11">
        <v>0</v>
      </c>
      <c r="AG702" s="11"/>
      <c r="AH702" s="11">
        <v>0</v>
      </c>
      <c r="AI702" s="11" t="s">
        <v>32</v>
      </c>
      <c r="AJ702" s="11"/>
    </row>
    <row r="703" spans="1:36" s="7" customFormat="1" ht="13.5" hidden="1" customHeight="1" x14ac:dyDescent="0.25">
      <c r="A703" s="11" t="str">
        <f t="shared" si="385"/>
        <v>select N'Павелко Наталія Василівна', N'2',  N'Відділення екстреної (невідкладної) медичної допомоги',  N'сестра медична',  N'0.25', 8, 200, 0, getDate(), null, getDate() union all</v>
      </c>
      <c r="B703" s="11" t="s">
        <v>664</v>
      </c>
      <c r="C703" s="11" t="s">
        <v>173</v>
      </c>
      <c r="D703" s="11" t="s">
        <v>30</v>
      </c>
      <c r="E703" s="11" t="s">
        <v>93</v>
      </c>
      <c r="F703" s="11" t="s">
        <v>1490</v>
      </c>
      <c r="G703" s="11" t="s">
        <v>48</v>
      </c>
      <c r="H703" s="11" t="s">
        <v>95</v>
      </c>
      <c r="I703" s="11" t="s">
        <v>27</v>
      </c>
      <c r="J703" s="11" t="s">
        <v>374</v>
      </c>
      <c r="K703" s="11" t="s">
        <v>1570</v>
      </c>
      <c r="L703" s="20"/>
      <c r="M703" s="11">
        <f t="shared" si="386"/>
        <v>0</v>
      </c>
      <c r="N703" s="11">
        <v>0</v>
      </c>
      <c r="O703" s="11"/>
      <c r="P703" s="11"/>
      <c r="Q703" s="11"/>
      <c r="R703" s="11">
        <v>0</v>
      </c>
      <c r="S703" s="11">
        <v>0</v>
      </c>
      <c r="T703" s="11"/>
      <c r="U703" s="11"/>
      <c r="V703" s="11"/>
      <c r="W703" s="11"/>
      <c r="X703" s="11">
        <v>0</v>
      </c>
      <c r="Y703" s="11">
        <v>0</v>
      </c>
      <c r="Z703" s="11">
        <v>0</v>
      </c>
      <c r="AA703" s="11">
        <v>0</v>
      </c>
      <c r="AB703" s="11">
        <v>0</v>
      </c>
      <c r="AC703" s="11"/>
      <c r="AD703" s="11">
        <v>0</v>
      </c>
      <c r="AE703" s="11">
        <v>0</v>
      </c>
      <c r="AF703" s="11">
        <v>0</v>
      </c>
      <c r="AG703" s="11"/>
      <c r="AH703" s="11">
        <v>0</v>
      </c>
      <c r="AI703" s="11" t="s">
        <v>32</v>
      </c>
      <c r="AJ703" s="11"/>
    </row>
    <row r="704" spans="1:36" s="7" customFormat="1" ht="13.5" hidden="1" customHeight="1" x14ac:dyDescent="0.25">
      <c r="A704" s="11" t="str">
        <f t="shared" si="385"/>
        <v>select N'Павлик Ніколетта-Радислава Сергіївна', N'13',  N'Кардіологічне відділення',  N'лікар-кардіолог',  N'1.00', 0, 0, 493,35806, getDate(), null, getDate() union all</v>
      </c>
      <c r="B704" s="11" t="s">
        <v>1380</v>
      </c>
      <c r="C704" s="11" t="s">
        <v>383</v>
      </c>
      <c r="D704" s="11" t="s">
        <v>384</v>
      </c>
      <c r="E704" s="11" t="s">
        <v>841</v>
      </c>
      <c r="F704" s="11">
        <v>1.0278293000000001</v>
      </c>
      <c r="G704" s="11" t="s">
        <v>26</v>
      </c>
      <c r="H704" s="11" t="s">
        <v>26</v>
      </c>
      <c r="I704" s="11" t="s">
        <v>27</v>
      </c>
      <c r="J704" s="11" t="s">
        <v>28</v>
      </c>
      <c r="K704" s="11" t="s">
        <v>1569</v>
      </c>
      <c r="L704" s="20"/>
      <c r="M704" s="11">
        <f t="shared" si="386"/>
        <v>493.35806000000002</v>
      </c>
      <c r="N704" s="11">
        <v>0</v>
      </c>
      <c r="O704" s="11"/>
      <c r="P704" s="11">
        <f t="shared" ref="P704:P705" si="408">S704*(200/3)*J704*F704</f>
        <v>493.35806400000001</v>
      </c>
      <c r="Q704" s="11" t="b">
        <f t="shared" ref="Q704:Q705" si="409">ROUND(R704,2)=ROUND(P704,2)</f>
        <v>1</v>
      </c>
      <c r="R704" s="11">
        <v>493.35806000000002</v>
      </c>
      <c r="S704" s="14">
        <v>9</v>
      </c>
      <c r="T704" s="12">
        <f t="shared" ref="T704:T705" si="410">(30000*F704*J704)</f>
        <v>24667.903200000001</v>
      </c>
      <c r="U704" s="12">
        <f t="shared" ref="U704:U705" si="411">20000*F704*J704</f>
        <v>16445.268800000002</v>
      </c>
      <c r="V704" s="12">
        <f t="shared" ref="V704:V705" si="412">ROUND(IF((Y704-T704)&gt;U704,(Y704-T704-U704)*0.1+U704*0.3,(Y704-T704)*0.3),2)</f>
        <v>-7400.37</v>
      </c>
      <c r="W704" s="12" t="b">
        <f t="shared" ref="W704:W705" si="413">IF(V704&lt;0,0,V704)=ROUND(X704,2)</f>
        <v>1</v>
      </c>
      <c r="X704" s="11">
        <v>0</v>
      </c>
      <c r="Y704" s="11">
        <v>0</v>
      </c>
      <c r="Z704" s="11">
        <v>0</v>
      </c>
      <c r="AA704" s="11">
        <v>0</v>
      </c>
      <c r="AB704" s="11">
        <v>0</v>
      </c>
      <c r="AC704" s="11"/>
      <c r="AD704" s="11">
        <v>0</v>
      </c>
      <c r="AE704" s="11">
        <v>0</v>
      </c>
      <c r="AF704" s="11">
        <v>0</v>
      </c>
      <c r="AG704" s="11" t="b">
        <f t="shared" ref="AG704:AG705" si="414">ROUND(AF704,2)=ROUND((AH704*AE704),2)</f>
        <v>1</v>
      </c>
      <c r="AH704" s="11">
        <v>0</v>
      </c>
      <c r="AI704" s="11" t="s">
        <v>32</v>
      </c>
      <c r="AJ704" s="11"/>
    </row>
    <row r="705" spans="1:36" s="7" customFormat="1" ht="13.5" hidden="1" customHeight="1" x14ac:dyDescent="0.25">
      <c r="A705" s="11" t="str">
        <f t="shared" si="385"/>
        <v>select N'Павлик Ніколетта-Радислава Сергіївна', N'13',  N'Кардіологічне відділення',  N'лікар-кардіолог',  N'0.25', 0, 0, 137,1259, getDate(), null, getDate() union all</v>
      </c>
      <c r="B705" s="11" t="s">
        <v>1380</v>
      </c>
      <c r="C705" s="11" t="s">
        <v>383</v>
      </c>
      <c r="D705" s="11" t="s">
        <v>384</v>
      </c>
      <c r="E705" s="11" t="s">
        <v>841</v>
      </c>
      <c r="F705" s="11">
        <v>1.1427157999999999</v>
      </c>
      <c r="G705" s="11" t="s">
        <v>26</v>
      </c>
      <c r="H705" s="11" t="s">
        <v>26</v>
      </c>
      <c r="I705" s="11" t="s">
        <v>27</v>
      </c>
      <c r="J705" s="11" t="s">
        <v>374</v>
      </c>
      <c r="K705" s="11" t="s">
        <v>1570</v>
      </c>
      <c r="L705" s="20"/>
      <c r="M705" s="11">
        <f t="shared" si="386"/>
        <v>137.1259</v>
      </c>
      <c r="N705" s="11">
        <v>0</v>
      </c>
      <c r="O705" s="11"/>
      <c r="P705" s="11">
        <f t="shared" si="408"/>
        <v>137.12589599999998</v>
      </c>
      <c r="Q705" s="11" t="b">
        <f t="shared" si="409"/>
        <v>1</v>
      </c>
      <c r="R705" s="11">
        <v>137.1259</v>
      </c>
      <c r="S705" s="14">
        <v>9</v>
      </c>
      <c r="T705" s="12">
        <f t="shared" si="410"/>
        <v>6856.2948000000006</v>
      </c>
      <c r="U705" s="12">
        <f t="shared" si="411"/>
        <v>4570.8631999999998</v>
      </c>
      <c r="V705" s="12">
        <f t="shared" si="412"/>
        <v>-2056.89</v>
      </c>
      <c r="W705" s="12" t="b">
        <f t="shared" si="413"/>
        <v>1</v>
      </c>
      <c r="X705" s="11">
        <v>0</v>
      </c>
      <c r="Y705" s="11">
        <v>0</v>
      </c>
      <c r="Z705" s="11">
        <v>0</v>
      </c>
      <c r="AA705" s="11">
        <v>0</v>
      </c>
      <c r="AB705" s="11">
        <v>0</v>
      </c>
      <c r="AC705" s="11"/>
      <c r="AD705" s="11">
        <v>0</v>
      </c>
      <c r="AE705" s="11">
        <v>0</v>
      </c>
      <c r="AF705" s="11">
        <v>0</v>
      </c>
      <c r="AG705" s="11" t="b">
        <f t="shared" si="414"/>
        <v>1</v>
      </c>
      <c r="AH705" s="11">
        <v>0</v>
      </c>
      <c r="AI705" s="11" t="s">
        <v>32</v>
      </c>
      <c r="AJ705" s="11"/>
    </row>
    <row r="706" spans="1:36" s="7" customFormat="1" ht="13.5" hidden="1" customHeight="1" x14ac:dyDescent="0.25">
      <c r="A706" s="11" t="str">
        <f t="shared" si="385"/>
        <v>select N'Павлишинець Надія Василівна', N'25',  N'Клініко-діагностична лабораторія',  N'фельдшер-лаборант',  N'1.00', 8, 200, 0, getDate(), null, getDate() union all</v>
      </c>
      <c r="B706" s="11" t="s">
        <v>594</v>
      </c>
      <c r="C706" s="11" t="s">
        <v>268</v>
      </c>
      <c r="D706" s="11" t="s">
        <v>269</v>
      </c>
      <c r="E706" s="11" t="s">
        <v>595</v>
      </c>
      <c r="F706" s="11" t="s">
        <v>596</v>
      </c>
      <c r="G706" s="11" t="s">
        <v>48</v>
      </c>
      <c r="H706" s="11">
        <v>200</v>
      </c>
      <c r="I706" s="11" t="s">
        <v>29</v>
      </c>
      <c r="J706" s="11" t="s">
        <v>29</v>
      </c>
      <c r="K706" s="11" t="s">
        <v>1569</v>
      </c>
      <c r="L706" s="20"/>
      <c r="M706" s="11">
        <f t="shared" si="386"/>
        <v>0</v>
      </c>
      <c r="N706" s="11">
        <v>0</v>
      </c>
      <c r="O706" s="11"/>
      <c r="P706" s="11"/>
      <c r="Q706" s="11"/>
      <c r="R706" s="11">
        <v>0</v>
      </c>
      <c r="S706" s="11">
        <v>0</v>
      </c>
      <c r="T706" s="11"/>
      <c r="U706" s="11"/>
      <c r="V706" s="11"/>
      <c r="W706" s="11"/>
      <c r="X706" s="11">
        <v>0</v>
      </c>
      <c r="Y706" s="11">
        <v>0</v>
      </c>
      <c r="Z706" s="11">
        <v>0</v>
      </c>
      <c r="AA706" s="11">
        <v>0</v>
      </c>
      <c r="AB706" s="11">
        <v>0</v>
      </c>
      <c r="AC706" s="11"/>
      <c r="AD706" s="11">
        <v>0</v>
      </c>
      <c r="AE706" s="11">
        <v>0</v>
      </c>
      <c r="AF706" s="11">
        <v>0</v>
      </c>
      <c r="AG706" s="11"/>
      <c r="AH706" s="11">
        <v>0</v>
      </c>
      <c r="AI706" s="11" t="s">
        <v>32</v>
      </c>
      <c r="AJ706" s="11"/>
    </row>
    <row r="707" spans="1:36" s="7" customFormat="1" ht="13.5" hidden="1" customHeight="1" x14ac:dyDescent="0.25">
      <c r="A707" s="11" t="str">
        <f t="shared" ref="A707:A770" si="415">CONCATENATE("select N'",B707,"', N'",D707,"', "," N'",C707,"',  N'",E707,"',  N'",K707,"', ",G707,", ",H707,", ",M707,", getDate(), null, getDate() union all")</f>
        <v>select N'Павлишинець Оксана Василівна', N'20',  N'Відділення переливання крові',  N'сестра медична старша',  N'1.00', 8, 280, 0, getDate(), null, getDate() union all</v>
      </c>
      <c r="B707" s="11" t="s">
        <v>735</v>
      </c>
      <c r="C707" s="11" t="s">
        <v>736</v>
      </c>
      <c r="D707" s="11" t="s">
        <v>737</v>
      </c>
      <c r="E707" s="11" t="s">
        <v>117</v>
      </c>
      <c r="F707" s="11" t="s">
        <v>31</v>
      </c>
      <c r="G707" s="11" t="s">
        <v>48</v>
      </c>
      <c r="H707" s="11" t="s">
        <v>118</v>
      </c>
      <c r="I707" s="11" t="s">
        <v>185</v>
      </c>
      <c r="J707" s="11" t="s">
        <v>186</v>
      </c>
      <c r="K707" s="11" t="s">
        <v>1569</v>
      </c>
      <c r="L707" s="20"/>
      <c r="M707" s="11">
        <f t="shared" si="386"/>
        <v>0</v>
      </c>
      <c r="N707" s="11">
        <v>0</v>
      </c>
      <c r="O707" s="11"/>
      <c r="P707" s="11"/>
      <c r="Q707" s="11"/>
      <c r="R707" s="11">
        <v>0</v>
      </c>
      <c r="S707" s="11">
        <v>0</v>
      </c>
      <c r="T707" s="11"/>
      <c r="U707" s="11"/>
      <c r="V707" s="11"/>
      <c r="W707" s="11"/>
      <c r="X707" s="11">
        <v>0</v>
      </c>
      <c r="Y707" s="11">
        <v>0</v>
      </c>
      <c r="Z707" s="11">
        <v>0</v>
      </c>
      <c r="AA707" s="11">
        <v>0</v>
      </c>
      <c r="AB707" s="11">
        <v>0</v>
      </c>
      <c r="AC707" s="11"/>
      <c r="AD707" s="11">
        <v>0</v>
      </c>
      <c r="AE707" s="11">
        <v>0</v>
      </c>
      <c r="AF707" s="11">
        <v>0</v>
      </c>
      <c r="AG707" s="11"/>
      <c r="AH707" s="11">
        <v>0</v>
      </c>
      <c r="AI707" s="11" t="s">
        <v>32</v>
      </c>
      <c r="AJ707" s="11"/>
    </row>
    <row r="708" spans="1:36" s="7" customFormat="1" ht="13.5" hidden="1" customHeight="1" x14ac:dyDescent="0.25">
      <c r="A708" s="11" t="str">
        <f t="shared" si="415"/>
        <v>select N'Павлишинець Оксана Василівна', N'20',  N'Відділення переливання крові',  N'сестра медична операційна',  N'0.50', 8, 260, 0, getDate(), null, getDate() union all</v>
      </c>
      <c r="B708" s="11" t="s">
        <v>735</v>
      </c>
      <c r="C708" s="11" t="s">
        <v>736</v>
      </c>
      <c r="D708" s="11" t="s">
        <v>737</v>
      </c>
      <c r="E708" s="11" t="s">
        <v>228</v>
      </c>
      <c r="F708" s="11" t="s">
        <v>31</v>
      </c>
      <c r="G708" s="11" t="s">
        <v>48</v>
      </c>
      <c r="H708" s="11" t="s">
        <v>49</v>
      </c>
      <c r="I708" s="11" t="s">
        <v>185</v>
      </c>
      <c r="J708" s="11" t="s">
        <v>784</v>
      </c>
      <c r="K708" s="11" t="s">
        <v>1571</v>
      </c>
      <c r="L708" s="20"/>
      <c r="M708" s="11">
        <f t="shared" si="386"/>
        <v>0</v>
      </c>
      <c r="N708" s="11">
        <v>0</v>
      </c>
      <c r="O708" s="11"/>
      <c r="P708" s="11"/>
      <c r="Q708" s="11"/>
      <c r="R708" s="11">
        <v>0</v>
      </c>
      <c r="S708" s="11">
        <v>0</v>
      </c>
      <c r="T708" s="11"/>
      <c r="U708" s="11"/>
      <c r="V708" s="11"/>
      <c r="W708" s="11"/>
      <c r="X708" s="11">
        <v>0</v>
      </c>
      <c r="Y708" s="11">
        <v>0</v>
      </c>
      <c r="Z708" s="11">
        <v>0</v>
      </c>
      <c r="AA708" s="11">
        <v>0</v>
      </c>
      <c r="AB708" s="11">
        <v>0</v>
      </c>
      <c r="AC708" s="11"/>
      <c r="AD708" s="11">
        <v>0</v>
      </c>
      <c r="AE708" s="11">
        <v>0</v>
      </c>
      <c r="AF708" s="11">
        <v>0</v>
      </c>
      <c r="AG708" s="11"/>
      <c r="AH708" s="11">
        <v>0</v>
      </c>
      <c r="AI708" s="11" t="s">
        <v>32</v>
      </c>
      <c r="AJ708" s="11"/>
    </row>
    <row r="709" spans="1:36" s="7" customFormat="1" ht="13.5" hidden="1" customHeight="1" x14ac:dyDescent="0.25">
      <c r="A709" s="11" t="str">
        <f t="shared" si="415"/>
        <v>select N'Павлишинець Світлана Іванівна', N'85',  N'Відділення сумісного перебування матері та дитини',  N'акушерка',  N'1.00', 8, 260, 0, getDate(), null, getDate() union all</v>
      </c>
      <c r="B709" s="11" t="s">
        <v>861</v>
      </c>
      <c r="C709" s="11" t="s">
        <v>146</v>
      </c>
      <c r="D709" s="11" t="s">
        <v>147</v>
      </c>
      <c r="E709" s="11" t="s">
        <v>46</v>
      </c>
      <c r="F709" s="11" t="s">
        <v>175</v>
      </c>
      <c r="G709" s="11" t="s">
        <v>48</v>
      </c>
      <c r="H709" s="11" t="s">
        <v>49</v>
      </c>
      <c r="I709" s="11" t="s">
        <v>27</v>
      </c>
      <c r="J709" s="11" t="s">
        <v>28</v>
      </c>
      <c r="K709" s="11" t="s">
        <v>1569</v>
      </c>
      <c r="L709" s="20"/>
      <c r="M709" s="11">
        <f t="shared" si="386"/>
        <v>0</v>
      </c>
      <c r="N709" s="11">
        <v>0</v>
      </c>
      <c r="O709" s="11"/>
      <c r="P709" s="11"/>
      <c r="Q709" s="11"/>
      <c r="R709" s="11">
        <v>0</v>
      </c>
      <c r="S709" s="11">
        <v>0</v>
      </c>
      <c r="T709" s="11"/>
      <c r="U709" s="11"/>
      <c r="V709" s="11"/>
      <c r="W709" s="11"/>
      <c r="X709" s="11">
        <v>0</v>
      </c>
      <c r="Y709" s="11">
        <v>0</v>
      </c>
      <c r="Z709" s="11">
        <v>0</v>
      </c>
      <c r="AA709" s="11">
        <v>0</v>
      </c>
      <c r="AB709" s="11">
        <v>0</v>
      </c>
      <c r="AC709" s="11"/>
      <c r="AD709" s="11">
        <v>0</v>
      </c>
      <c r="AE709" s="11">
        <v>0</v>
      </c>
      <c r="AF709" s="11">
        <v>0</v>
      </c>
      <c r="AG709" s="11"/>
      <c r="AH709" s="11">
        <v>0</v>
      </c>
      <c r="AI709" s="11" t="s">
        <v>32</v>
      </c>
      <c r="AJ709" s="11"/>
    </row>
    <row r="710" spans="1:36" s="7" customFormat="1" ht="13.5" hidden="1" customHeight="1" x14ac:dyDescent="0.25">
      <c r="A710" s="11" t="str">
        <f t="shared" si="415"/>
        <v>select N'Павлишинець Світлана Іванівна', N'82',  N'Відділення інтенсивної терапії для вагітної, роділлі, породіллі',  N'акушерка',  N'0.25', 8, 260, 0, getDate(), null, getDate() union all</v>
      </c>
      <c r="B710" s="11" t="s">
        <v>861</v>
      </c>
      <c r="C710" s="11" t="s">
        <v>485</v>
      </c>
      <c r="D710" s="11" t="s">
        <v>486</v>
      </c>
      <c r="E710" s="11" t="s">
        <v>46</v>
      </c>
      <c r="F710" s="11" t="s">
        <v>577</v>
      </c>
      <c r="G710" s="11" t="s">
        <v>48</v>
      </c>
      <c r="H710" s="11" t="s">
        <v>49</v>
      </c>
      <c r="I710" s="11" t="s">
        <v>27</v>
      </c>
      <c r="J710" s="11" t="s">
        <v>374</v>
      </c>
      <c r="K710" s="11" t="s">
        <v>1570</v>
      </c>
      <c r="L710" s="20"/>
      <c r="M710" s="11">
        <f t="shared" si="386"/>
        <v>0</v>
      </c>
      <c r="N710" s="11">
        <v>0</v>
      </c>
      <c r="O710" s="11"/>
      <c r="P710" s="11"/>
      <c r="Q710" s="11"/>
      <c r="R710" s="11">
        <v>0</v>
      </c>
      <c r="S710" s="11">
        <v>0</v>
      </c>
      <c r="T710" s="11"/>
      <c r="U710" s="11"/>
      <c r="V710" s="11"/>
      <c r="W710" s="11"/>
      <c r="X710" s="11">
        <v>0</v>
      </c>
      <c r="Y710" s="11">
        <v>0</v>
      </c>
      <c r="Z710" s="11">
        <v>0</v>
      </c>
      <c r="AA710" s="11">
        <v>0</v>
      </c>
      <c r="AB710" s="11">
        <v>0</v>
      </c>
      <c r="AC710" s="11"/>
      <c r="AD710" s="11">
        <v>0</v>
      </c>
      <c r="AE710" s="11">
        <v>0</v>
      </c>
      <c r="AF710" s="11">
        <v>0</v>
      </c>
      <c r="AG710" s="11"/>
      <c r="AH710" s="11">
        <v>0</v>
      </c>
      <c r="AI710" s="11" t="s">
        <v>32</v>
      </c>
      <c r="AJ710" s="11"/>
    </row>
    <row r="711" spans="1:36" s="7" customFormat="1" ht="13.5" hidden="1" customHeight="1" x14ac:dyDescent="0.25">
      <c r="A711" s="11" t="str">
        <f t="shared" si="415"/>
        <v>select N'Павловська Лариса Петрівна', N'85',  N'Відділення сумісного перебування матері та дитини',  N'сестра медична',  N'1.00', 8, 200, 0, getDate(), null, getDate() union all</v>
      </c>
      <c r="B711" s="11" t="s">
        <v>617</v>
      </c>
      <c r="C711" s="11" t="s">
        <v>146</v>
      </c>
      <c r="D711" s="11" t="s">
        <v>147</v>
      </c>
      <c r="E711" s="11" t="s">
        <v>93</v>
      </c>
      <c r="F711" s="11" t="s">
        <v>618</v>
      </c>
      <c r="G711" s="11" t="s">
        <v>48</v>
      </c>
      <c r="H711" s="11" t="s">
        <v>95</v>
      </c>
      <c r="I711" s="11" t="s">
        <v>29</v>
      </c>
      <c r="J711" s="11" t="s">
        <v>29</v>
      </c>
      <c r="K711" s="11" t="s">
        <v>1569</v>
      </c>
      <c r="L711" s="20"/>
      <c r="M711" s="11">
        <f t="shared" si="386"/>
        <v>0</v>
      </c>
      <c r="N711" s="11">
        <v>0</v>
      </c>
      <c r="O711" s="11"/>
      <c r="P711" s="11"/>
      <c r="Q711" s="11"/>
      <c r="R711" s="11">
        <v>0</v>
      </c>
      <c r="S711" s="11">
        <v>0</v>
      </c>
      <c r="T711" s="11"/>
      <c r="U711" s="11"/>
      <c r="V711" s="11"/>
      <c r="W711" s="11"/>
      <c r="X711" s="11">
        <v>0</v>
      </c>
      <c r="Y711" s="11">
        <v>0</v>
      </c>
      <c r="Z711" s="11">
        <v>0</v>
      </c>
      <c r="AA711" s="11">
        <v>0</v>
      </c>
      <c r="AB711" s="11">
        <v>0</v>
      </c>
      <c r="AC711" s="11"/>
      <c r="AD711" s="11">
        <v>0</v>
      </c>
      <c r="AE711" s="11">
        <v>0</v>
      </c>
      <c r="AF711" s="11">
        <v>0</v>
      </c>
      <c r="AG711" s="11"/>
      <c r="AH711" s="11">
        <v>0</v>
      </c>
      <c r="AI711" s="11" t="s">
        <v>32</v>
      </c>
      <c r="AJ711" s="11"/>
    </row>
    <row r="712" spans="1:36" s="7" customFormat="1" ht="13.5" hidden="1" customHeight="1" x14ac:dyDescent="0.25">
      <c r="A712" s="11" t="str">
        <f t="shared" si="415"/>
        <v>select N'Пак Олександр Євгенович', N'18',  N'Хірургічне відділення №1',  N'лікар-інтерн',  N'1.00', 0, 0, 0, getDate(), null, getDate() union all</v>
      </c>
      <c r="B712" s="11" t="s">
        <v>1144</v>
      </c>
      <c r="C712" s="11" t="s">
        <v>151</v>
      </c>
      <c r="D712" s="11" t="s">
        <v>152</v>
      </c>
      <c r="E712" s="11" t="s">
        <v>1567</v>
      </c>
      <c r="F712" s="11">
        <v>1</v>
      </c>
      <c r="G712" s="11" t="s">
        <v>26</v>
      </c>
      <c r="H712" s="11" t="s">
        <v>26</v>
      </c>
      <c r="I712" s="11" t="s">
        <v>29</v>
      </c>
      <c r="J712" s="11" t="s">
        <v>29</v>
      </c>
      <c r="K712" s="11" t="s">
        <v>1569</v>
      </c>
      <c r="L712" s="20"/>
      <c r="M712" s="11">
        <f t="shared" si="386"/>
        <v>0</v>
      </c>
      <c r="N712" s="11">
        <v>0</v>
      </c>
      <c r="O712" s="11"/>
      <c r="P712" s="11">
        <f>S712*(200/3)*J712*F712</f>
        <v>0</v>
      </c>
      <c r="Q712" s="11" t="b">
        <f>ROUND(R712,2)=ROUND(P712,2)</f>
        <v>1</v>
      </c>
      <c r="R712" s="11">
        <v>0</v>
      </c>
      <c r="S712" s="12">
        <v>0</v>
      </c>
      <c r="T712" s="12">
        <f>(30000*F712*J712)</f>
        <v>30000</v>
      </c>
      <c r="U712" s="12">
        <f>20000*F712*J712</f>
        <v>20000</v>
      </c>
      <c r="V712" s="12">
        <f>ROUND(IF((Y712-T712)&gt;U712,(Y712-T712-U712)*0.1+U712*0.3,(Y712-T712)*0.3),2)</f>
        <v>-9000</v>
      </c>
      <c r="W712" s="12" t="b">
        <f>IF(V712&lt;0,0,V712)=ROUND(X712,2)</f>
        <v>1</v>
      </c>
      <c r="X712" s="11">
        <v>0</v>
      </c>
      <c r="Y712" s="11">
        <v>0</v>
      </c>
      <c r="Z712" s="11">
        <v>0</v>
      </c>
      <c r="AA712" s="11">
        <v>0</v>
      </c>
      <c r="AB712" s="11">
        <v>0</v>
      </c>
      <c r="AC712" s="11"/>
      <c r="AD712" s="11">
        <v>0</v>
      </c>
      <c r="AE712" s="11">
        <v>0</v>
      </c>
      <c r="AF712" s="11">
        <v>0</v>
      </c>
      <c r="AG712" s="11" t="b">
        <f>ROUND(AF712,2)=ROUND((AH712*AE712),2)</f>
        <v>1</v>
      </c>
      <c r="AH712" s="11">
        <v>0</v>
      </c>
      <c r="AI712" s="11" t="s">
        <v>32</v>
      </c>
      <c r="AJ712" s="11"/>
    </row>
    <row r="713" spans="1:36" s="7" customFormat="1" ht="13.5" hidden="1" customHeight="1" x14ac:dyDescent="0.25">
      <c r="A713" s="11" t="str">
        <f t="shared" si="415"/>
        <v>select N'Паламарчук Сергій Васильович', N'19',  N'Гнійно-септичне хірургічне відділення',  N'завідувач',  N'1.00', 0, 0, 444,44443, getDate(), null, getDate() union all</v>
      </c>
      <c r="B713" s="11" t="s">
        <v>136</v>
      </c>
      <c r="C713" s="11" t="s">
        <v>137</v>
      </c>
      <c r="D713" s="11" t="s">
        <v>138</v>
      </c>
      <c r="E713" s="11" t="s">
        <v>69</v>
      </c>
      <c r="F713" s="11" t="s">
        <v>122</v>
      </c>
      <c r="G713" s="11" t="s">
        <v>26</v>
      </c>
      <c r="H713" s="11" t="s">
        <v>26</v>
      </c>
      <c r="I713" s="11" t="s">
        <v>29</v>
      </c>
      <c r="J713" s="11" t="s">
        <v>29</v>
      </c>
      <c r="K713" s="11" t="s">
        <v>1569</v>
      </c>
      <c r="L713" s="20"/>
      <c r="M713" s="11">
        <f t="shared" si="386"/>
        <v>444.44443000000001</v>
      </c>
      <c r="N713" s="11">
        <v>0</v>
      </c>
      <c r="O713" s="11"/>
      <c r="P713" s="11"/>
      <c r="Q713" s="11"/>
      <c r="R713" s="11">
        <v>444.44443000000001</v>
      </c>
      <c r="S713" s="14">
        <v>7</v>
      </c>
      <c r="T713" s="14"/>
      <c r="U713" s="14"/>
      <c r="V713" s="14"/>
      <c r="W713" s="14"/>
      <c r="X713" s="11">
        <v>0</v>
      </c>
      <c r="Y713" s="11">
        <v>0</v>
      </c>
      <c r="Z713" s="11">
        <v>0</v>
      </c>
      <c r="AA713" s="11">
        <v>0</v>
      </c>
      <c r="AB713" s="11">
        <v>0</v>
      </c>
      <c r="AC713" s="11"/>
      <c r="AD713" s="11">
        <v>0</v>
      </c>
      <c r="AE713" s="11">
        <v>0</v>
      </c>
      <c r="AF713" s="11">
        <v>0</v>
      </c>
      <c r="AG713" s="11"/>
      <c r="AH713" s="11">
        <v>0</v>
      </c>
      <c r="AI713" s="11" t="s">
        <v>32</v>
      </c>
      <c r="AJ713" s="11"/>
    </row>
    <row r="714" spans="1:36" s="7" customFormat="1" ht="13.5" hidden="1" customHeight="1" x14ac:dyDescent="0.25">
      <c r="A714" s="11" t="str">
        <f t="shared" si="415"/>
        <v>select N'Паллаг Наталія Василівна', N'96',  N'Приймальний блок',  N'акушерка',  N'1.00', 8, 260, 0, getDate(), null, getDate() union all</v>
      </c>
      <c r="B714" s="11" t="s">
        <v>890</v>
      </c>
      <c r="C714" s="11" t="s">
        <v>637</v>
      </c>
      <c r="D714" s="11" t="s">
        <v>638</v>
      </c>
      <c r="E714" s="11" t="s">
        <v>46</v>
      </c>
      <c r="F714" s="11" t="s">
        <v>149</v>
      </c>
      <c r="G714" s="11" t="s">
        <v>48</v>
      </c>
      <c r="H714" s="11" t="s">
        <v>49</v>
      </c>
      <c r="I714" s="11" t="s">
        <v>29</v>
      </c>
      <c r="J714" s="11" t="s">
        <v>29</v>
      </c>
      <c r="K714" s="11" t="s">
        <v>1569</v>
      </c>
      <c r="L714" s="20"/>
      <c r="M714" s="11">
        <f t="shared" si="386"/>
        <v>0</v>
      </c>
      <c r="N714" s="11">
        <v>0</v>
      </c>
      <c r="O714" s="11"/>
      <c r="P714" s="11"/>
      <c r="Q714" s="11"/>
      <c r="R714" s="11">
        <v>0</v>
      </c>
      <c r="S714" s="11">
        <v>0</v>
      </c>
      <c r="T714" s="11"/>
      <c r="U714" s="11"/>
      <c r="V714" s="11"/>
      <c r="W714" s="11"/>
      <c r="X714" s="11">
        <v>0</v>
      </c>
      <c r="Y714" s="11">
        <v>0</v>
      </c>
      <c r="Z714" s="11">
        <v>0</v>
      </c>
      <c r="AA714" s="11">
        <v>0</v>
      </c>
      <c r="AB714" s="11">
        <v>0</v>
      </c>
      <c r="AC714" s="11"/>
      <c r="AD714" s="11">
        <v>0</v>
      </c>
      <c r="AE714" s="11">
        <v>0</v>
      </c>
      <c r="AF714" s="11">
        <v>0</v>
      </c>
      <c r="AG714" s="11"/>
      <c r="AH714" s="11">
        <v>0</v>
      </c>
      <c r="AI714" s="11" t="s">
        <v>32</v>
      </c>
      <c r="AJ714" s="11"/>
    </row>
    <row r="715" spans="1:36" s="7" customFormat="1" ht="13.5" hidden="1" customHeight="1" x14ac:dyDescent="0.25">
      <c r="A715" s="11" t="str">
        <f t="shared" si="415"/>
        <v>select N'Палюх Тамара Федорівна', N'32',  N'Сектор дитячої консультації',  N'лікар-педіатр',  N'1.00', 0, 0, 0, getDate(), null, getDate() union all</v>
      </c>
      <c r="B715" s="11" t="s">
        <v>395</v>
      </c>
      <c r="C715" s="11" t="s">
        <v>237</v>
      </c>
      <c r="D715" s="11" t="s">
        <v>84</v>
      </c>
      <c r="E715" s="11" t="s">
        <v>396</v>
      </c>
      <c r="F715" s="11">
        <v>0.47619048000000003</v>
      </c>
      <c r="G715" s="11" t="s">
        <v>26</v>
      </c>
      <c r="H715" s="11" t="s">
        <v>26</v>
      </c>
      <c r="I715" s="11" t="s">
        <v>29</v>
      </c>
      <c r="J715" s="11" t="s">
        <v>29</v>
      </c>
      <c r="K715" s="11" t="s">
        <v>1569</v>
      </c>
      <c r="L715" s="20"/>
      <c r="M715" s="11">
        <f t="shared" si="386"/>
        <v>0</v>
      </c>
      <c r="N715" s="11">
        <v>0</v>
      </c>
      <c r="O715" s="11"/>
      <c r="P715" s="11">
        <f t="shared" ref="P715:P716" si="416">S715*(200/3)*J715*F715</f>
        <v>0</v>
      </c>
      <c r="Q715" s="11" t="b">
        <f t="shared" ref="Q715:Q716" si="417">ROUND(R715,2)=ROUND(P715,2)</f>
        <v>1</v>
      </c>
      <c r="R715" s="11">
        <v>0</v>
      </c>
      <c r="S715" s="12">
        <v>0</v>
      </c>
      <c r="T715" s="12">
        <f t="shared" ref="T715:T716" si="418">(30000*F715*J715)</f>
        <v>14285.714400000001</v>
      </c>
      <c r="U715" s="12">
        <f t="shared" ref="U715:U716" si="419">20000*F715*J715</f>
        <v>9523.8096000000005</v>
      </c>
      <c r="V715" s="12">
        <f t="shared" ref="V715:V716" si="420">ROUND(IF((Y715-T715)&gt;U715,(Y715-T715-U715)*0.1+U715*0.3,(Y715-T715)*0.3),2)</f>
        <v>-3221.61</v>
      </c>
      <c r="W715" s="12" t="b">
        <f t="shared" ref="W715:W716" si="421">IF(V715&lt;0,0,V715)=ROUND(X715,2)</f>
        <v>1</v>
      </c>
      <c r="X715" s="11">
        <v>0</v>
      </c>
      <c r="Y715" s="11">
        <v>3547</v>
      </c>
      <c r="Z715" s="11">
        <v>0</v>
      </c>
      <c r="AA715" s="11">
        <v>0</v>
      </c>
      <c r="AB715" s="11">
        <v>0</v>
      </c>
      <c r="AC715" s="11"/>
      <c r="AD715" s="11">
        <v>0</v>
      </c>
      <c r="AE715" s="11">
        <v>0</v>
      </c>
      <c r="AF715" s="11">
        <v>0</v>
      </c>
      <c r="AG715" s="11" t="b">
        <f t="shared" ref="AG715:AG716" si="422">ROUND(AF715,2)=ROUND((AH715*AE715),2)</f>
        <v>1</v>
      </c>
      <c r="AH715" s="11">
        <v>0</v>
      </c>
      <c r="AI715" s="11" t="s">
        <v>32</v>
      </c>
      <c r="AJ715" s="11"/>
    </row>
    <row r="716" spans="1:36" s="7" customFormat="1" ht="13.5" hidden="1" customHeight="1" x14ac:dyDescent="0.25">
      <c r="A716" s="11" t="str">
        <f t="shared" si="415"/>
        <v>select N'Панас Каріна Михайлівна', N'2',  N'Відділення екстреної (невідкладної) медичної допомоги',  N'лікар-терапевт',  N'1.00', 0, 0, 0, getDate(), null, getDate() union all</v>
      </c>
      <c r="B716" s="11" t="s">
        <v>1544</v>
      </c>
      <c r="C716" s="11" t="s">
        <v>173</v>
      </c>
      <c r="D716" s="11" t="s">
        <v>30</v>
      </c>
      <c r="E716" s="11" t="s">
        <v>42</v>
      </c>
      <c r="F716" s="11">
        <v>1.0636981999999999</v>
      </c>
      <c r="G716" s="11" t="s">
        <v>26</v>
      </c>
      <c r="H716" s="11" t="s">
        <v>26</v>
      </c>
      <c r="I716" s="11" t="s">
        <v>29</v>
      </c>
      <c r="J716" s="11" t="s">
        <v>29</v>
      </c>
      <c r="K716" s="11" t="s">
        <v>1569</v>
      </c>
      <c r="L716" s="21">
        <v>45537</v>
      </c>
      <c r="M716" s="11">
        <f t="shared" ref="M716:M720" si="423">R716+X716+AB716+AF716</f>
        <v>0</v>
      </c>
      <c r="N716" s="11">
        <v>0</v>
      </c>
      <c r="O716" s="11"/>
      <c r="P716" s="11">
        <f t="shared" si="416"/>
        <v>0</v>
      </c>
      <c r="Q716" s="11" t="b">
        <f t="shared" si="417"/>
        <v>1</v>
      </c>
      <c r="R716" s="11">
        <v>0</v>
      </c>
      <c r="S716" s="14">
        <v>0</v>
      </c>
      <c r="T716" s="12">
        <f t="shared" si="418"/>
        <v>31910.945999999996</v>
      </c>
      <c r="U716" s="12">
        <f t="shared" si="419"/>
        <v>21273.964</v>
      </c>
      <c r="V716" s="12">
        <f t="shared" si="420"/>
        <v>-9573.2800000000007</v>
      </c>
      <c r="W716" s="12" t="b">
        <f t="shared" si="421"/>
        <v>1</v>
      </c>
      <c r="X716" s="11">
        <v>0</v>
      </c>
      <c r="Y716" s="11">
        <v>0</v>
      </c>
      <c r="Z716" s="11">
        <v>0</v>
      </c>
      <c r="AA716" s="11">
        <v>0</v>
      </c>
      <c r="AB716" s="11">
        <v>0</v>
      </c>
      <c r="AC716" s="11"/>
      <c r="AD716" s="11">
        <v>0</v>
      </c>
      <c r="AE716" s="11">
        <v>0</v>
      </c>
      <c r="AF716" s="11">
        <v>0</v>
      </c>
      <c r="AG716" s="11" t="b">
        <f t="shared" si="422"/>
        <v>1</v>
      </c>
      <c r="AH716" s="11">
        <v>0</v>
      </c>
      <c r="AI716" s="11" t="s">
        <v>32</v>
      </c>
      <c r="AJ716" s="11"/>
    </row>
    <row r="717" spans="1:36" s="7" customFormat="1" ht="13.5" hidden="1" customHeight="1" x14ac:dyDescent="0.25">
      <c r="A717" s="11" t="str">
        <f t="shared" si="415"/>
        <v>select N'Панас Ольга Василівна', N'96',  N'Приймальний блок',  N'акушерка',  N'1.00', 8, 260, 0, getDate(), null, getDate() union all</v>
      </c>
      <c r="B717" s="11" t="s">
        <v>636</v>
      </c>
      <c r="C717" s="11" t="s">
        <v>637</v>
      </c>
      <c r="D717" s="11" t="s">
        <v>638</v>
      </c>
      <c r="E717" s="11" t="s">
        <v>46</v>
      </c>
      <c r="F717" s="11" t="s">
        <v>639</v>
      </c>
      <c r="G717" s="11" t="s">
        <v>48</v>
      </c>
      <c r="H717" s="11" t="s">
        <v>49</v>
      </c>
      <c r="I717" s="11" t="s">
        <v>29</v>
      </c>
      <c r="J717" s="11" t="s">
        <v>29</v>
      </c>
      <c r="K717" s="11" t="s">
        <v>1569</v>
      </c>
      <c r="L717" s="20"/>
      <c r="M717" s="11">
        <f t="shared" ref="M717:M719" si="424">R717+X717+AB717+AF717+N717+Z717</f>
        <v>0</v>
      </c>
      <c r="N717" s="11">
        <v>0</v>
      </c>
      <c r="O717" s="11"/>
      <c r="P717" s="11"/>
      <c r="Q717" s="11"/>
      <c r="R717" s="11">
        <v>0</v>
      </c>
      <c r="S717" s="11">
        <v>0</v>
      </c>
      <c r="T717" s="11"/>
      <c r="U717" s="11"/>
      <c r="V717" s="11"/>
      <c r="W717" s="11"/>
      <c r="X717" s="11">
        <v>0</v>
      </c>
      <c r="Y717" s="11">
        <v>0</v>
      </c>
      <c r="Z717" s="11">
        <v>0</v>
      </c>
      <c r="AA717" s="11">
        <v>0</v>
      </c>
      <c r="AB717" s="11">
        <v>0</v>
      </c>
      <c r="AC717" s="11"/>
      <c r="AD717" s="11">
        <v>0</v>
      </c>
      <c r="AE717" s="11">
        <v>0</v>
      </c>
      <c r="AF717" s="11">
        <v>0</v>
      </c>
      <c r="AG717" s="11"/>
      <c r="AH717" s="11">
        <v>0</v>
      </c>
      <c r="AI717" s="11" t="s">
        <v>32</v>
      </c>
      <c r="AJ717" s="11"/>
    </row>
    <row r="718" spans="1:36" s="7" customFormat="1" ht="13.5" hidden="1" customHeight="1" x14ac:dyDescent="0.25">
      <c r="A718" s="11" t="str">
        <f t="shared" si="415"/>
        <v>select N'Панасюк Олена Михайлівна', N'32',  N'Кабінет молодшого персоналу',  N'сестра-господиня',  N'1.00', 8, 140, 0, getDate(), null, getDate() union all</v>
      </c>
      <c r="B718" s="11" t="s">
        <v>706</v>
      </c>
      <c r="C718" s="11" t="s">
        <v>419</v>
      </c>
      <c r="D718" s="11" t="s">
        <v>84</v>
      </c>
      <c r="E718" s="11" t="s">
        <v>183</v>
      </c>
      <c r="F718" s="11" t="s">
        <v>353</v>
      </c>
      <c r="G718" s="11" t="s">
        <v>48</v>
      </c>
      <c r="H718" s="11" t="s">
        <v>184</v>
      </c>
      <c r="I718" s="11" t="s">
        <v>29</v>
      </c>
      <c r="J718" s="11" t="s">
        <v>29</v>
      </c>
      <c r="K718" s="11" t="s">
        <v>1569</v>
      </c>
      <c r="L718" s="20"/>
      <c r="M718" s="11">
        <f t="shared" si="424"/>
        <v>0</v>
      </c>
      <c r="N718" s="11">
        <v>0</v>
      </c>
      <c r="O718" s="11"/>
      <c r="P718" s="11"/>
      <c r="Q718" s="11"/>
      <c r="R718" s="11">
        <v>0</v>
      </c>
      <c r="S718" s="11">
        <v>0</v>
      </c>
      <c r="T718" s="11"/>
      <c r="U718" s="11"/>
      <c r="V718" s="11"/>
      <c r="W718" s="11"/>
      <c r="X718" s="11">
        <v>0</v>
      </c>
      <c r="Y718" s="11">
        <v>0</v>
      </c>
      <c r="Z718" s="11">
        <v>0</v>
      </c>
      <c r="AA718" s="11">
        <v>0</v>
      </c>
      <c r="AB718" s="11">
        <v>0</v>
      </c>
      <c r="AC718" s="11"/>
      <c r="AD718" s="11">
        <v>0</v>
      </c>
      <c r="AE718" s="11">
        <v>0</v>
      </c>
      <c r="AF718" s="11">
        <v>0</v>
      </c>
      <c r="AG718" s="11"/>
      <c r="AH718" s="11">
        <v>0</v>
      </c>
      <c r="AI718" s="11" t="s">
        <v>32</v>
      </c>
      <c r="AJ718" s="11"/>
    </row>
    <row r="719" spans="1:36" s="7" customFormat="1" ht="13.5" hidden="1" customHeight="1" x14ac:dyDescent="0.25">
      <c r="A719" s="11" t="str">
        <f t="shared" si="415"/>
        <v>select N'Пап Ганна Василівна', N'22',  N'Відділення загальної терапії',  N'сестра медична',  N'1.00', 8, 200, 0, getDate(), null, getDate() union all</v>
      </c>
      <c r="B719" s="11" t="s">
        <v>513</v>
      </c>
      <c r="C719" s="11" t="s">
        <v>202</v>
      </c>
      <c r="D719" s="11" t="s">
        <v>203</v>
      </c>
      <c r="E719" s="11" t="s">
        <v>93</v>
      </c>
      <c r="F719" s="11" t="s">
        <v>181</v>
      </c>
      <c r="G719" s="11" t="s">
        <v>48</v>
      </c>
      <c r="H719" s="11" t="s">
        <v>95</v>
      </c>
      <c r="I719" s="11" t="s">
        <v>29</v>
      </c>
      <c r="J719" s="11" t="s">
        <v>29</v>
      </c>
      <c r="K719" s="11" t="s">
        <v>1569</v>
      </c>
      <c r="L719" s="20"/>
      <c r="M719" s="11">
        <f t="shared" si="424"/>
        <v>0</v>
      </c>
      <c r="N719" s="11">
        <v>0</v>
      </c>
      <c r="O719" s="11"/>
      <c r="P719" s="11"/>
      <c r="Q719" s="11"/>
      <c r="R719" s="11">
        <v>0</v>
      </c>
      <c r="S719" s="11">
        <v>0</v>
      </c>
      <c r="T719" s="11"/>
      <c r="U719" s="11"/>
      <c r="V719" s="11"/>
      <c r="W719" s="11"/>
      <c r="X719" s="11">
        <v>0</v>
      </c>
      <c r="Y719" s="11">
        <v>0</v>
      </c>
      <c r="Z719" s="11">
        <v>0</v>
      </c>
      <c r="AA719" s="11">
        <v>0</v>
      </c>
      <c r="AB719" s="11">
        <v>0</v>
      </c>
      <c r="AC719" s="11"/>
      <c r="AD719" s="11">
        <v>0</v>
      </c>
      <c r="AE719" s="11">
        <v>0</v>
      </c>
      <c r="AF719" s="11">
        <v>0</v>
      </c>
      <c r="AG719" s="11"/>
      <c r="AH719" s="11">
        <v>0</v>
      </c>
      <c r="AI719" s="11" t="s">
        <v>32</v>
      </c>
      <c r="AJ719" s="11"/>
    </row>
    <row r="720" spans="1:36" s="7" customFormat="1" ht="13.5" hidden="1" customHeight="1" x14ac:dyDescent="0.25">
      <c r="A720" s="11" t="str">
        <f t="shared" si="415"/>
        <v>select N'Пастух Тетяна Іванівна', N'98',  N'Відділ з інфекційного контролю',  N'лікар-епідеміолог',  N'0.25', 0, 0, 0, getDate(), null, getDate() union all</v>
      </c>
      <c r="B720" s="11" t="s">
        <v>1556</v>
      </c>
      <c r="C720" s="11" t="s">
        <v>1419</v>
      </c>
      <c r="D720" s="11" t="s">
        <v>1420</v>
      </c>
      <c r="E720" s="11" t="s">
        <v>1557</v>
      </c>
      <c r="F720" s="11">
        <v>0.71456839999999999</v>
      </c>
      <c r="G720" s="11" t="s">
        <v>26</v>
      </c>
      <c r="H720" s="11" t="s">
        <v>26</v>
      </c>
      <c r="I720" s="11" t="s">
        <v>38</v>
      </c>
      <c r="J720" s="11" t="s">
        <v>29</v>
      </c>
      <c r="K720" s="11" t="s">
        <v>1570</v>
      </c>
      <c r="L720" s="21">
        <v>45545</v>
      </c>
      <c r="M720" s="11">
        <f t="shared" si="423"/>
        <v>0</v>
      </c>
      <c r="N720" s="11">
        <v>0</v>
      </c>
      <c r="O720" s="11"/>
      <c r="P720" s="11">
        <f>S720*(200/3)*J720*F720</f>
        <v>0</v>
      </c>
      <c r="Q720" s="11" t="b">
        <f>ROUND(R720,2)=ROUND(P720,2)</f>
        <v>1</v>
      </c>
      <c r="R720" s="11">
        <v>0</v>
      </c>
      <c r="S720" s="12">
        <v>0</v>
      </c>
      <c r="T720" s="12">
        <f>(30000*F720*J720)</f>
        <v>21437.052</v>
      </c>
      <c r="U720" s="12">
        <f>20000*F720*J720</f>
        <v>14291.368</v>
      </c>
      <c r="V720" s="12">
        <f>ROUND(IF((Y720-T720)&gt;U720,(Y720-T720-U720)*0.1+U720*0.3,(Y720-T720)*0.3),2)</f>
        <v>-6431.12</v>
      </c>
      <c r="W720" s="12" t="b">
        <f>IF(V720&lt;0,0,V720)=ROUND(X720,2)</f>
        <v>1</v>
      </c>
      <c r="X720" s="11">
        <v>0</v>
      </c>
      <c r="Y720" s="11">
        <v>0</v>
      </c>
      <c r="Z720" s="11">
        <v>0</v>
      </c>
      <c r="AA720" s="11">
        <v>0</v>
      </c>
      <c r="AB720" s="11">
        <v>0</v>
      </c>
      <c r="AC720" s="11"/>
      <c r="AD720" s="11">
        <v>0</v>
      </c>
      <c r="AE720" s="11">
        <v>0</v>
      </c>
      <c r="AF720" s="11">
        <v>0</v>
      </c>
      <c r="AG720" s="11" t="b">
        <f>ROUND(AF720,2)=ROUND((AH720*AE720),2)</f>
        <v>1</v>
      </c>
      <c r="AH720" s="11">
        <v>0</v>
      </c>
      <c r="AI720" s="11" t="s">
        <v>32</v>
      </c>
      <c r="AJ720" s="11"/>
    </row>
    <row r="721" spans="1:36" s="7" customFormat="1" ht="13.5" hidden="1" customHeight="1" x14ac:dyDescent="0.25">
      <c r="A721" s="11" t="str">
        <f t="shared" si="415"/>
        <v>select N'Паук Марія Василівна', N'81',  N'Ургентна мала операційна',  N'сестра медична операційна',  N'1.00', 8, 260, 0, getDate(), null, getDate() union all</v>
      </c>
      <c r="B721" s="11" t="s">
        <v>323</v>
      </c>
      <c r="C721" s="11" t="s">
        <v>324</v>
      </c>
      <c r="D721" s="11" t="s">
        <v>227</v>
      </c>
      <c r="E721" s="11" t="s">
        <v>228</v>
      </c>
      <c r="F721" s="11" t="s">
        <v>325</v>
      </c>
      <c r="G721" s="11" t="s">
        <v>48</v>
      </c>
      <c r="H721" s="11" t="s">
        <v>49</v>
      </c>
      <c r="I721" s="11" t="s">
        <v>29</v>
      </c>
      <c r="J721" s="11" t="s">
        <v>29</v>
      </c>
      <c r="K721" s="11" t="s">
        <v>1569</v>
      </c>
      <c r="L721" s="20"/>
      <c r="M721" s="11">
        <f t="shared" ref="M721:M784" si="425">R721+X721+AB721+AF721+N721+Z721</f>
        <v>0</v>
      </c>
      <c r="N721" s="11">
        <v>0</v>
      </c>
      <c r="O721" s="11"/>
      <c r="P721" s="11"/>
      <c r="Q721" s="11"/>
      <c r="R721" s="11">
        <v>0</v>
      </c>
      <c r="S721" s="11">
        <v>0</v>
      </c>
      <c r="T721" s="11"/>
      <c r="U721" s="11"/>
      <c r="V721" s="11"/>
      <c r="W721" s="11"/>
      <c r="X721" s="11">
        <v>0</v>
      </c>
      <c r="Y721" s="11">
        <v>0</v>
      </c>
      <c r="Z721" s="11">
        <v>0</v>
      </c>
      <c r="AA721" s="11">
        <v>0</v>
      </c>
      <c r="AB721" s="11">
        <v>0</v>
      </c>
      <c r="AC721" s="11"/>
      <c r="AD721" s="11">
        <v>0</v>
      </c>
      <c r="AE721" s="11">
        <v>0</v>
      </c>
      <c r="AF721" s="11">
        <v>0</v>
      </c>
      <c r="AG721" s="11"/>
      <c r="AH721" s="11">
        <v>0</v>
      </c>
      <c r="AI721" s="11" t="s">
        <v>32</v>
      </c>
      <c r="AJ721" s="11"/>
    </row>
    <row r="722" spans="1:36" s="7" customFormat="1" ht="13.5" hidden="1" customHeight="1" x14ac:dyDescent="0.25">
      <c r="A722" s="11" t="str">
        <f t="shared" si="415"/>
        <v>select N'Паук Яна Володимирівна', N'36',  N'Стоматологічне відділення',  N'сестра медична зі стоматології',  N'1.00', 8, 200, 0, getDate(), null, getDate() union all</v>
      </c>
      <c r="B722" s="11" t="s">
        <v>403</v>
      </c>
      <c r="C722" s="11" t="s">
        <v>340</v>
      </c>
      <c r="D722" s="11" t="s">
        <v>341</v>
      </c>
      <c r="E722" s="11" t="s">
        <v>404</v>
      </c>
      <c r="F722" s="11" t="s">
        <v>25</v>
      </c>
      <c r="G722" s="11" t="s">
        <v>48</v>
      </c>
      <c r="H722" s="11" t="s">
        <v>95</v>
      </c>
      <c r="I722" s="11" t="s">
        <v>29</v>
      </c>
      <c r="J722" s="11" t="s">
        <v>29</v>
      </c>
      <c r="K722" s="11" t="s">
        <v>1569</v>
      </c>
      <c r="L722" s="20"/>
      <c r="M722" s="11">
        <f t="shared" si="425"/>
        <v>0</v>
      </c>
      <c r="N722" s="11">
        <v>0</v>
      </c>
      <c r="O722" s="11"/>
      <c r="P722" s="11"/>
      <c r="Q722" s="11"/>
      <c r="R722" s="11">
        <v>0</v>
      </c>
      <c r="S722" s="11">
        <v>0</v>
      </c>
      <c r="T722" s="11"/>
      <c r="U722" s="11"/>
      <c r="V722" s="11"/>
      <c r="W722" s="11"/>
      <c r="X722" s="11">
        <v>0</v>
      </c>
      <c r="Y722" s="11">
        <v>0</v>
      </c>
      <c r="Z722" s="11">
        <v>0</v>
      </c>
      <c r="AA722" s="11">
        <v>0</v>
      </c>
      <c r="AB722" s="11">
        <v>0</v>
      </c>
      <c r="AC722" s="11"/>
      <c r="AD722" s="11">
        <v>0</v>
      </c>
      <c r="AE722" s="11">
        <v>0</v>
      </c>
      <c r="AF722" s="11">
        <v>0</v>
      </c>
      <c r="AG722" s="11"/>
      <c r="AH722" s="11">
        <v>0</v>
      </c>
      <c r="AI722" s="11" t="s">
        <v>32</v>
      </c>
      <c r="AJ722" s="11"/>
    </row>
    <row r="723" spans="1:36" s="7" customFormat="1" ht="13.5" hidden="1" customHeight="1" x14ac:dyDescent="0.25">
      <c r="A723" s="11" t="str">
        <f t="shared" si="415"/>
        <v>select N'Пацкан Марина Василівна', N'21',  N'Онкологічне відділення',  N'Молодша медична сестра',  N'1.00', 8, 120, 0, getDate(), null, getDate() union all</v>
      </c>
      <c r="B723" s="11" t="s">
        <v>978</v>
      </c>
      <c r="C723" s="11" t="s">
        <v>40</v>
      </c>
      <c r="D723" s="11" t="s">
        <v>41</v>
      </c>
      <c r="E723" s="11" t="s">
        <v>111</v>
      </c>
      <c r="F723" s="11" t="s">
        <v>25</v>
      </c>
      <c r="G723" s="11" t="s">
        <v>48</v>
      </c>
      <c r="H723" s="11" t="s">
        <v>112</v>
      </c>
      <c r="I723" s="11" t="s">
        <v>29</v>
      </c>
      <c r="J723" s="11" t="s">
        <v>29</v>
      </c>
      <c r="K723" s="11" t="s">
        <v>1569</v>
      </c>
      <c r="L723" s="20"/>
      <c r="M723" s="11">
        <f t="shared" si="425"/>
        <v>0</v>
      </c>
      <c r="N723" s="11">
        <v>0</v>
      </c>
      <c r="O723" s="11"/>
      <c r="P723" s="11"/>
      <c r="Q723" s="11"/>
      <c r="R723" s="11">
        <v>0</v>
      </c>
      <c r="S723" s="11">
        <v>0</v>
      </c>
      <c r="T723" s="11"/>
      <c r="U723" s="11"/>
      <c r="V723" s="11"/>
      <c r="W723" s="11"/>
      <c r="X723" s="11">
        <v>0</v>
      </c>
      <c r="Y723" s="11">
        <v>0</v>
      </c>
      <c r="Z723" s="11">
        <v>0</v>
      </c>
      <c r="AA723" s="11">
        <v>0</v>
      </c>
      <c r="AB723" s="11">
        <v>0</v>
      </c>
      <c r="AC723" s="11"/>
      <c r="AD723" s="11">
        <v>0</v>
      </c>
      <c r="AE723" s="11">
        <v>0</v>
      </c>
      <c r="AF723" s="11">
        <v>0</v>
      </c>
      <c r="AG723" s="11"/>
      <c r="AH723" s="11">
        <v>0</v>
      </c>
      <c r="AI723" s="11" t="s">
        <v>32</v>
      </c>
      <c r="AJ723" s="11"/>
    </row>
    <row r="724" spans="1:36" s="7" customFormat="1" ht="13.5" hidden="1" customHeight="1" x14ac:dyDescent="0.25">
      <c r="A724" s="11" t="str">
        <f t="shared" si="415"/>
        <v>select N'Пацьо Василь Васильович', N'5',  N'Відділення ортопедії, травматології та нейрохірургії',  N'лікар-ортопед-травматолог',  N'0.50', 0, 0, 1572,360374, getDate(), null, getDate() union all</v>
      </c>
      <c r="B724" s="11" t="s">
        <v>1099</v>
      </c>
      <c r="C724" s="11" t="s">
        <v>22</v>
      </c>
      <c r="D724" s="11" t="s">
        <v>23</v>
      </c>
      <c r="E724" s="11" t="s">
        <v>24</v>
      </c>
      <c r="F724" s="11">
        <v>0.99938159999999998</v>
      </c>
      <c r="G724" s="11" t="s">
        <v>26</v>
      </c>
      <c r="H724" s="11" t="s">
        <v>26</v>
      </c>
      <c r="I724" s="11" t="s">
        <v>50</v>
      </c>
      <c r="J724" s="11" t="s">
        <v>29</v>
      </c>
      <c r="K724" s="11" t="s">
        <v>1571</v>
      </c>
      <c r="L724" s="20"/>
      <c r="M724" s="11">
        <f t="shared" si="425"/>
        <v>1572.3603740000001</v>
      </c>
      <c r="N724" s="11">
        <f>F724*J724*O724*I724</f>
        <v>1439.109504</v>
      </c>
      <c r="O724" s="11">
        <v>2880</v>
      </c>
      <c r="P724" s="11">
        <f>S724*(200/3)*J724*F724</f>
        <v>133.25088</v>
      </c>
      <c r="Q724" s="11" t="b">
        <f>ROUND(R724,2)=ROUND(P724,2)</f>
        <v>1</v>
      </c>
      <c r="R724" s="11">
        <v>133.25086999999999</v>
      </c>
      <c r="S724" s="14">
        <v>2</v>
      </c>
      <c r="T724" s="12">
        <f>(30000*F724*J724)</f>
        <v>29981.448</v>
      </c>
      <c r="U724" s="12">
        <f>20000*F724*J724</f>
        <v>19987.632000000001</v>
      </c>
      <c r="V724" s="12">
        <f>ROUND(IF((Y724-T724)&gt;U724,(Y724-T724-U724)*0.1+U724*0.3,(Y724-T724)*0.3),2)</f>
        <v>-8994.43</v>
      </c>
      <c r="W724" s="12" t="b">
        <f>IF(V724&lt;0,0,V724)=ROUND(X724,2)</f>
        <v>1</v>
      </c>
      <c r="X724" s="11">
        <v>0</v>
      </c>
      <c r="Y724" s="11">
        <v>0</v>
      </c>
      <c r="Z724" s="11">
        <v>0</v>
      </c>
      <c r="AA724" s="11">
        <v>0</v>
      </c>
      <c r="AB724" s="11">
        <v>0</v>
      </c>
      <c r="AC724" s="11"/>
      <c r="AD724" s="11">
        <v>0</v>
      </c>
      <c r="AE724" s="11">
        <v>0</v>
      </c>
      <c r="AF724" s="11">
        <v>0</v>
      </c>
      <c r="AG724" s="11" t="b">
        <f>ROUND(AF724,2)=ROUND((AH724*AE724),2)</f>
        <v>1</v>
      </c>
      <c r="AH724" s="11">
        <v>0</v>
      </c>
      <c r="AI724" s="11" t="s">
        <v>32</v>
      </c>
      <c r="AJ724" s="11"/>
    </row>
    <row r="725" spans="1:36" s="7" customFormat="1" ht="13.5" hidden="1" customHeight="1" x14ac:dyDescent="0.25">
      <c r="A725" s="11" t="str">
        <f t="shared" si="415"/>
        <v>select N'Пашко Ганна Федорівна', N'85',  N'Відділення сумісного перебування матері та дитини',  N'акушерка',  N'1.00', 8, 260, 0, getDate(), null, getDate() union all</v>
      </c>
      <c r="B725" s="11" t="s">
        <v>635</v>
      </c>
      <c r="C725" s="11" t="s">
        <v>146</v>
      </c>
      <c r="D725" s="11" t="s">
        <v>147</v>
      </c>
      <c r="E725" s="11" t="s">
        <v>46</v>
      </c>
      <c r="F725" s="11" t="s">
        <v>175</v>
      </c>
      <c r="G725" s="11" t="s">
        <v>48</v>
      </c>
      <c r="H725" s="11" t="s">
        <v>49</v>
      </c>
      <c r="I725" s="11" t="s">
        <v>29</v>
      </c>
      <c r="J725" s="11" t="s">
        <v>29</v>
      </c>
      <c r="K725" s="11" t="s">
        <v>1569</v>
      </c>
      <c r="L725" s="20"/>
      <c r="M725" s="11">
        <f t="shared" si="425"/>
        <v>0</v>
      </c>
      <c r="N725" s="11">
        <v>0</v>
      </c>
      <c r="O725" s="11"/>
      <c r="P725" s="11"/>
      <c r="Q725" s="11"/>
      <c r="R725" s="11">
        <v>0</v>
      </c>
      <c r="S725" s="11">
        <v>0</v>
      </c>
      <c r="T725" s="11"/>
      <c r="U725" s="11"/>
      <c r="V725" s="11"/>
      <c r="W725" s="11"/>
      <c r="X725" s="11">
        <v>0</v>
      </c>
      <c r="Y725" s="11">
        <v>0</v>
      </c>
      <c r="Z725" s="11">
        <v>0</v>
      </c>
      <c r="AA725" s="11">
        <v>0</v>
      </c>
      <c r="AB725" s="11">
        <v>0</v>
      </c>
      <c r="AC725" s="11"/>
      <c r="AD725" s="11">
        <v>0</v>
      </c>
      <c r="AE725" s="11">
        <v>0</v>
      </c>
      <c r="AF725" s="11">
        <v>0</v>
      </c>
      <c r="AG725" s="11"/>
      <c r="AH725" s="11">
        <v>0</v>
      </c>
      <c r="AI725" s="11" t="s">
        <v>32</v>
      </c>
      <c r="AJ725" s="11"/>
    </row>
    <row r="726" spans="1:36" s="7" customFormat="1" ht="13.5" hidden="1" customHeight="1" x14ac:dyDescent="0.25">
      <c r="A726" s="11" t="str">
        <f t="shared" si="415"/>
        <v>select N'Пеленко Діана Михайлівна', N'86',  N'Відділення постінтенсивного виходжування для новонароджених та постнатального догляду',  N'сестра медична',  N'1.00', 8, 200, 0, getDate(), null, getDate() union all</v>
      </c>
      <c r="B726" s="11" t="s">
        <v>1064</v>
      </c>
      <c r="C726" s="11" t="s">
        <v>681</v>
      </c>
      <c r="D726" s="11" t="s">
        <v>682</v>
      </c>
      <c r="E726" s="11" t="s">
        <v>93</v>
      </c>
      <c r="F726" s="11" t="s">
        <v>1065</v>
      </c>
      <c r="G726" s="11" t="s">
        <v>48</v>
      </c>
      <c r="H726" s="11" t="s">
        <v>95</v>
      </c>
      <c r="I726" s="11" t="s">
        <v>29</v>
      </c>
      <c r="J726" s="11" t="s">
        <v>29</v>
      </c>
      <c r="K726" s="11" t="s">
        <v>1569</v>
      </c>
      <c r="L726" s="20"/>
      <c r="M726" s="11">
        <f t="shared" si="425"/>
        <v>0</v>
      </c>
      <c r="N726" s="11">
        <v>0</v>
      </c>
      <c r="O726" s="11"/>
      <c r="P726" s="11"/>
      <c r="Q726" s="11"/>
      <c r="R726" s="11">
        <v>0</v>
      </c>
      <c r="S726" s="11">
        <v>0</v>
      </c>
      <c r="T726" s="11"/>
      <c r="U726" s="11"/>
      <c r="V726" s="11"/>
      <c r="W726" s="11"/>
      <c r="X726" s="11">
        <v>0</v>
      </c>
      <c r="Y726" s="11">
        <v>0</v>
      </c>
      <c r="Z726" s="11">
        <v>0</v>
      </c>
      <c r="AA726" s="11">
        <v>0</v>
      </c>
      <c r="AB726" s="11">
        <v>0</v>
      </c>
      <c r="AC726" s="11"/>
      <c r="AD726" s="11">
        <v>0</v>
      </c>
      <c r="AE726" s="11">
        <v>0</v>
      </c>
      <c r="AF726" s="11">
        <v>0</v>
      </c>
      <c r="AG726" s="11"/>
      <c r="AH726" s="11">
        <v>0</v>
      </c>
      <c r="AI726" s="11" t="s">
        <v>32</v>
      </c>
      <c r="AJ726" s="11"/>
    </row>
    <row r="727" spans="1:36" s="7" customFormat="1" ht="13.5" hidden="1" customHeight="1" x14ac:dyDescent="0.25">
      <c r="A727" s="11" t="str">
        <f t="shared" si="415"/>
        <v>select N'Перепелиця Інга Іванівна', N'32',  N'Стаціонар одного дня',  N'сестра медична',  N'1.00', 8, 200, 0, getDate(), null, getDate() union all</v>
      </c>
      <c r="B727" s="11" t="s">
        <v>983</v>
      </c>
      <c r="C727" s="11" t="s">
        <v>961</v>
      </c>
      <c r="D727" s="11" t="s">
        <v>84</v>
      </c>
      <c r="E727" s="11" t="s">
        <v>93</v>
      </c>
      <c r="F727" s="11" t="s">
        <v>131</v>
      </c>
      <c r="G727" s="11" t="s">
        <v>48</v>
      </c>
      <c r="H727" s="11" t="s">
        <v>95</v>
      </c>
      <c r="I727" s="11" t="s">
        <v>29</v>
      </c>
      <c r="J727" s="11" t="s">
        <v>29</v>
      </c>
      <c r="K727" s="11" t="s">
        <v>1569</v>
      </c>
      <c r="L727" s="20"/>
      <c r="M727" s="11">
        <f t="shared" si="425"/>
        <v>0</v>
      </c>
      <c r="N727" s="11">
        <v>0</v>
      </c>
      <c r="O727" s="11"/>
      <c r="P727" s="11"/>
      <c r="Q727" s="11"/>
      <c r="R727" s="11">
        <v>0</v>
      </c>
      <c r="S727" s="11">
        <v>0</v>
      </c>
      <c r="T727" s="11"/>
      <c r="U727" s="11"/>
      <c r="V727" s="11"/>
      <c r="W727" s="11"/>
      <c r="X727" s="11">
        <v>0</v>
      </c>
      <c r="Y727" s="11">
        <v>0</v>
      </c>
      <c r="Z727" s="11">
        <v>0</v>
      </c>
      <c r="AA727" s="11">
        <v>0</v>
      </c>
      <c r="AB727" s="11">
        <v>0</v>
      </c>
      <c r="AC727" s="11"/>
      <c r="AD727" s="11">
        <v>0</v>
      </c>
      <c r="AE727" s="11">
        <v>0</v>
      </c>
      <c r="AF727" s="11">
        <v>0</v>
      </c>
      <c r="AG727" s="11"/>
      <c r="AH727" s="11">
        <v>0</v>
      </c>
      <c r="AI727" s="11" t="s">
        <v>32</v>
      </c>
      <c r="AJ727" s="11"/>
    </row>
    <row r="728" spans="1:36" s="7" customFormat="1" ht="13.5" hidden="1" customHeight="1" x14ac:dyDescent="0.25">
      <c r="A728" s="11" t="str">
        <f t="shared" si="415"/>
        <v>select N'Переста Анастасія Валеріївна', N'36',  N'Стоматологічне відділення',  N'сестра медична',  N'1.00', 8, 200, 0, getDate(), null, getDate() union all</v>
      </c>
      <c r="B728" s="11" t="s">
        <v>1079</v>
      </c>
      <c r="C728" s="11" t="s">
        <v>340</v>
      </c>
      <c r="D728" s="11" t="s">
        <v>341</v>
      </c>
      <c r="E728" s="11" t="s">
        <v>93</v>
      </c>
      <c r="F728" s="11" t="s">
        <v>31</v>
      </c>
      <c r="G728" s="11" t="s">
        <v>48</v>
      </c>
      <c r="H728" s="11" t="s">
        <v>95</v>
      </c>
      <c r="I728" s="11" t="s">
        <v>29</v>
      </c>
      <c r="J728" s="11" t="s">
        <v>29</v>
      </c>
      <c r="K728" s="11" t="s">
        <v>1569</v>
      </c>
      <c r="L728" s="20"/>
      <c r="M728" s="11">
        <f t="shared" si="425"/>
        <v>0</v>
      </c>
      <c r="N728" s="11">
        <v>0</v>
      </c>
      <c r="O728" s="11"/>
      <c r="P728" s="11"/>
      <c r="Q728" s="11"/>
      <c r="R728" s="11">
        <v>0</v>
      </c>
      <c r="S728" s="11">
        <v>0</v>
      </c>
      <c r="T728" s="11"/>
      <c r="U728" s="11"/>
      <c r="V728" s="11"/>
      <c r="W728" s="11"/>
      <c r="X728" s="11">
        <v>0</v>
      </c>
      <c r="Y728" s="11">
        <v>0</v>
      </c>
      <c r="Z728" s="11">
        <v>0</v>
      </c>
      <c r="AA728" s="11">
        <v>0</v>
      </c>
      <c r="AB728" s="11">
        <v>0</v>
      </c>
      <c r="AC728" s="11"/>
      <c r="AD728" s="11">
        <v>0</v>
      </c>
      <c r="AE728" s="11">
        <v>0</v>
      </c>
      <c r="AF728" s="11">
        <v>0</v>
      </c>
      <c r="AG728" s="11"/>
      <c r="AH728" s="11">
        <v>0</v>
      </c>
      <c r="AI728" s="11" t="s">
        <v>32</v>
      </c>
      <c r="AJ728" s="11"/>
    </row>
    <row r="729" spans="1:36" s="7" customFormat="1" ht="13.5" hidden="1" customHeight="1" x14ac:dyDescent="0.25">
      <c r="A729" s="11" t="str">
        <f t="shared" si="415"/>
        <v>select N'Переста Олена Павлівна', N'82',  N'Відділення інтенсивної терапії для вагітної, роділлі, породіллі',  N'сестра медична-анестезист',  N'1.00', 8, 260, 0, getDate(), null, getDate() union all</v>
      </c>
      <c r="B729" s="11" t="s">
        <v>588</v>
      </c>
      <c r="C729" s="11" t="s">
        <v>485</v>
      </c>
      <c r="D729" s="11" t="s">
        <v>486</v>
      </c>
      <c r="E729" s="11" t="s">
        <v>362</v>
      </c>
      <c r="F729" s="11" t="s">
        <v>181</v>
      </c>
      <c r="G729" s="11" t="s">
        <v>48</v>
      </c>
      <c r="H729" s="11" t="s">
        <v>49</v>
      </c>
      <c r="I729" s="11" t="s">
        <v>29</v>
      </c>
      <c r="J729" s="11" t="s">
        <v>29</v>
      </c>
      <c r="K729" s="11" t="s">
        <v>1569</v>
      </c>
      <c r="L729" s="20"/>
      <c r="M729" s="11">
        <f t="shared" si="425"/>
        <v>0</v>
      </c>
      <c r="N729" s="11">
        <v>0</v>
      </c>
      <c r="O729" s="11"/>
      <c r="P729" s="11"/>
      <c r="Q729" s="11"/>
      <c r="R729" s="11">
        <v>0</v>
      </c>
      <c r="S729" s="11">
        <v>0</v>
      </c>
      <c r="T729" s="11"/>
      <c r="U729" s="11"/>
      <c r="V729" s="11"/>
      <c r="W729" s="11"/>
      <c r="X729" s="11">
        <v>0</v>
      </c>
      <c r="Y729" s="11">
        <v>0</v>
      </c>
      <c r="Z729" s="11">
        <v>0</v>
      </c>
      <c r="AA729" s="11">
        <v>0</v>
      </c>
      <c r="AB729" s="11">
        <v>0</v>
      </c>
      <c r="AC729" s="11"/>
      <c r="AD729" s="11">
        <v>0</v>
      </c>
      <c r="AE729" s="11">
        <v>0</v>
      </c>
      <c r="AF729" s="11">
        <v>0</v>
      </c>
      <c r="AG729" s="11"/>
      <c r="AH729" s="11">
        <v>0</v>
      </c>
      <c r="AI729" s="11" t="s">
        <v>32</v>
      </c>
      <c r="AJ729" s="11"/>
    </row>
    <row r="730" spans="1:36" s="7" customFormat="1" ht="13.5" hidden="1" customHeight="1" x14ac:dyDescent="0.25">
      <c r="A730" s="11" t="str">
        <f t="shared" si="415"/>
        <v>select N'Петах Інна Андріївна', N'21',  N'Онкологічне відділення',  N'сестра медична',  N'1.00', 8, 200, 0, getDate(), null, getDate() union all</v>
      </c>
      <c r="B730" s="11" t="s">
        <v>141</v>
      </c>
      <c r="C730" s="11" t="s">
        <v>40</v>
      </c>
      <c r="D730" s="11" t="s">
        <v>41</v>
      </c>
      <c r="E730" s="11" t="s">
        <v>93</v>
      </c>
      <c r="F730" s="11" t="s">
        <v>142</v>
      </c>
      <c r="G730" s="11" t="s">
        <v>48</v>
      </c>
      <c r="H730" s="11" t="s">
        <v>95</v>
      </c>
      <c r="I730" s="11" t="s">
        <v>29</v>
      </c>
      <c r="J730" s="11" t="s">
        <v>29</v>
      </c>
      <c r="K730" s="11" t="s">
        <v>1569</v>
      </c>
      <c r="L730" s="20"/>
      <c r="M730" s="11">
        <f t="shared" si="425"/>
        <v>0</v>
      </c>
      <c r="N730" s="11">
        <v>0</v>
      </c>
      <c r="O730" s="11"/>
      <c r="P730" s="11"/>
      <c r="Q730" s="11"/>
      <c r="R730" s="11">
        <v>0</v>
      </c>
      <c r="S730" s="11">
        <v>0</v>
      </c>
      <c r="T730" s="11"/>
      <c r="U730" s="11"/>
      <c r="V730" s="11"/>
      <c r="W730" s="11"/>
      <c r="X730" s="11">
        <v>0</v>
      </c>
      <c r="Y730" s="11">
        <v>0</v>
      </c>
      <c r="Z730" s="11">
        <v>0</v>
      </c>
      <c r="AA730" s="11">
        <v>0</v>
      </c>
      <c r="AB730" s="11">
        <v>0</v>
      </c>
      <c r="AC730" s="11"/>
      <c r="AD730" s="11">
        <v>0</v>
      </c>
      <c r="AE730" s="11">
        <v>0</v>
      </c>
      <c r="AF730" s="11">
        <v>0</v>
      </c>
      <c r="AG730" s="11"/>
      <c r="AH730" s="11">
        <v>0</v>
      </c>
      <c r="AI730" s="11" t="s">
        <v>32</v>
      </c>
      <c r="AJ730" s="11"/>
    </row>
    <row r="731" spans="1:36" s="7" customFormat="1" ht="13.5" hidden="1" customHeight="1" x14ac:dyDescent="0.25">
      <c r="A731" s="11" t="str">
        <f t="shared" si="415"/>
        <v>select N'Петах Мар’яна Федорівна', N'32',  N'Травматологічний кабінет',  N'Молодша медична сестра',  N'1.00', 8, 120, 0, getDate(), null, getDate() union all</v>
      </c>
      <c r="B731" s="11" t="s">
        <v>1072</v>
      </c>
      <c r="C731" s="11" t="s">
        <v>240</v>
      </c>
      <c r="D731" s="11" t="s">
        <v>84</v>
      </c>
      <c r="E731" s="11" t="s">
        <v>111</v>
      </c>
      <c r="F731" s="11" t="s">
        <v>31</v>
      </c>
      <c r="G731" s="11" t="s">
        <v>48</v>
      </c>
      <c r="H731" s="11" t="s">
        <v>112</v>
      </c>
      <c r="I731" s="11" t="s">
        <v>29</v>
      </c>
      <c r="J731" s="11" t="s">
        <v>29</v>
      </c>
      <c r="K731" s="11" t="s">
        <v>1569</v>
      </c>
      <c r="L731" s="20"/>
      <c r="M731" s="11">
        <f t="shared" si="425"/>
        <v>0</v>
      </c>
      <c r="N731" s="11">
        <v>0</v>
      </c>
      <c r="O731" s="11"/>
      <c r="P731" s="11"/>
      <c r="Q731" s="11"/>
      <c r="R731" s="11">
        <v>0</v>
      </c>
      <c r="S731" s="11">
        <v>0</v>
      </c>
      <c r="T731" s="11"/>
      <c r="U731" s="11"/>
      <c r="V731" s="11"/>
      <c r="W731" s="11"/>
      <c r="X731" s="11">
        <v>0</v>
      </c>
      <c r="Y731" s="11">
        <v>0</v>
      </c>
      <c r="Z731" s="11">
        <v>0</v>
      </c>
      <c r="AA731" s="11">
        <v>0</v>
      </c>
      <c r="AB731" s="11">
        <v>0</v>
      </c>
      <c r="AC731" s="11"/>
      <c r="AD731" s="11">
        <v>0</v>
      </c>
      <c r="AE731" s="11">
        <v>0</v>
      </c>
      <c r="AF731" s="11">
        <v>0</v>
      </c>
      <c r="AG731" s="11"/>
      <c r="AH731" s="11">
        <v>0</v>
      </c>
      <c r="AI731" s="11" t="s">
        <v>32</v>
      </c>
      <c r="AJ731" s="11"/>
    </row>
    <row r="732" spans="1:36" s="7" customFormat="1" ht="13.5" hidden="1" customHeight="1" x14ac:dyDescent="0.25">
      <c r="A732" s="11" t="str">
        <f t="shared" si="415"/>
        <v>select N'Петах Марія Євгенівна', N'32',  N'Кабінет молодшого персоналу',  N'Молодша медична сестра',  N'1.00', 8, 120, 0, getDate(), null, getDate() union all</v>
      </c>
      <c r="B732" s="11" t="s">
        <v>992</v>
      </c>
      <c r="C732" s="11" t="s">
        <v>419</v>
      </c>
      <c r="D732" s="11" t="s">
        <v>84</v>
      </c>
      <c r="E732" s="11" t="s">
        <v>111</v>
      </c>
      <c r="F732" s="11" t="s">
        <v>25</v>
      </c>
      <c r="G732" s="11" t="s">
        <v>48</v>
      </c>
      <c r="H732" s="11" t="s">
        <v>112</v>
      </c>
      <c r="I732" s="11" t="s">
        <v>29</v>
      </c>
      <c r="J732" s="11" t="s">
        <v>29</v>
      </c>
      <c r="K732" s="11" t="s">
        <v>1569</v>
      </c>
      <c r="L732" s="20"/>
      <c r="M732" s="11">
        <f t="shared" si="425"/>
        <v>0</v>
      </c>
      <c r="N732" s="11">
        <v>0</v>
      </c>
      <c r="O732" s="11"/>
      <c r="P732" s="11"/>
      <c r="Q732" s="11"/>
      <c r="R732" s="11">
        <v>0</v>
      </c>
      <c r="S732" s="11">
        <v>0</v>
      </c>
      <c r="T732" s="11"/>
      <c r="U732" s="11"/>
      <c r="V732" s="11"/>
      <c r="W732" s="11"/>
      <c r="X732" s="11">
        <v>0</v>
      </c>
      <c r="Y732" s="11">
        <v>0</v>
      </c>
      <c r="Z732" s="11">
        <v>0</v>
      </c>
      <c r="AA732" s="11">
        <v>0</v>
      </c>
      <c r="AB732" s="11">
        <v>0</v>
      </c>
      <c r="AC732" s="11"/>
      <c r="AD732" s="11">
        <v>0</v>
      </c>
      <c r="AE732" s="11">
        <v>0</v>
      </c>
      <c r="AF732" s="11">
        <v>0</v>
      </c>
      <c r="AG732" s="11"/>
      <c r="AH732" s="11">
        <v>0</v>
      </c>
      <c r="AI732" s="11" t="s">
        <v>32</v>
      </c>
      <c r="AJ732" s="11"/>
    </row>
    <row r="733" spans="1:36" s="7" customFormat="1" ht="13.5" hidden="1" customHeight="1" x14ac:dyDescent="0.25">
      <c r="A733" s="11" t="str">
        <f t="shared" si="415"/>
        <v>select N'Петах Тетяна Іванівна', N'13',  N'Кардіологічне відділення',  N'Молодша медична сестра',  N'1.00', 8, 120, 0, getDate(), null, getDate() union all</v>
      </c>
      <c r="B733" s="11" t="s">
        <v>382</v>
      </c>
      <c r="C733" s="11" t="s">
        <v>383</v>
      </c>
      <c r="D733" s="11" t="s">
        <v>384</v>
      </c>
      <c r="E733" s="11" t="s">
        <v>111</v>
      </c>
      <c r="F733" s="11" t="s">
        <v>25</v>
      </c>
      <c r="G733" s="11" t="s">
        <v>48</v>
      </c>
      <c r="H733" s="11" t="s">
        <v>112</v>
      </c>
      <c r="I733" s="11" t="s">
        <v>29</v>
      </c>
      <c r="J733" s="11" t="s">
        <v>29</v>
      </c>
      <c r="K733" s="11" t="s">
        <v>1569</v>
      </c>
      <c r="L733" s="20"/>
      <c r="M733" s="11">
        <f t="shared" si="425"/>
        <v>0</v>
      </c>
      <c r="N733" s="11">
        <v>0</v>
      </c>
      <c r="O733" s="11"/>
      <c r="P733" s="11"/>
      <c r="Q733" s="11"/>
      <c r="R733" s="11">
        <v>0</v>
      </c>
      <c r="S733" s="11">
        <v>0</v>
      </c>
      <c r="T733" s="11"/>
      <c r="U733" s="11"/>
      <c r="V733" s="11"/>
      <c r="W733" s="11"/>
      <c r="X733" s="11">
        <v>0</v>
      </c>
      <c r="Y733" s="11">
        <v>0</v>
      </c>
      <c r="Z733" s="11">
        <v>0</v>
      </c>
      <c r="AA733" s="11">
        <v>0</v>
      </c>
      <c r="AB733" s="11">
        <v>0</v>
      </c>
      <c r="AC733" s="11"/>
      <c r="AD733" s="11">
        <v>0</v>
      </c>
      <c r="AE733" s="11">
        <v>0</v>
      </c>
      <c r="AF733" s="11">
        <v>0</v>
      </c>
      <c r="AG733" s="11"/>
      <c r="AH733" s="11">
        <v>0</v>
      </c>
      <c r="AI733" s="11" t="s">
        <v>32</v>
      </c>
      <c r="AJ733" s="11"/>
    </row>
    <row r="734" spans="1:36" s="7" customFormat="1" ht="13.5" hidden="1" customHeight="1" x14ac:dyDescent="0.25">
      <c r="A734" s="11" t="str">
        <f t="shared" si="415"/>
        <v>select N'Петричка Олександра Михайлівна', N'60',  N'Реабілітаційне відділення',  N'лікар фізичної та реабілітаційної медицини',  N'1.00', 0, 0, 0, getDate(), null, getDate() union all</v>
      </c>
      <c r="B734" s="11" t="s">
        <v>1367</v>
      </c>
      <c r="C734" s="11" t="s">
        <v>100</v>
      </c>
      <c r="D734" s="11" t="s">
        <v>101</v>
      </c>
      <c r="E734" s="11" t="s">
        <v>611</v>
      </c>
      <c r="F734" s="11">
        <v>0.95238096000000005</v>
      </c>
      <c r="G734" s="11" t="s">
        <v>26</v>
      </c>
      <c r="H734" s="11" t="s">
        <v>26</v>
      </c>
      <c r="I734" s="11" t="s">
        <v>29</v>
      </c>
      <c r="J734" s="11" t="s">
        <v>29</v>
      </c>
      <c r="K734" s="11" t="s">
        <v>1569</v>
      </c>
      <c r="L734" s="20"/>
      <c r="M734" s="11">
        <f t="shared" si="425"/>
        <v>0</v>
      </c>
      <c r="N734" s="11">
        <v>0</v>
      </c>
      <c r="O734" s="11"/>
      <c r="P734" s="11">
        <f>S734*(200/3)*J734*F734</f>
        <v>0</v>
      </c>
      <c r="Q734" s="11" t="b">
        <f>ROUND(R734,2)=ROUND(P734,2)</f>
        <v>1</v>
      </c>
      <c r="R734" s="11">
        <v>0</v>
      </c>
      <c r="S734" s="12">
        <v>0</v>
      </c>
      <c r="T734" s="12">
        <f>(30000*F734*J734)</f>
        <v>28571.428800000002</v>
      </c>
      <c r="U734" s="12">
        <f>20000*F734*J734</f>
        <v>19047.619200000001</v>
      </c>
      <c r="V734" s="12">
        <f>ROUND(IF((Y734-T734)&gt;U734,(Y734-T734-U734)*0.1+U734*0.3,(Y734-T734)*0.3),2)</f>
        <v>-8571.43</v>
      </c>
      <c r="W734" s="12" t="b">
        <f>IF(V734&lt;0,0,V734)=ROUND(X734,2)</f>
        <v>1</v>
      </c>
      <c r="X734" s="11">
        <v>0</v>
      </c>
      <c r="Y734" s="11">
        <v>0</v>
      </c>
      <c r="Z734" s="11">
        <v>0</v>
      </c>
      <c r="AA734" s="11">
        <v>0</v>
      </c>
      <c r="AB734" s="11">
        <v>0</v>
      </c>
      <c r="AC734" s="11"/>
      <c r="AD734" s="11">
        <v>0</v>
      </c>
      <c r="AE734" s="11">
        <v>0</v>
      </c>
      <c r="AF734" s="11">
        <v>0</v>
      </c>
      <c r="AG734" s="11" t="b">
        <f>ROUND(AF734,2)=ROUND((AH734*AE734),2)</f>
        <v>1</v>
      </c>
      <c r="AH734" s="11">
        <v>0</v>
      </c>
      <c r="AI734" s="11" t="s">
        <v>32</v>
      </c>
      <c r="AJ734" s="11"/>
    </row>
    <row r="735" spans="1:36" s="7" customFormat="1" ht="13.5" hidden="1" customHeight="1" x14ac:dyDescent="0.25">
      <c r="A735" s="11" t="str">
        <f t="shared" si="415"/>
        <v>select N'Петричко Алла Степанівна', N'3',  N'Інфекційне відділення',  N'Молодша медична сестра',  N'1.00', 8, 120, 0, getDate(), null, getDate() union all</v>
      </c>
      <c r="B735" s="11" t="s">
        <v>194</v>
      </c>
      <c r="C735" s="11" t="s">
        <v>92</v>
      </c>
      <c r="D735" s="11" t="s">
        <v>77</v>
      </c>
      <c r="E735" s="11" t="s">
        <v>111</v>
      </c>
      <c r="F735" s="11" t="s">
        <v>31</v>
      </c>
      <c r="G735" s="11" t="s">
        <v>48</v>
      </c>
      <c r="H735" s="11" t="s">
        <v>112</v>
      </c>
      <c r="I735" s="11" t="s">
        <v>29</v>
      </c>
      <c r="J735" s="11" t="s">
        <v>29</v>
      </c>
      <c r="K735" s="11" t="s">
        <v>1569</v>
      </c>
      <c r="L735" s="20"/>
      <c r="M735" s="11">
        <f t="shared" si="425"/>
        <v>0</v>
      </c>
      <c r="N735" s="11">
        <v>0</v>
      </c>
      <c r="O735" s="11"/>
      <c r="P735" s="11"/>
      <c r="Q735" s="11"/>
      <c r="R735" s="11">
        <v>0</v>
      </c>
      <c r="S735" s="11">
        <v>0</v>
      </c>
      <c r="T735" s="11"/>
      <c r="U735" s="11"/>
      <c r="V735" s="11"/>
      <c r="W735" s="11"/>
      <c r="X735" s="11">
        <v>0</v>
      </c>
      <c r="Y735" s="11">
        <v>0</v>
      </c>
      <c r="Z735" s="11">
        <v>0</v>
      </c>
      <c r="AA735" s="11">
        <v>0</v>
      </c>
      <c r="AB735" s="11">
        <v>0</v>
      </c>
      <c r="AC735" s="11"/>
      <c r="AD735" s="11">
        <v>0</v>
      </c>
      <c r="AE735" s="11">
        <v>0</v>
      </c>
      <c r="AF735" s="11">
        <v>0</v>
      </c>
      <c r="AG735" s="11"/>
      <c r="AH735" s="11">
        <v>0</v>
      </c>
      <c r="AI735" s="11" t="s">
        <v>32</v>
      </c>
      <c r="AJ735" s="11"/>
    </row>
    <row r="736" spans="1:36" s="7" customFormat="1" ht="13.5" hidden="1" customHeight="1" x14ac:dyDescent="0.25">
      <c r="A736" s="11" t="str">
        <f t="shared" si="415"/>
        <v>select N'Петрів Остап-Степан Володимирович', N'7',  N'Відділення анестезіології та інтенсивної терапії',  N'лікар-анестезіолог',  N'1.00', 0, 0, 3130,73582, getDate(), null, getDate() union all</v>
      </c>
      <c r="B736" s="11" t="s">
        <v>1360</v>
      </c>
      <c r="C736" s="11" t="s">
        <v>206</v>
      </c>
      <c r="D736" s="11" t="s">
        <v>140</v>
      </c>
      <c r="E736" s="11" t="s">
        <v>219</v>
      </c>
      <c r="F736" s="11">
        <v>1.038961</v>
      </c>
      <c r="G736" s="11" t="s">
        <v>26</v>
      </c>
      <c r="H736" s="11" t="s">
        <v>26</v>
      </c>
      <c r="I736" s="11" t="s">
        <v>29</v>
      </c>
      <c r="J736" s="11" t="s">
        <v>29</v>
      </c>
      <c r="K736" s="11" t="s">
        <v>1569</v>
      </c>
      <c r="L736" s="20"/>
      <c r="M736" s="11">
        <f t="shared" si="425"/>
        <v>3130.7358199999999</v>
      </c>
      <c r="N736" s="11">
        <f>F736*J736*O736</f>
        <v>2992.20768</v>
      </c>
      <c r="O736" s="11">
        <v>2880</v>
      </c>
      <c r="P736" s="11">
        <f>S736*(200/3)*J736*F736</f>
        <v>138.52813333333336</v>
      </c>
      <c r="Q736" s="11" t="b">
        <f>ROUND(R736,2)=ROUND(P736,2)</f>
        <v>1</v>
      </c>
      <c r="R736" s="11">
        <v>138.52814000000001</v>
      </c>
      <c r="S736" s="14">
        <v>2</v>
      </c>
      <c r="T736" s="12">
        <f>(30000*F736*J736)</f>
        <v>31168.83</v>
      </c>
      <c r="U736" s="12">
        <f>20000*F736*J736</f>
        <v>20779.22</v>
      </c>
      <c r="V736" s="12">
        <f>ROUND(IF((Y736-T736)&gt;U736,(Y736-T736-U736)*0.1+U736*0.3,(Y736-T736)*0.3),2)</f>
        <v>-9350.65</v>
      </c>
      <c r="W736" s="12" t="b">
        <f>IF(V736&lt;0,0,V736)=ROUND(X736,2)</f>
        <v>1</v>
      </c>
      <c r="X736" s="11">
        <v>0</v>
      </c>
      <c r="Y736" s="11">
        <v>0</v>
      </c>
      <c r="Z736" s="11">
        <v>0</v>
      </c>
      <c r="AA736" s="11">
        <v>0</v>
      </c>
      <c r="AB736" s="11">
        <v>0</v>
      </c>
      <c r="AC736" s="11"/>
      <c r="AD736" s="11">
        <v>0</v>
      </c>
      <c r="AE736" s="11">
        <v>0</v>
      </c>
      <c r="AF736" s="11">
        <v>0</v>
      </c>
      <c r="AG736" s="11" t="b">
        <f>ROUND(AF736,2)=ROUND((AH736*AE736),2)</f>
        <v>1</v>
      </c>
      <c r="AH736" s="11">
        <v>0</v>
      </c>
      <c r="AI736" s="11" t="s">
        <v>32</v>
      </c>
      <c r="AJ736" s="11"/>
    </row>
    <row r="737" spans="1:36" s="7" customFormat="1" ht="13.5" hidden="1" customHeight="1" x14ac:dyDescent="0.25">
      <c r="A737" s="11" t="str">
        <f t="shared" si="415"/>
        <v>select N'Петруніна Віолета Вікторівна', N'60',  N'Реабілітаційне відділення',  N'Ерготерапевт',  N'1.00', 8, 360, 0, getDate(), null, getDate() union all</v>
      </c>
      <c r="B737" s="11" t="s">
        <v>104</v>
      </c>
      <c r="C737" s="11" t="s">
        <v>100</v>
      </c>
      <c r="D737" s="11" t="s">
        <v>101</v>
      </c>
      <c r="E737" s="11" t="s">
        <v>105</v>
      </c>
      <c r="F737" s="11" t="s">
        <v>106</v>
      </c>
      <c r="G737" s="11">
        <v>8</v>
      </c>
      <c r="H737" s="11">
        <v>360</v>
      </c>
      <c r="I737" s="11" t="s">
        <v>29</v>
      </c>
      <c r="J737" s="11" t="s">
        <v>29</v>
      </c>
      <c r="K737" s="11" t="s">
        <v>1569</v>
      </c>
      <c r="L737" s="20"/>
      <c r="M737" s="11">
        <f t="shared" si="425"/>
        <v>0</v>
      </c>
      <c r="N737" s="11">
        <v>0</v>
      </c>
      <c r="O737" s="11"/>
      <c r="P737" s="11"/>
      <c r="Q737" s="11"/>
      <c r="R737" s="11">
        <v>0</v>
      </c>
      <c r="S737" s="11">
        <v>0</v>
      </c>
      <c r="T737" s="11"/>
      <c r="U737" s="11"/>
      <c r="V737" s="11"/>
      <c r="W737" s="11"/>
      <c r="X737" s="11">
        <v>0</v>
      </c>
      <c r="Y737" s="11">
        <v>0</v>
      </c>
      <c r="Z737" s="11">
        <v>0</v>
      </c>
      <c r="AA737" s="11">
        <v>0</v>
      </c>
      <c r="AB737" s="11">
        <v>0</v>
      </c>
      <c r="AC737" s="11"/>
      <c r="AD737" s="11">
        <v>0</v>
      </c>
      <c r="AE737" s="11">
        <v>0</v>
      </c>
      <c r="AF737" s="11">
        <v>0</v>
      </c>
      <c r="AG737" s="11"/>
      <c r="AH737" s="11">
        <v>0</v>
      </c>
      <c r="AI737" s="11" t="s">
        <v>32</v>
      </c>
      <c r="AJ737" s="11"/>
    </row>
    <row r="738" spans="1:36" s="7" customFormat="1" ht="13.5" hidden="1" customHeight="1" x14ac:dyDescent="0.25">
      <c r="A738" s="11" t="str">
        <f t="shared" si="415"/>
        <v>select N'Пехньо Тетяна Іванівна', N'25',  N'Клініко-діагностична лабораторія',  N'лаборант',  N'1.00', 8, 200, 0, getDate(), null, getDate() union all</v>
      </c>
      <c r="B738" s="11" t="s">
        <v>599</v>
      </c>
      <c r="C738" s="11" t="s">
        <v>268</v>
      </c>
      <c r="D738" s="11" t="s">
        <v>269</v>
      </c>
      <c r="E738" s="11" t="s">
        <v>270</v>
      </c>
      <c r="F738" s="11" t="s">
        <v>600</v>
      </c>
      <c r="G738" s="11" t="s">
        <v>48</v>
      </c>
      <c r="H738" s="11" t="s">
        <v>95</v>
      </c>
      <c r="I738" s="11" t="s">
        <v>29</v>
      </c>
      <c r="J738" s="11" t="s">
        <v>29</v>
      </c>
      <c r="K738" s="11" t="s">
        <v>1569</v>
      </c>
      <c r="L738" s="20"/>
      <c r="M738" s="11">
        <f t="shared" si="425"/>
        <v>0</v>
      </c>
      <c r="N738" s="11">
        <v>0</v>
      </c>
      <c r="O738" s="11"/>
      <c r="P738" s="11"/>
      <c r="Q738" s="11"/>
      <c r="R738" s="11">
        <v>0</v>
      </c>
      <c r="S738" s="11">
        <v>0</v>
      </c>
      <c r="T738" s="11"/>
      <c r="U738" s="11"/>
      <c r="V738" s="11"/>
      <c r="W738" s="11"/>
      <c r="X738" s="11">
        <v>0</v>
      </c>
      <c r="Y738" s="11">
        <v>0</v>
      </c>
      <c r="Z738" s="11">
        <v>0</v>
      </c>
      <c r="AA738" s="11">
        <v>0</v>
      </c>
      <c r="AB738" s="11">
        <v>0</v>
      </c>
      <c r="AC738" s="11"/>
      <c r="AD738" s="11">
        <v>0</v>
      </c>
      <c r="AE738" s="11">
        <v>0</v>
      </c>
      <c r="AF738" s="11">
        <v>0</v>
      </c>
      <c r="AG738" s="11"/>
      <c r="AH738" s="11">
        <v>0</v>
      </c>
      <c r="AI738" s="11" t="s">
        <v>32</v>
      </c>
      <c r="AJ738" s="11"/>
    </row>
    <row r="739" spans="1:36" s="7" customFormat="1" ht="13.5" hidden="1" customHeight="1" x14ac:dyDescent="0.25">
      <c r="A739" s="11" t="str">
        <f t="shared" si="415"/>
        <v>select N'Пеца Марія Юріївна', N'91',  N'Центральне стерилізаційне відділення',  N'Молодша медична сестра',  N'1.00', 8, 120, 0, getDate(), null, getDate() union all</v>
      </c>
      <c r="B739" s="11" t="s">
        <v>135</v>
      </c>
      <c r="C739" s="11" t="s">
        <v>115</v>
      </c>
      <c r="D739" s="11" t="s">
        <v>116</v>
      </c>
      <c r="E739" s="11" t="s">
        <v>111</v>
      </c>
      <c r="F739" s="11" t="s">
        <v>31</v>
      </c>
      <c r="G739" s="11" t="s">
        <v>48</v>
      </c>
      <c r="H739" s="11" t="s">
        <v>112</v>
      </c>
      <c r="I739" s="11" t="s">
        <v>29</v>
      </c>
      <c r="J739" s="11" t="s">
        <v>29</v>
      </c>
      <c r="K739" s="11" t="s">
        <v>1569</v>
      </c>
      <c r="L739" s="20"/>
      <c r="M739" s="11">
        <f t="shared" si="425"/>
        <v>0</v>
      </c>
      <c r="N739" s="11">
        <v>0</v>
      </c>
      <c r="O739" s="11"/>
      <c r="P739" s="11"/>
      <c r="Q739" s="11"/>
      <c r="R739" s="11">
        <v>0</v>
      </c>
      <c r="S739" s="11">
        <v>0</v>
      </c>
      <c r="T739" s="11"/>
      <c r="U739" s="11"/>
      <c r="V739" s="11"/>
      <c r="W739" s="11"/>
      <c r="X739" s="11">
        <v>0</v>
      </c>
      <c r="Y739" s="11">
        <v>0</v>
      </c>
      <c r="Z739" s="11">
        <v>0</v>
      </c>
      <c r="AA739" s="11">
        <v>0</v>
      </c>
      <c r="AB739" s="11">
        <v>0</v>
      </c>
      <c r="AC739" s="11"/>
      <c r="AD739" s="11">
        <v>0</v>
      </c>
      <c r="AE739" s="11">
        <v>0</v>
      </c>
      <c r="AF739" s="11">
        <v>0</v>
      </c>
      <c r="AG739" s="11"/>
      <c r="AH739" s="11">
        <v>0</v>
      </c>
      <c r="AI739" s="11" t="s">
        <v>32</v>
      </c>
      <c r="AJ739" s="11"/>
    </row>
    <row r="740" spans="1:36" s="7" customFormat="1" ht="13.5" hidden="1" customHeight="1" x14ac:dyDescent="0.25">
      <c r="A740" s="11" t="str">
        <f t="shared" si="415"/>
        <v>select N'Пивоварчук Любов Йожефівна', N'65',  N'Відділення інтенсивної терапії новонароджених',  N'сестра-господиня',  N'0.50', 8, 140, 0, getDate(), null, getDate() union all</v>
      </c>
      <c r="B740" s="11" t="s">
        <v>907</v>
      </c>
      <c r="C740" s="11" t="s">
        <v>79</v>
      </c>
      <c r="D740" s="11" t="s">
        <v>80</v>
      </c>
      <c r="E740" s="11" t="s">
        <v>183</v>
      </c>
      <c r="F740" s="11" t="s">
        <v>25</v>
      </c>
      <c r="G740" s="11" t="s">
        <v>48</v>
      </c>
      <c r="H740" s="11" t="s">
        <v>184</v>
      </c>
      <c r="I740" s="11" t="s">
        <v>27</v>
      </c>
      <c r="J740" s="11" t="s">
        <v>321</v>
      </c>
      <c r="K740" s="11" t="s">
        <v>1571</v>
      </c>
      <c r="L740" s="20"/>
      <c r="M740" s="11">
        <f t="shared" si="425"/>
        <v>0</v>
      </c>
      <c r="N740" s="11">
        <v>0</v>
      </c>
      <c r="O740" s="11"/>
      <c r="P740" s="11"/>
      <c r="Q740" s="11"/>
      <c r="R740" s="11">
        <v>0</v>
      </c>
      <c r="S740" s="11">
        <v>0</v>
      </c>
      <c r="T740" s="11"/>
      <c r="U740" s="11"/>
      <c r="V740" s="11"/>
      <c r="W740" s="11"/>
      <c r="X740" s="11">
        <v>0</v>
      </c>
      <c r="Y740" s="11">
        <v>0</v>
      </c>
      <c r="Z740" s="11">
        <v>0</v>
      </c>
      <c r="AA740" s="11">
        <v>0</v>
      </c>
      <c r="AB740" s="11">
        <v>0</v>
      </c>
      <c r="AC740" s="11"/>
      <c r="AD740" s="11">
        <v>0</v>
      </c>
      <c r="AE740" s="11">
        <v>0</v>
      </c>
      <c r="AF740" s="11">
        <v>0</v>
      </c>
      <c r="AG740" s="11"/>
      <c r="AH740" s="11">
        <v>0</v>
      </c>
      <c r="AI740" s="11" t="s">
        <v>32</v>
      </c>
      <c r="AJ740" s="11"/>
    </row>
    <row r="741" spans="1:36" s="7" customFormat="1" ht="13.5" hidden="1" customHeight="1" x14ac:dyDescent="0.25">
      <c r="A741" s="11" t="str">
        <f t="shared" si="415"/>
        <v>select N'Пивоварчук Любов Йожефівна', N'86',  N'Відділення постінтенсивного виходжування для новонароджених та постнатального догляду',  N'сестра-господиня',  N'0.75', 8, 140, 0, getDate(), null, getDate() union all</v>
      </c>
      <c r="B741" s="11" t="s">
        <v>907</v>
      </c>
      <c r="C741" s="11" t="s">
        <v>681</v>
      </c>
      <c r="D741" s="11" t="s">
        <v>682</v>
      </c>
      <c r="E741" s="11" t="s">
        <v>183</v>
      </c>
      <c r="F741" s="11" t="s">
        <v>25</v>
      </c>
      <c r="G741" s="11" t="s">
        <v>48</v>
      </c>
      <c r="H741" s="11" t="s">
        <v>184</v>
      </c>
      <c r="I741" s="11" t="s">
        <v>27</v>
      </c>
      <c r="J741" s="11" t="s">
        <v>164</v>
      </c>
      <c r="K741" s="11" t="s">
        <v>1572</v>
      </c>
      <c r="L741" s="20"/>
      <c r="M741" s="11">
        <f t="shared" si="425"/>
        <v>0</v>
      </c>
      <c r="N741" s="11">
        <v>0</v>
      </c>
      <c r="O741" s="11"/>
      <c r="P741" s="11"/>
      <c r="Q741" s="11"/>
      <c r="R741" s="11">
        <v>0</v>
      </c>
      <c r="S741" s="11">
        <v>0</v>
      </c>
      <c r="T741" s="11"/>
      <c r="U741" s="11"/>
      <c r="V741" s="11"/>
      <c r="W741" s="11"/>
      <c r="X741" s="11">
        <v>0</v>
      </c>
      <c r="Y741" s="11">
        <v>0</v>
      </c>
      <c r="Z741" s="11">
        <v>0</v>
      </c>
      <c r="AA741" s="11">
        <v>0</v>
      </c>
      <c r="AB741" s="11">
        <v>0</v>
      </c>
      <c r="AC741" s="11"/>
      <c r="AD741" s="11">
        <v>0</v>
      </c>
      <c r="AE741" s="11">
        <v>0</v>
      </c>
      <c r="AF741" s="11">
        <v>0</v>
      </c>
      <c r="AG741" s="11"/>
      <c r="AH741" s="11">
        <v>0</v>
      </c>
      <c r="AI741" s="11" t="s">
        <v>32</v>
      </c>
      <c r="AJ741" s="11"/>
    </row>
    <row r="742" spans="1:36" s="7" customFormat="1" ht="13.5" hidden="1" customHeight="1" x14ac:dyDescent="0.25">
      <c r="A742" s="11" t="str">
        <f t="shared" si="415"/>
        <v>select N'Пилип Маріанна Іванівна', N'3',  N'Інфекційне відділення',  N'Молодша медична сестра',  N'1.00', 8, 120, 0, getDate(), null, getDate() union all</v>
      </c>
      <c r="B742" s="11" t="s">
        <v>854</v>
      </c>
      <c r="C742" s="11" t="s">
        <v>92</v>
      </c>
      <c r="D742" s="11" t="s">
        <v>77</v>
      </c>
      <c r="E742" s="11" t="s">
        <v>111</v>
      </c>
      <c r="F742" s="11" t="s">
        <v>94</v>
      </c>
      <c r="G742" s="11" t="s">
        <v>48</v>
      </c>
      <c r="H742" s="11" t="s">
        <v>112</v>
      </c>
      <c r="I742" s="11" t="s">
        <v>29</v>
      </c>
      <c r="J742" s="11" t="s">
        <v>29</v>
      </c>
      <c r="K742" s="11" t="s">
        <v>1569</v>
      </c>
      <c r="L742" s="20"/>
      <c r="M742" s="11">
        <f t="shared" si="425"/>
        <v>0</v>
      </c>
      <c r="N742" s="11">
        <v>0</v>
      </c>
      <c r="O742" s="11"/>
      <c r="P742" s="11"/>
      <c r="Q742" s="11"/>
      <c r="R742" s="11">
        <v>0</v>
      </c>
      <c r="S742" s="11">
        <v>0</v>
      </c>
      <c r="T742" s="11"/>
      <c r="U742" s="11"/>
      <c r="V742" s="11"/>
      <c r="W742" s="11"/>
      <c r="X742" s="11">
        <v>0</v>
      </c>
      <c r="Y742" s="11">
        <v>0</v>
      </c>
      <c r="Z742" s="11">
        <v>0</v>
      </c>
      <c r="AA742" s="11">
        <v>0</v>
      </c>
      <c r="AB742" s="11">
        <v>0</v>
      </c>
      <c r="AC742" s="11"/>
      <c r="AD742" s="11">
        <v>0</v>
      </c>
      <c r="AE742" s="11">
        <v>0</v>
      </c>
      <c r="AF742" s="11">
        <v>0</v>
      </c>
      <c r="AG742" s="11"/>
      <c r="AH742" s="11">
        <v>0</v>
      </c>
      <c r="AI742" s="11" t="s">
        <v>32</v>
      </c>
      <c r="AJ742" s="11"/>
    </row>
    <row r="743" spans="1:36" s="7" customFormat="1" ht="13.5" hidden="1" customHeight="1" x14ac:dyDescent="0.25">
      <c r="A743" s="11" t="str">
        <f t="shared" si="415"/>
        <v>select N'Пилипко Олег Васильович', N'13',  N'Кардіологічне відділення',  N'Брат медичний старший',  N'1.00', 8, 280, 0, getDate(), null, getDate() union all</v>
      </c>
      <c r="B743" s="11" t="s">
        <v>420</v>
      </c>
      <c r="C743" s="11" t="s">
        <v>383</v>
      </c>
      <c r="D743" s="11" t="s">
        <v>384</v>
      </c>
      <c r="E743" s="11" t="s">
        <v>421</v>
      </c>
      <c r="F743" s="11" t="s">
        <v>86</v>
      </c>
      <c r="G743" s="11" t="s">
        <v>48</v>
      </c>
      <c r="H743" s="11" t="s">
        <v>118</v>
      </c>
      <c r="I743" s="11" t="s">
        <v>185</v>
      </c>
      <c r="J743" s="11" t="s">
        <v>186</v>
      </c>
      <c r="K743" s="11" t="s">
        <v>1569</v>
      </c>
      <c r="L743" s="20"/>
      <c r="M743" s="11">
        <f t="shared" si="425"/>
        <v>0</v>
      </c>
      <c r="N743" s="11">
        <v>0</v>
      </c>
      <c r="O743" s="11"/>
      <c r="P743" s="11"/>
      <c r="Q743" s="11"/>
      <c r="R743" s="11">
        <v>0</v>
      </c>
      <c r="S743" s="11">
        <v>0</v>
      </c>
      <c r="T743" s="11"/>
      <c r="U743" s="11"/>
      <c r="V743" s="11"/>
      <c r="W743" s="11"/>
      <c r="X743" s="11">
        <v>0</v>
      </c>
      <c r="Y743" s="11">
        <v>0</v>
      </c>
      <c r="Z743" s="11">
        <v>0</v>
      </c>
      <c r="AA743" s="11">
        <v>0</v>
      </c>
      <c r="AB743" s="11">
        <v>0</v>
      </c>
      <c r="AC743" s="11"/>
      <c r="AD743" s="11">
        <v>0</v>
      </c>
      <c r="AE743" s="11">
        <v>0</v>
      </c>
      <c r="AF743" s="11">
        <v>0</v>
      </c>
      <c r="AG743" s="11"/>
      <c r="AH743" s="11">
        <v>0</v>
      </c>
      <c r="AI743" s="11" t="s">
        <v>32</v>
      </c>
      <c r="AJ743" s="11"/>
    </row>
    <row r="744" spans="1:36" s="7" customFormat="1" ht="13.5" hidden="1" customHeight="1" x14ac:dyDescent="0.25">
      <c r="A744" s="11" t="str">
        <f t="shared" si="415"/>
        <v>select N'Пилипко Олег Васильович', N'20',  N'Відділення переливання крові',  N'сестра медична операційна',  N'0.50', 8, 260, 0, getDate(), null, getDate() union all</v>
      </c>
      <c r="B744" s="11" t="s">
        <v>420</v>
      </c>
      <c r="C744" s="11" t="s">
        <v>736</v>
      </c>
      <c r="D744" s="11" t="s">
        <v>737</v>
      </c>
      <c r="E744" s="11" t="s">
        <v>228</v>
      </c>
      <c r="F744" s="11" t="s">
        <v>86</v>
      </c>
      <c r="G744" s="11" t="s">
        <v>48</v>
      </c>
      <c r="H744" s="11" t="s">
        <v>49</v>
      </c>
      <c r="I744" s="11" t="s">
        <v>185</v>
      </c>
      <c r="J744" s="11" t="s">
        <v>784</v>
      </c>
      <c r="K744" s="11" t="s">
        <v>1571</v>
      </c>
      <c r="L744" s="20"/>
      <c r="M744" s="11">
        <f t="shared" si="425"/>
        <v>0</v>
      </c>
      <c r="N744" s="11">
        <v>0</v>
      </c>
      <c r="O744" s="11"/>
      <c r="P744" s="11"/>
      <c r="Q744" s="11"/>
      <c r="R744" s="11">
        <v>0</v>
      </c>
      <c r="S744" s="11">
        <v>0</v>
      </c>
      <c r="T744" s="11"/>
      <c r="U744" s="11"/>
      <c r="V744" s="11"/>
      <c r="W744" s="11"/>
      <c r="X744" s="11">
        <v>0</v>
      </c>
      <c r="Y744" s="11">
        <v>0</v>
      </c>
      <c r="Z744" s="11">
        <v>0</v>
      </c>
      <c r="AA744" s="11">
        <v>0</v>
      </c>
      <c r="AB744" s="11">
        <v>0</v>
      </c>
      <c r="AC744" s="11"/>
      <c r="AD744" s="11">
        <v>0</v>
      </c>
      <c r="AE744" s="11">
        <v>0</v>
      </c>
      <c r="AF744" s="11">
        <v>0</v>
      </c>
      <c r="AG744" s="11"/>
      <c r="AH744" s="11">
        <v>0</v>
      </c>
      <c r="AI744" s="11" t="s">
        <v>32</v>
      </c>
      <c r="AJ744" s="11"/>
    </row>
    <row r="745" spans="1:36" s="7" customFormat="1" ht="13.5" hidden="1" customHeight="1" x14ac:dyDescent="0.25">
      <c r="A745" s="11" t="str">
        <f t="shared" si="415"/>
        <v>select N'Пинєєва Наталія Йосипівна', N'32',  N'Офтальмологічний кабінет',  N'сестра медична',  N'1.00', 8, 200, 0, getDate(), null, getDate() union all</v>
      </c>
      <c r="B745" s="11" t="s">
        <v>915</v>
      </c>
      <c r="C745" s="11" t="s">
        <v>692</v>
      </c>
      <c r="D745" s="11" t="s">
        <v>84</v>
      </c>
      <c r="E745" s="11" t="s">
        <v>93</v>
      </c>
      <c r="F745" s="11" t="s">
        <v>454</v>
      </c>
      <c r="G745" s="11" t="s">
        <v>48</v>
      </c>
      <c r="H745" s="11" t="s">
        <v>95</v>
      </c>
      <c r="I745" s="11" t="s">
        <v>29</v>
      </c>
      <c r="J745" s="11" t="s">
        <v>29</v>
      </c>
      <c r="K745" s="11" t="s">
        <v>1569</v>
      </c>
      <c r="L745" s="20"/>
      <c r="M745" s="11">
        <f t="shared" si="425"/>
        <v>0</v>
      </c>
      <c r="N745" s="11">
        <v>0</v>
      </c>
      <c r="O745" s="11"/>
      <c r="P745" s="11"/>
      <c r="Q745" s="11"/>
      <c r="R745" s="11">
        <v>0</v>
      </c>
      <c r="S745" s="11">
        <v>0</v>
      </c>
      <c r="T745" s="11"/>
      <c r="U745" s="11"/>
      <c r="V745" s="11"/>
      <c r="W745" s="11"/>
      <c r="X745" s="11">
        <v>0</v>
      </c>
      <c r="Y745" s="11">
        <v>0</v>
      </c>
      <c r="Z745" s="11">
        <v>0</v>
      </c>
      <c r="AA745" s="11">
        <v>0</v>
      </c>
      <c r="AB745" s="11">
        <v>0</v>
      </c>
      <c r="AC745" s="11"/>
      <c r="AD745" s="11">
        <v>0</v>
      </c>
      <c r="AE745" s="11">
        <v>0</v>
      </c>
      <c r="AF745" s="11">
        <v>0</v>
      </c>
      <c r="AG745" s="11"/>
      <c r="AH745" s="11">
        <v>0</v>
      </c>
      <c r="AI745" s="11" t="s">
        <v>32</v>
      </c>
      <c r="AJ745" s="11"/>
    </row>
    <row r="746" spans="1:36" s="7" customFormat="1" ht="13.5" hidden="1" customHeight="1" x14ac:dyDescent="0.25">
      <c r="A746" s="11" t="str">
        <f t="shared" si="415"/>
        <v>select N'Писаренко Мар’яна Іванівна', N'81',  N'Ургентна мала операційна',  N'сестра медична операційна',  N'1.00', 8, 260, 0, getDate(), null, getDate() union all</v>
      </c>
      <c r="B746" s="11" t="s">
        <v>333</v>
      </c>
      <c r="C746" s="11" t="s">
        <v>324</v>
      </c>
      <c r="D746" s="11" t="s">
        <v>227</v>
      </c>
      <c r="E746" s="11" t="s">
        <v>228</v>
      </c>
      <c r="F746" s="11" t="s">
        <v>325</v>
      </c>
      <c r="G746" s="11" t="s">
        <v>48</v>
      </c>
      <c r="H746" s="11" t="s">
        <v>49</v>
      </c>
      <c r="I746" s="11" t="s">
        <v>29</v>
      </c>
      <c r="J746" s="11" t="s">
        <v>29</v>
      </c>
      <c r="K746" s="11" t="s">
        <v>1569</v>
      </c>
      <c r="L746" s="20"/>
      <c r="M746" s="11">
        <f t="shared" si="425"/>
        <v>0</v>
      </c>
      <c r="N746" s="11">
        <v>0</v>
      </c>
      <c r="O746" s="11"/>
      <c r="P746" s="11"/>
      <c r="Q746" s="11"/>
      <c r="R746" s="11">
        <v>0</v>
      </c>
      <c r="S746" s="11">
        <v>0</v>
      </c>
      <c r="T746" s="11"/>
      <c r="U746" s="11"/>
      <c r="V746" s="11"/>
      <c r="W746" s="11"/>
      <c r="X746" s="11">
        <v>0</v>
      </c>
      <c r="Y746" s="11">
        <v>0</v>
      </c>
      <c r="Z746" s="11">
        <v>0</v>
      </c>
      <c r="AA746" s="11">
        <v>0</v>
      </c>
      <c r="AB746" s="11">
        <v>0</v>
      </c>
      <c r="AC746" s="11"/>
      <c r="AD746" s="11">
        <v>0</v>
      </c>
      <c r="AE746" s="11">
        <v>0</v>
      </c>
      <c r="AF746" s="11">
        <v>0</v>
      </c>
      <c r="AG746" s="11"/>
      <c r="AH746" s="11">
        <v>0</v>
      </c>
      <c r="AI746" s="11" t="s">
        <v>32</v>
      </c>
      <c r="AJ746" s="11"/>
    </row>
    <row r="747" spans="1:36" s="7" customFormat="1" ht="13.5" hidden="1" customHeight="1" x14ac:dyDescent="0.25">
      <c r="A747" s="11" t="str">
        <f t="shared" si="415"/>
        <v>select N'Піняшко Віта Іванівна', N'79',  N'Відділення Судинної Хірургії',  N'сестра медична',  N'1.00', 8, 200, 0, getDate(), null, getDate() union all</v>
      </c>
      <c r="B747" s="11" t="s">
        <v>696</v>
      </c>
      <c r="C747" s="11" t="s">
        <v>67</v>
      </c>
      <c r="D747" s="11" t="s">
        <v>68</v>
      </c>
      <c r="E747" s="11" t="s">
        <v>93</v>
      </c>
      <c r="F747" s="11" t="s">
        <v>181</v>
      </c>
      <c r="G747" s="11" t="s">
        <v>48</v>
      </c>
      <c r="H747" s="11" t="s">
        <v>95</v>
      </c>
      <c r="I747" s="11" t="s">
        <v>29</v>
      </c>
      <c r="J747" s="11" t="s">
        <v>29</v>
      </c>
      <c r="K747" s="11" t="s">
        <v>1569</v>
      </c>
      <c r="L747" s="20"/>
      <c r="M747" s="11">
        <f t="shared" si="425"/>
        <v>0</v>
      </c>
      <c r="N747" s="11">
        <v>0</v>
      </c>
      <c r="O747" s="11"/>
      <c r="P747" s="11"/>
      <c r="Q747" s="11"/>
      <c r="R747" s="11">
        <v>0</v>
      </c>
      <c r="S747" s="11">
        <v>0</v>
      </c>
      <c r="T747" s="11"/>
      <c r="U747" s="11"/>
      <c r="V747" s="11"/>
      <c r="W747" s="11"/>
      <c r="X747" s="11">
        <v>0</v>
      </c>
      <c r="Y747" s="11">
        <v>0</v>
      </c>
      <c r="Z747" s="11">
        <v>0</v>
      </c>
      <c r="AA747" s="11">
        <v>0</v>
      </c>
      <c r="AB747" s="11">
        <v>0</v>
      </c>
      <c r="AC747" s="11"/>
      <c r="AD747" s="11">
        <v>0</v>
      </c>
      <c r="AE747" s="11">
        <v>0</v>
      </c>
      <c r="AF747" s="11">
        <v>0</v>
      </c>
      <c r="AG747" s="11"/>
      <c r="AH747" s="11">
        <v>0</v>
      </c>
      <c r="AI747" s="11" t="s">
        <v>32</v>
      </c>
      <c r="AJ747" s="11"/>
    </row>
    <row r="748" spans="1:36" s="7" customFormat="1" ht="13.5" hidden="1" customHeight="1" x14ac:dyDescent="0.25">
      <c r="A748" s="11" t="str">
        <f t="shared" si="415"/>
        <v>select N'Піпаш Ольга Василівна', N'32',  N'Загальнолікарський кабінет',  N'сестра медична',  N'1.00', 8, 200, 0, getDate(), null, getDate() union all</v>
      </c>
      <c r="B748" s="11" t="s">
        <v>406</v>
      </c>
      <c r="C748" s="11" t="s">
        <v>127</v>
      </c>
      <c r="D748" s="11" t="s">
        <v>84</v>
      </c>
      <c r="E748" s="11" t="s">
        <v>93</v>
      </c>
      <c r="F748" s="11" t="s">
        <v>407</v>
      </c>
      <c r="G748" s="11" t="s">
        <v>48</v>
      </c>
      <c r="H748" s="11" t="s">
        <v>95</v>
      </c>
      <c r="I748" s="11" t="s">
        <v>29</v>
      </c>
      <c r="J748" s="11" t="s">
        <v>29</v>
      </c>
      <c r="K748" s="11" t="s">
        <v>1569</v>
      </c>
      <c r="L748" s="20"/>
      <c r="M748" s="11">
        <f t="shared" si="425"/>
        <v>0</v>
      </c>
      <c r="N748" s="11">
        <v>0</v>
      </c>
      <c r="O748" s="11"/>
      <c r="P748" s="11"/>
      <c r="Q748" s="11"/>
      <c r="R748" s="11">
        <v>0</v>
      </c>
      <c r="S748" s="11">
        <v>0</v>
      </c>
      <c r="T748" s="11"/>
      <c r="U748" s="11"/>
      <c r="V748" s="11"/>
      <c r="W748" s="11"/>
      <c r="X748" s="11">
        <v>0</v>
      </c>
      <c r="Y748" s="11">
        <v>0</v>
      </c>
      <c r="Z748" s="11">
        <v>0</v>
      </c>
      <c r="AA748" s="11">
        <v>0</v>
      </c>
      <c r="AB748" s="11">
        <v>0</v>
      </c>
      <c r="AC748" s="11"/>
      <c r="AD748" s="11">
        <v>0</v>
      </c>
      <c r="AE748" s="11">
        <v>0</v>
      </c>
      <c r="AF748" s="11">
        <v>0</v>
      </c>
      <c r="AG748" s="11"/>
      <c r="AH748" s="11">
        <v>0</v>
      </c>
      <c r="AI748" s="11" t="s">
        <v>32</v>
      </c>
      <c r="AJ748" s="11"/>
    </row>
    <row r="749" spans="1:36" s="7" customFormat="1" ht="13.5" hidden="1" customHeight="1" x14ac:dyDescent="0.25">
      <c r="A749" s="11" t="str">
        <f t="shared" si="415"/>
        <v>select N'Пірчак Альберт Ілліч', N'32',  N'Загальнолікарський кабінет',  N'лікар-невропатолог',  N'0.50', 0, 0, 0, getDate(), null, getDate() union all</v>
      </c>
      <c r="B749" s="11" t="s">
        <v>959</v>
      </c>
      <c r="C749" s="11" t="s">
        <v>127</v>
      </c>
      <c r="D749" s="11" t="s">
        <v>84</v>
      </c>
      <c r="E749" s="11" t="s">
        <v>90</v>
      </c>
      <c r="F749" s="11">
        <v>0</v>
      </c>
      <c r="G749" s="11" t="s">
        <v>26</v>
      </c>
      <c r="H749" s="11" t="s">
        <v>26</v>
      </c>
      <c r="I749" s="11" t="s">
        <v>50</v>
      </c>
      <c r="J749" s="11" t="s">
        <v>29</v>
      </c>
      <c r="K749" s="11" t="s">
        <v>1571</v>
      </c>
      <c r="L749" s="20"/>
      <c r="M749" s="11">
        <f t="shared" si="425"/>
        <v>0</v>
      </c>
      <c r="N749" s="11">
        <v>0</v>
      </c>
      <c r="O749" s="11"/>
      <c r="P749" s="11">
        <f t="shared" ref="P749:P750" si="426">S749*(200/3)*J749*F749</f>
        <v>0</v>
      </c>
      <c r="Q749" s="11" t="b">
        <f t="shared" ref="Q749:Q750" si="427">ROUND(R749,2)=ROUND(P749,2)</f>
        <v>1</v>
      </c>
      <c r="R749" s="11">
        <v>0</v>
      </c>
      <c r="S749" s="12">
        <v>0</v>
      </c>
      <c r="T749" s="12">
        <f t="shared" ref="T749:T750" si="428">(30000*F749*J749)</f>
        <v>0</v>
      </c>
      <c r="U749" s="12">
        <f t="shared" ref="U749:U750" si="429">20000*F749*J749</f>
        <v>0</v>
      </c>
      <c r="V749" s="12">
        <f t="shared" ref="V749:V750" si="430">ROUND(IF((Y749-T749)&gt;U749,(Y749-T749-U749)*0.1+U749*0.3,(Y749-T749)*0.3),2)</f>
        <v>0</v>
      </c>
      <c r="W749" s="12" t="b">
        <f t="shared" ref="W749:W750" si="431">IF(V749&lt;0,0,V749)=ROUND(X749,2)</f>
        <v>1</v>
      </c>
      <c r="X749" s="11">
        <v>0</v>
      </c>
      <c r="Y749" s="11">
        <v>0</v>
      </c>
      <c r="Z749" s="11">
        <v>0</v>
      </c>
      <c r="AA749" s="11">
        <v>0</v>
      </c>
      <c r="AB749" s="11">
        <v>0</v>
      </c>
      <c r="AC749" s="11"/>
      <c r="AD749" s="11">
        <v>0</v>
      </c>
      <c r="AE749" s="11">
        <v>0</v>
      </c>
      <c r="AF749" s="11">
        <f t="shared" ref="AF749:AF750" si="432">ROUND(AH749*AE749,2)</f>
        <v>0</v>
      </c>
      <c r="AG749" s="11" t="b">
        <f t="shared" ref="AG749:AG750" si="433">ROUND(AF749,2)=ROUND((AH749*AE749),2)</f>
        <v>1</v>
      </c>
      <c r="AH749" s="11">
        <v>4075045</v>
      </c>
      <c r="AI749" s="11" t="s">
        <v>32</v>
      </c>
      <c r="AJ749" s="11"/>
    </row>
    <row r="750" spans="1:36" s="7" customFormat="1" ht="13.5" hidden="1" customHeight="1" x14ac:dyDescent="0.25">
      <c r="A750" s="11" t="str">
        <f t="shared" si="415"/>
        <v>select N'Пішковцій Наталія Володимирівна', N'32',  N'Офтальмологічний кабінет',  N'лікар-офтальмолог',  N'1.00', 0, 0, 2321,96, getDate(), null, getDate() union all</v>
      </c>
      <c r="B750" s="11" t="s">
        <v>900</v>
      </c>
      <c r="C750" s="11" t="s">
        <v>692</v>
      </c>
      <c r="D750" s="11" t="s">
        <v>84</v>
      </c>
      <c r="E750" s="11" t="s">
        <v>693</v>
      </c>
      <c r="F750" s="11">
        <v>0.71428572999999995</v>
      </c>
      <c r="G750" s="11" t="s">
        <v>26</v>
      </c>
      <c r="H750" s="11" t="s">
        <v>26</v>
      </c>
      <c r="I750" s="11" t="s">
        <v>29</v>
      </c>
      <c r="J750" s="11" t="s">
        <v>29</v>
      </c>
      <c r="K750" s="11" t="s">
        <v>1569</v>
      </c>
      <c r="L750" s="20"/>
      <c r="M750" s="11">
        <f t="shared" si="425"/>
        <v>2321.96</v>
      </c>
      <c r="N750" s="11">
        <v>0</v>
      </c>
      <c r="O750" s="11"/>
      <c r="P750" s="11">
        <f t="shared" si="426"/>
        <v>0</v>
      </c>
      <c r="Q750" s="11" t="b">
        <f t="shared" si="427"/>
        <v>1</v>
      </c>
      <c r="R750" s="11">
        <v>0</v>
      </c>
      <c r="S750" s="12">
        <v>0</v>
      </c>
      <c r="T750" s="12">
        <f t="shared" si="428"/>
        <v>21428.571899999999</v>
      </c>
      <c r="U750" s="12">
        <f t="shared" si="429"/>
        <v>14285.714599999999</v>
      </c>
      <c r="V750" s="12">
        <f t="shared" si="430"/>
        <v>-4949.2700000000004</v>
      </c>
      <c r="W750" s="12" t="b">
        <f t="shared" si="431"/>
        <v>1</v>
      </c>
      <c r="X750" s="11">
        <v>0</v>
      </c>
      <c r="Y750" s="11">
        <v>4931</v>
      </c>
      <c r="Z750" s="11">
        <v>0</v>
      </c>
      <c r="AA750" s="11">
        <v>0</v>
      </c>
      <c r="AB750" s="11">
        <v>0</v>
      </c>
      <c r="AC750" s="11"/>
      <c r="AD750" s="11" t="s">
        <v>26</v>
      </c>
      <c r="AE750" s="17">
        <v>5.6980056980056987E-4</v>
      </c>
      <c r="AF750" s="11">
        <f t="shared" si="432"/>
        <v>2321.96</v>
      </c>
      <c r="AG750" s="11" t="b">
        <f t="shared" si="433"/>
        <v>1</v>
      </c>
      <c r="AH750" s="11">
        <v>4075045</v>
      </c>
      <c r="AI750" s="11" t="s">
        <v>32</v>
      </c>
      <c r="AJ750" s="11"/>
    </row>
    <row r="751" spans="1:36" s="7" customFormat="1" ht="13.5" hidden="1" customHeight="1" x14ac:dyDescent="0.25">
      <c r="A751" s="11" t="str">
        <f t="shared" si="415"/>
        <v>select N'Пішковцій Оксана Петрівна', N'22',  N'Відділення загальної терапії',  N'Молодша медична сестра',  N'1.00', 8, 120, 0, getDate(), null, getDate() union all</v>
      </c>
      <c r="B751" s="11" t="s">
        <v>1159</v>
      </c>
      <c r="C751" s="11" t="s">
        <v>202</v>
      </c>
      <c r="D751" s="11" t="s">
        <v>203</v>
      </c>
      <c r="E751" s="11" t="s">
        <v>111</v>
      </c>
      <c r="F751" s="11" t="s">
        <v>204</v>
      </c>
      <c r="G751" s="11" t="s">
        <v>48</v>
      </c>
      <c r="H751" s="11" t="s">
        <v>112</v>
      </c>
      <c r="I751" s="11" t="s">
        <v>29</v>
      </c>
      <c r="J751" s="11" t="s">
        <v>29</v>
      </c>
      <c r="K751" s="11" t="s">
        <v>1569</v>
      </c>
      <c r="L751" s="20"/>
      <c r="M751" s="11">
        <f t="shared" si="425"/>
        <v>0</v>
      </c>
      <c r="N751" s="11">
        <v>0</v>
      </c>
      <c r="O751" s="11"/>
      <c r="P751" s="11"/>
      <c r="Q751" s="11"/>
      <c r="R751" s="11">
        <v>0</v>
      </c>
      <c r="S751" s="11">
        <v>0</v>
      </c>
      <c r="T751" s="11"/>
      <c r="U751" s="11"/>
      <c r="V751" s="11"/>
      <c r="W751" s="11"/>
      <c r="X751" s="11">
        <v>0</v>
      </c>
      <c r="Y751" s="11">
        <v>0</v>
      </c>
      <c r="Z751" s="11">
        <v>0</v>
      </c>
      <c r="AA751" s="11">
        <v>0</v>
      </c>
      <c r="AB751" s="11">
        <v>0</v>
      </c>
      <c r="AC751" s="11"/>
      <c r="AD751" s="11">
        <v>0</v>
      </c>
      <c r="AE751" s="11">
        <v>0</v>
      </c>
      <c r="AF751" s="11">
        <v>0</v>
      </c>
      <c r="AG751" s="11"/>
      <c r="AH751" s="11">
        <v>0</v>
      </c>
      <c r="AI751" s="11" t="s">
        <v>32</v>
      </c>
      <c r="AJ751" s="11"/>
    </row>
    <row r="752" spans="1:36" s="7" customFormat="1" ht="13.5" hidden="1" customHeight="1" x14ac:dyDescent="0.25">
      <c r="A752" s="11" t="str">
        <f t="shared" si="415"/>
        <v>select N'Плешко Вікторія Степанівна', N'2',  N'Відділення екстреної (невідкладної) медичної допомоги',  N'реєстратор медичний',  N'1.00', 8, 360, 0, getDate(), null, getDate() union all</v>
      </c>
      <c r="B752" s="11" t="s">
        <v>1155</v>
      </c>
      <c r="C752" s="11" t="s">
        <v>173</v>
      </c>
      <c r="D752" s="11" t="s">
        <v>30</v>
      </c>
      <c r="E752" s="11" t="s">
        <v>313</v>
      </c>
      <c r="F752" s="11" t="s">
        <v>31</v>
      </c>
      <c r="G752" s="11" t="s">
        <v>48</v>
      </c>
      <c r="H752" s="11" t="s">
        <v>314</v>
      </c>
      <c r="I752" s="11" t="s">
        <v>29</v>
      </c>
      <c r="J752" s="11" t="s">
        <v>29</v>
      </c>
      <c r="K752" s="11" t="s">
        <v>1569</v>
      </c>
      <c r="L752" s="20"/>
      <c r="M752" s="11">
        <f t="shared" si="425"/>
        <v>0</v>
      </c>
      <c r="N752" s="11">
        <v>0</v>
      </c>
      <c r="O752" s="11"/>
      <c r="P752" s="11"/>
      <c r="Q752" s="11"/>
      <c r="R752" s="11">
        <v>0</v>
      </c>
      <c r="S752" s="11">
        <v>0</v>
      </c>
      <c r="T752" s="11"/>
      <c r="U752" s="11"/>
      <c r="V752" s="11"/>
      <c r="W752" s="11"/>
      <c r="X752" s="11">
        <v>0</v>
      </c>
      <c r="Y752" s="11">
        <v>0</v>
      </c>
      <c r="Z752" s="11">
        <v>0</v>
      </c>
      <c r="AA752" s="11">
        <v>0</v>
      </c>
      <c r="AB752" s="11">
        <v>0</v>
      </c>
      <c r="AC752" s="11"/>
      <c r="AD752" s="11">
        <v>0</v>
      </c>
      <c r="AE752" s="11">
        <v>0</v>
      </c>
      <c r="AF752" s="11">
        <v>0</v>
      </c>
      <c r="AG752" s="11"/>
      <c r="AH752" s="11">
        <v>0</v>
      </c>
      <c r="AI752" s="11" t="s">
        <v>32</v>
      </c>
      <c r="AJ752" s="11"/>
    </row>
    <row r="753" spans="1:37" s="7" customFormat="1" ht="13.5" hidden="1" customHeight="1" x14ac:dyDescent="0.25">
      <c r="A753" s="11" t="str">
        <f t="shared" si="415"/>
        <v>select N'Повханич Грицяк Тетяна Мирославівна', N'32',  N'Сектор медичних оглядів',  N'лікар-дерматовенеролог',  N'0.25', 0, 0, 0, getDate(), null, getDate() union all</v>
      </c>
      <c r="B753" s="11" t="s">
        <v>488</v>
      </c>
      <c r="C753" s="11" t="s">
        <v>373</v>
      </c>
      <c r="D753" s="11" t="s">
        <v>84</v>
      </c>
      <c r="E753" s="11" t="s">
        <v>121</v>
      </c>
      <c r="F753" s="11">
        <v>1</v>
      </c>
      <c r="G753" s="11" t="s">
        <v>26</v>
      </c>
      <c r="H753" s="11" t="s">
        <v>26</v>
      </c>
      <c r="I753" s="11" t="s">
        <v>50</v>
      </c>
      <c r="J753" s="11" t="s">
        <v>50</v>
      </c>
      <c r="K753" s="11" t="s">
        <v>1570</v>
      </c>
      <c r="L753" s="20"/>
      <c r="M753" s="11">
        <f t="shared" si="425"/>
        <v>0</v>
      </c>
      <c r="N753" s="11">
        <v>0</v>
      </c>
      <c r="O753" s="11"/>
      <c r="P753" s="11">
        <f t="shared" ref="P753:P754" si="434">S753*(200/3)*J753*F753</f>
        <v>0</v>
      </c>
      <c r="Q753" s="11" t="b">
        <f t="shared" ref="Q753:Q754" si="435">ROUND(R753,2)=ROUND(P753,2)</f>
        <v>1</v>
      </c>
      <c r="R753" s="11">
        <v>0</v>
      </c>
      <c r="S753" s="12">
        <v>0</v>
      </c>
      <c r="T753" s="12">
        <f t="shared" ref="T753:T754" si="436">(30000*F753*J753)</f>
        <v>15000</v>
      </c>
      <c r="U753" s="12">
        <f t="shared" ref="U753:U754" si="437">20000*F753*J753</f>
        <v>10000</v>
      </c>
      <c r="V753" s="12">
        <f t="shared" ref="V753:V754" si="438">ROUND(IF((Y753-T753)&gt;U753,(Y753-T753-U753)*0.1+U753*0.3,(Y753-T753)*0.3),2)</f>
        <v>-4500</v>
      </c>
      <c r="W753" s="12" t="b">
        <f t="shared" ref="W753:W754" si="439">IF(V753&lt;0,0,V753)=ROUND(X753,2)</f>
        <v>1</v>
      </c>
      <c r="X753" s="11">
        <v>0</v>
      </c>
      <c r="Y753" s="11">
        <v>0</v>
      </c>
      <c r="Z753" s="11">
        <v>0</v>
      </c>
      <c r="AA753" s="11">
        <v>0</v>
      </c>
      <c r="AB753" s="11">
        <v>0</v>
      </c>
      <c r="AC753" s="11"/>
      <c r="AD753" s="11">
        <v>0</v>
      </c>
      <c r="AE753" s="11">
        <v>0</v>
      </c>
      <c r="AF753" s="11">
        <v>0</v>
      </c>
      <c r="AG753" s="11" t="b">
        <f t="shared" ref="AG753:AG754" si="440">ROUND(AF753,2)=ROUND((AH753*AE753),2)</f>
        <v>1</v>
      </c>
      <c r="AH753" s="11">
        <v>0</v>
      </c>
      <c r="AI753" s="11" t="s">
        <v>32</v>
      </c>
      <c r="AJ753" s="11"/>
    </row>
    <row r="754" spans="1:37" s="7" customFormat="1" ht="13.5" hidden="1" customHeight="1" x14ac:dyDescent="0.25">
      <c r="A754" s="11" t="str">
        <f t="shared" si="415"/>
        <v>select N'Повханич Грицяк Тетяна Мирославівна', N'32',  N'Сектор медичних оглядів',  N'лікар-дерматовенеролог',  N'0.25', 0, 0, 0, getDate(), null, getDate() union all</v>
      </c>
      <c r="B754" s="11" t="s">
        <v>488</v>
      </c>
      <c r="C754" s="11" t="s">
        <v>373</v>
      </c>
      <c r="D754" s="11" t="s">
        <v>84</v>
      </c>
      <c r="E754" s="11" t="s">
        <v>121</v>
      </c>
      <c r="F754" s="11">
        <v>1</v>
      </c>
      <c r="G754" s="11" t="s">
        <v>26</v>
      </c>
      <c r="H754" s="11" t="s">
        <v>26</v>
      </c>
      <c r="I754" s="11" t="s">
        <v>50</v>
      </c>
      <c r="J754" s="11" t="s">
        <v>50</v>
      </c>
      <c r="K754" s="11" t="s">
        <v>1570</v>
      </c>
      <c r="L754" s="20"/>
      <c r="M754" s="11">
        <f t="shared" si="425"/>
        <v>0</v>
      </c>
      <c r="N754" s="11">
        <v>0</v>
      </c>
      <c r="O754" s="11"/>
      <c r="P754" s="11">
        <f t="shared" si="434"/>
        <v>0</v>
      </c>
      <c r="Q754" s="11" t="b">
        <f t="shared" si="435"/>
        <v>1</v>
      </c>
      <c r="R754" s="11">
        <v>0</v>
      </c>
      <c r="S754" s="12">
        <v>0</v>
      </c>
      <c r="T754" s="12">
        <f t="shared" si="436"/>
        <v>15000</v>
      </c>
      <c r="U754" s="12">
        <f t="shared" si="437"/>
        <v>10000</v>
      </c>
      <c r="V754" s="12">
        <f t="shared" si="438"/>
        <v>-4500</v>
      </c>
      <c r="W754" s="12" t="b">
        <f t="shared" si="439"/>
        <v>1</v>
      </c>
      <c r="X754" s="11">
        <v>0</v>
      </c>
      <c r="Y754" s="11">
        <v>0</v>
      </c>
      <c r="Z754" s="11">
        <v>0</v>
      </c>
      <c r="AA754" s="11">
        <v>0</v>
      </c>
      <c r="AB754" s="11">
        <v>0</v>
      </c>
      <c r="AC754" s="11"/>
      <c r="AD754" s="11">
        <v>0</v>
      </c>
      <c r="AE754" s="11">
        <v>0</v>
      </c>
      <c r="AF754" s="11">
        <v>0</v>
      </c>
      <c r="AG754" s="11" t="b">
        <f t="shared" si="440"/>
        <v>1</v>
      </c>
      <c r="AH754" s="11">
        <v>0</v>
      </c>
      <c r="AI754" s="11" t="s">
        <v>32</v>
      </c>
      <c r="AJ754" s="11"/>
    </row>
    <row r="755" spans="1:37" s="7" customFormat="1" ht="13.5" hidden="1" customHeight="1" x14ac:dyDescent="0.25">
      <c r="A755" s="11" t="str">
        <f t="shared" si="415"/>
        <v>select N'Подгорська Марія Василівна', N'97',  N'Акушерський блок',  N'Молодша медична сестра',  N'1.00', 8, 120, 0, getDate(), null, getDate() union all</v>
      </c>
      <c r="B755" s="11" t="s">
        <v>697</v>
      </c>
      <c r="C755" s="11" t="s">
        <v>641</v>
      </c>
      <c r="D755" s="11" t="s">
        <v>642</v>
      </c>
      <c r="E755" s="11" t="s">
        <v>111</v>
      </c>
      <c r="F755" s="11" t="s">
        <v>25</v>
      </c>
      <c r="G755" s="11" t="s">
        <v>48</v>
      </c>
      <c r="H755" s="11" t="s">
        <v>112</v>
      </c>
      <c r="I755" s="11" t="s">
        <v>29</v>
      </c>
      <c r="J755" s="11" t="s">
        <v>29</v>
      </c>
      <c r="K755" s="11" t="s">
        <v>1569</v>
      </c>
      <c r="L755" s="20"/>
      <c r="M755" s="11">
        <f t="shared" si="425"/>
        <v>0</v>
      </c>
      <c r="N755" s="11">
        <v>0</v>
      </c>
      <c r="O755" s="11"/>
      <c r="P755" s="11"/>
      <c r="Q755" s="11"/>
      <c r="R755" s="11">
        <v>0</v>
      </c>
      <c r="S755" s="11">
        <v>0</v>
      </c>
      <c r="T755" s="11"/>
      <c r="U755" s="11"/>
      <c r="V755" s="11"/>
      <c r="W755" s="11"/>
      <c r="X755" s="11">
        <v>0</v>
      </c>
      <c r="Y755" s="11">
        <v>0</v>
      </c>
      <c r="Z755" s="11">
        <v>0</v>
      </c>
      <c r="AA755" s="11">
        <v>0</v>
      </c>
      <c r="AB755" s="11">
        <v>0</v>
      </c>
      <c r="AC755" s="11"/>
      <c r="AD755" s="11">
        <v>0</v>
      </c>
      <c r="AE755" s="11">
        <v>0</v>
      </c>
      <c r="AF755" s="11">
        <v>0</v>
      </c>
      <c r="AG755" s="11"/>
      <c r="AH755" s="11">
        <v>0</v>
      </c>
      <c r="AI755" s="11" t="s">
        <v>32</v>
      </c>
      <c r="AJ755" s="11"/>
    </row>
    <row r="756" spans="1:37" s="7" customFormat="1" ht="13.5" hidden="1" customHeight="1" x14ac:dyDescent="0.25">
      <c r="A756" s="11" t="str">
        <f t="shared" si="415"/>
        <v>select N'Поковба Михайло Михайлович', N'28',  N'Рентгенологічний блок',  N'лікар-рентгенолог',  N'0.75', 8, 360, 0, getDate(), null, getDate() union all</v>
      </c>
      <c r="B756" s="11" t="s">
        <v>369</v>
      </c>
      <c r="C756" s="11" t="s">
        <v>370</v>
      </c>
      <c r="D756" s="11" t="s">
        <v>365</v>
      </c>
      <c r="E756" s="11" t="s">
        <v>371</v>
      </c>
      <c r="F756" s="11">
        <v>1</v>
      </c>
      <c r="G756" s="11">
        <v>8</v>
      </c>
      <c r="H756" s="11">
        <v>360</v>
      </c>
      <c r="I756" s="11" t="s">
        <v>165</v>
      </c>
      <c r="J756" s="11" t="s">
        <v>29</v>
      </c>
      <c r="K756" s="11" t="s">
        <v>1572</v>
      </c>
      <c r="L756" s="20"/>
      <c r="M756" s="11">
        <f t="shared" si="425"/>
        <v>0</v>
      </c>
      <c r="N756" s="11">
        <v>0</v>
      </c>
      <c r="O756" s="11"/>
      <c r="P756" s="11">
        <f>S756*(200/3)*J756*F756</f>
        <v>0</v>
      </c>
      <c r="Q756" s="11" t="b">
        <f>ROUND(R756,2)=ROUND(P756,2)</f>
        <v>1</v>
      </c>
      <c r="R756" s="11">
        <v>0</v>
      </c>
      <c r="S756" s="12">
        <v>0</v>
      </c>
      <c r="T756" s="12">
        <f>(30000*F756*J756)</f>
        <v>30000</v>
      </c>
      <c r="U756" s="12">
        <f>20000*F756*J756</f>
        <v>20000</v>
      </c>
      <c r="V756" s="12">
        <f>ROUND(IF((Y756-T756)&gt;U756,(Y756-T756-U756)*0.1+U756*0.3,(Y756-T756)*0.3),2)</f>
        <v>-9000</v>
      </c>
      <c r="W756" s="12" t="b">
        <f>IF(V756&lt;0,0,V756)=ROUND(X756,2)</f>
        <v>1</v>
      </c>
      <c r="X756" s="11">
        <v>0</v>
      </c>
      <c r="Y756" s="11">
        <v>0</v>
      </c>
      <c r="Z756" s="11">
        <v>0</v>
      </c>
      <c r="AA756" s="11">
        <v>0</v>
      </c>
      <c r="AB756" s="11">
        <v>0</v>
      </c>
      <c r="AC756" s="11"/>
      <c r="AD756" s="11">
        <v>0</v>
      </c>
      <c r="AE756" s="11">
        <v>0</v>
      </c>
      <c r="AF756" s="11">
        <v>0</v>
      </c>
      <c r="AG756" s="11" t="b">
        <f>ROUND(AF756,2)=ROUND((AH756*AE756),2)</f>
        <v>1</v>
      </c>
      <c r="AH756" s="11">
        <v>0</v>
      </c>
      <c r="AI756" s="11" t="s">
        <v>32</v>
      </c>
      <c r="AJ756" s="11"/>
    </row>
    <row r="757" spans="1:37" s="7" customFormat="1" ht="13.5" hidden="1" customHeight="1" x14ac:dyDescent="0.25">
      <c r="A757" s="11" t="str">
        <f t="shared" si="415"/>
        <v>select N'Поллогі Вікторія Дмитрівна', N'32',  N'Рецепція',  N'сестра медична',  N'1.00', 6, 320, 0, getDate(), null, getDate() union all</v>
      </c>
      <c r="B757" s="11" t="s">
        <v>971</v>
      </c>
      <c r="C757" s="11" t="s">
        <v>411</v>
      </c>
      <c r="D757" s="11" t="s">
        <v>84</v>
      </c>
      <c r="E757" s="11" t="s">
        <v>93</v>
      </c>
      <c r="F757" s="11" t="s">
        <v>25</v>
      </c>
      <c r="G757" s="11">
        <v>6</v>
      </c>
      <c r="H757" s="11">
        <v>320</v>
      </c>
      <c r="I757" s="11" t="s">
        <v>29</v>
      </c>
      <c r="J757" s="11" t="s">
        <v>29</v>
      </c>
      <c r="K757" s="11" t="s">
        <v>1569</v>
      </c>
      <c r="L757" s="20"/>
      <c r="M757" s="11">
        <f t="shared" si="425"/>
        <v>0</v>
      </c>
      <c r="N757" s="11">
        <v>0</v>
      </c>
      <c r="O757" s="11"/>
      <c r="P757" s="11"/>
      <c r="Q757" s="11"/>
      <c r="R757" s="11">
        <v>0</v>
      </c>
      <c r="S757" s="11">
        <v>0</v>
      </c>
      <c r="T757" s="11"/>
      <c r="U757" s="11"/>
      <c r="V757" s="11"/>
      <c r="W757" s="11"/>
      <c r="X757" s="11">
        <v>0</v>
      </c>
      <c r="Y757" s="11">
        <v>0</v>
      </c>
      <c r="Z757" s="11">
        <v>0</v>
      </c>
      <c r="AA757" s="11">
        <v>0</v>
      </c>
      <c r="AB757" s="11">
        <v>0</v>
      </c>
      <c r="AC757" s="11"/>
      <c r="AD757" s="11">
        <v>0</v>
      </c>
      <c r="AE757" s="11">
        <v>0</v>
      </c>
      <c r="AF757" s="11">
        <v>0</v>
      </c>
      <c r="AG757" s="11"/>
      <c r="AH757" s="11">
        <v>0</v>
      </c>
      <c r="AI757" s="11" t="s">
        <v>32</v>
      </c>
      <c r="AJ757" s="11"/>
    </row>
    <row r="758" spans="1:37" s="7" customFormat="1" ht="13.5" hidden="1" customHeight="1" x14ac:dyDescent="0.25">
      <c r="A758" s="11" t="str">
        <f t="shared" si="415"/>
        <v>select N'Поляк Мар’яна Василівна', N'4',  N'Гінекологічне відділення',  N'сестра медична старша',  N'1.00', 8, 280, 0, getDate(), null, getDate() union all</v>
      </c>
      <c r="B758" s="11" t="s">
        <v>207</v>
      </c>
      <c r="C758" s="11" t="s">
        <v>34</v>
      </c>
      <c r="D758" s="11" t="s">
        <v>35</v>
      </c>
      <c r="E758" s="11" t="s">
        <v>117</v>
      </c>
      <c r="F758" s="11" t="s">
        <v>122</v>
      </c>
      <c r="G758" s="11" t="s">
        <v>48</v>
      </c>
      <c r="H758" s="11" t="s">
        <v>118</v>
      </c>
      <c r="I758" s="11" t="s">
        <v>29</v>
      </c>
      <c r="J758" s="11" t="s">
        <v>29</v>
      </c>
      <c r="K758" s="11" t="s">
        <v>1569</v>
      </c>
      <c r="L758" s="20"/>
      <c r="M758" s="11">
        <f t="shared" si="425"/>
        <v>0</v>
      </c>
      <c r="N758" s="11">
        <v>0</v>
      </c>
      <c r="O758" s="11"/>
      <c r="P758" s="11"/>
      <c r="Q758" s="11"/>
      <c r="R758" s="11">
        <v>0</v>
      </c>
      <c r="S758" s="11">
        <v>0</v>
      </c>
      <c r="T758" s="11"/>
      <c r="U758" s="11"/>
      <c r="V758" s="11"/>
      <c r="W758" s="11"/>
      <c r="X758" s="11">
        <v>0</v>
      </c>
      <c r="Y758" s="11">
        <v>0</v>
      </c>
      <c r="Z758" s="11">
        <v>0</v>
      </c>
      <c r="AA758" s="11">
        <v>0</v>
      </c>
      <c r="AB758" s="11">
        <v>0</v>
      </c>
      <c r="AC758" s="11"/>
      <c r="AD758" s="11">
        <v>0</v>
      </c>
      <c r="AE758" s="11">
        <v>0</v>
      </c>
      <c r="AF758" s="11">
        <v>0</v>
      </c>
      <c r="AG758" s="11"/>
      <c r="AH758" s="11">
        <v>0</v>
      </c>
      <c r="AI758" s="11" t="s">
        <v>32</v>
      </c>
      <c r="AJ758" s="11"/>
    </row>
    <row r="759" spans="1:37" s="7" customFormat="1" ht="13.5" hidden="1" customHeight="1" x14ac:dyDescent="0.25">
      <c r="A759" s="11" t="str">
        <f t="shared" si="415"/>
        <v>select N'Поп Емілія Василівна', N'13',  N'Кардіологічне відділення',  N'лікар-кардіолог',  N'1.00', 0, 0, 0, getDate(), null, getDate() union all</v>
      </c>
      <c r="B759" s="11" t="s">
        <v>1217</v>
      </c>
      <c r="C759" s="11" t="s">
        <v>383</v>
      </c>
      <c r="D759" s="11" t="s">
        <v>384</v>
      </c>
      <c r="E759" s="11" t="s">
        <v>841</v>
      </c>
      <c r="F759" s="11">
        <v>1.0222635</v>
      </c>
      <c r="G759" s="11" t="s">
        <v>26</v>
      </c>
      <c r="H759" s="11" t="s">
        <v>26</v>
      </c>
      <c r="I759" s="11" t="s">
        <v>27</v>
      </c>
      <c r="J759" s="11" t="s">
        <v>28</v>
      </c>
      <c r="K759" s="11" t="s">
        <v>1569</v>
      </c>
      <c r="L759" s="20"/>
      <c r="M759" s="11">
        <f t="shared" si="425"/>
        <v>0</v>
      </c>
      <c r="N759" s="11">
        <v>0</v>
      </c>
      <c r="O759" s="11"/>
      <c r="P759" s="11">
        <f t="shared" ref="P759:P761" si="441">S759*(200/3)*J759*F759</f>
        <v>0</v>
      </c>
      <c r="Q759" s="11" t="b">
        <f t="shared" ref="Q759:Q761" si="442">ROUND(R759,2)=ROUND(P759,2)</f>
        <v>1</v>
      </c>
      <c r="R759" s="11">
        <v>0</v>
      </c>
      <c r="S759" s="14">
        <v>0</v>
      </c>
      <c r="T759" s="12">
        <f t="shared" ref="T759:T761" si="443">(30000*F759*J759)</f>
        <v>24534.324000000001</v>
      </c>
      <c r="U759" s="12">
        <f t="shared" ref="U759:U761" si="444">20000*F759*J759</f>
        <v>16356.216</v>
      </c>
      <c r="V759" s="12">
        <f t="shared" ref="V759:V761" si="445">ROUND(IF((Y759-T759)&gt;U759,(Y759-T759-U759)*0.1+U759*0.3,(Y759-T759)*0.3),2)</f>
        <v>-7360.3</v>
      </c>
      <c r="W759" s="12" t="b">
        <f t="shared" ref="W759:W761" si="446">IF(V759&lt;0,0,V759)=ROUND(X759,2)</f>
        <v>1</v>
      </c>
      <c r="X759" s="11">
        <v>0</v>
      </c>
      <c r="Y759" s="11">
        <v>0</v>
      </c>
      <c r="Z759" s="11">
        <v>0</v>
      </c>
      <c r="AA759" s="11">
        <v>0</v>
      </c>
      <c r="AB759" s="11">
        <v>0</v>
      </c>
      <c r="AC759" s="11"/>
      <c r="AD759" s="11">
        <v>0</v>
      </c>
      <c r="AE759" s="11">
        <v>0</v>
      </c>
      <c r="AF759" s="11">
        <v>0</v>
      </c>
      <c r="AG759" s="11" t="b">
        <f t="shared" ref="AG759:AG761" si="447">ROUND(AF759,2)=ROUND((AH759*AE759),2)</f>
        <v>1</v>
      </c>
      <c r="AH759" s="11">
        <v>0</v>
      </c>
      <c r="AI759" s="11" t="s">
        <v>32</v>
      </c>
      <c r="AJ759" s="11"/>
    </row>
    <row r="760" spans="1:37" s="7" customFormat="1" ht="13.5" hidden="1" customHeight="1" x14ac:dyDescent="0.25">
      <c r="A760" s="11" t="str">
        <f t="shared" si="415"/>
        <v>select N'Поп Емілія Василівна', N'13',  N'Кардіологічне відділення',  N'лікар-кардіолог',  N'0.25', 0, 0, 0, getDate(), null, getDate() union all</v>
      </c>
      <c r="B760" s="11" t="s">
        <v>1217</v>
      </c>
      <c r="C760" s="11" t="s">
        <v>383</v>
      </c>
      <c r="D760" s="11" t="s">
        <v>384</v>
      </c>
      <c r="E760" s="11" t="s">
        <v>841</v>
      </c>
      <c r="F760" s="11">
        <v>1.1427157999999999</v>
      </c>
      <c r="G760" s="11" t="s">
        <v>26</v>
      </c>
      <c r="H760" s="11" t="s">
        <v>26</v>
      </c>
      <c r="I760" s="11" t="s">
        <v>27</v>
      </c>
      <c r="J760" s="11" t="s">
        <v>374</v>
      </c>
      <c r="K760" s="11" t="s">
        <v>1570</v>
      </c>
      <c r="L760" s="20"/>
      <c r="M760" s="11">
        <f t="shared" si="425"/>
        <v>0</v>
      </c>
      <c r="N760" s="11">
        <v>0</v>
      </c>
      <c r="O760" s="11"/>
      <c r="P760" s="11">
        <f t="shared" si="441"/>
        <v>0</v>
      </c>
      <c r="Q760" s="11" t="b">
        <f t="shared" si="442"/>
        <v>1</v>
      </c>
      <c r="R760" s="11">
        <v>0</v>
      </c>
      <c r="S760" s="14">
        <v>0</v>
      </c>
      <c r="T760" s="12">
        <f t="shared" si="443"/>
        <v>6856.2948000000006</v>
      </c>
      <c r="U760" s="12">
        <f t="shared" si="444"/>
        <v>4570.8631999999998</v>
      </c>
      <c r="V760" s="12">
        <f t="shared" si="445"/>
        <v>-2056.89</v>
      </c>
      <c r="W760" s="12" t="b">
        <f t="shared" si="446"/>
        <v>1</v>
      </c>
      <c r="X760" s="11">
        <v>0</v>
      </c>
      <c r="Y760" s="11">
        <v>0</v>
      </c>
      <c r="Z760" s="11">
        <v>0</v>
      </c>
      <c r="AA760" s="11">
        <v>0</v>
      </c>
      <c r="AB760" s="11">
        <v>0</v>
      </c>
      <c r="AC760" s="11"/>
      <c r="AD760" s="11">
        <v>0</v>
      </c>
      <c r="AE760" s="11">
        <v>0</v>
      </c>
      <c r="AF760" s="11">
        <v>0</v>
      </c>
      <c r="AG760" s="11" t="b">
        <f t="shared" si="447"/>
        <v>1</v>
      </c>
      <c r="AH760" s="11">
        <v>0</v>
      </c>
      <c r="AI760" s="11" t="s">
        <v>32</v>
      </c>
      <c r="AJ760" s="11"/>
    </row>
    <row r="761" spans="1:37" s="7" customFormat="1" ht="13.5" customHeight="1" x14ac:dyDescent="0.25">
      <c r="A761" s="11" t="str">
        <f t="shared" si="415"/>
        <v>select N'Попик Василь Васильович', N'32',  N'Офтальмологічний кабінет',  N'лікар-офтальмолог',  N'1.00', 0, 0, 10568,6704, getDate(), null, getDate() union all</v>
      </c>
      <c r="B761" s="11" t="s">
        <v>803</v>
      </c>
      <c r="C761" s="11" t="s">
        <v>692</v>
      </c>
      <c r="D761" s="11" t="s">
        <v>84</v>
      </c>
      <c r="E761" s="11" t="s">
        <v>693</v>
      </c>
      <c r="F761" s="11">
        <v>0.66666669999999995</v>
      </c>
      <c r="G761" s="11" t="s">
        <v>26</v>
      </c>
      <c r="H761" s="11" t="s">
        <v>26</v>
      </c>
      <c r="I761" s="11" t="s">
        <v>29</v>
      </c>
      <c r="J761" s="11" t="s">
        <v>29</v>
      </c>
      <c r="K761" s="11" t="s">
        <v>1569</v>
      </c>
      <c r="L761" s="20"/>
      <c r="M761" s="11">
        <f t="shared" si="425"/>
        <v>10568.670399999999</v>
      </c>
      <c r="N761" s="11">
        <v>0</v>
      </c>
      <c r="O761" s="11"/>
      <c r="P761" s="11">
        <f t="shared" si="441"/>
        <v>0</v>
      </c>
      <c r="Q761" s="11" t="b">
        <f t="shared" si="442"/>
        <v>1</v>
      </c>
      <c r="R761" s="11">
        <v>0</v>
      </c>
      <c r="S761" s="12">
        <v>0</v>
      </c>
      <c r="T761" s="12">
        <f t="shared" si="443"/>
        <v>20000.000999999997</v>
      </c>
      <c r="U761" s="12">
        <f t="shared" si="444"/>
        <v>13333.333999999999</v>
      </c>
      <c r="V761" s="12">
        <f t="shared" si="445"/>
        <v>-4621.8</v>
      </c>
      <c r="W761" s="12" t="b">
        <f t="shared" si="446"/>
        <v>1</v>
      </c>
      <c r="X761" s="11">
        <v>0</v>
      </c>
      <c r="Y761" s="11">
        <v>4594</v>
      </c>
      <c r="Z761" s="11">
        <v>0</v>
      </c>
      <c r="AA761" s="11">
        <v>0</v>
      </c>
      <c r="AB761" s="11">
        <f>AD761*J761*F761*480</f>
        <v>8000.0003999999999</v>
      </c>
      <c r="AC761" s="11"/>
      <c r="AD761" s="11" t="s">
        <v>269</v>
      </c>
      <c r="AE761" s="17">
        <v>6.3034188034188042E-4</v>
      </c>
      <c r="AF761" s="11">
        <f>ROUND(AH761*AE761,2)</f>
        <v>2568.67</v>
      </c>
      <c r="AG761" s="11" t="b">
        <f t="shared" si="447"/>
        <v>1</v>
      </c>
      <c r="AH761" s="11">
        <v>4075045</v>
      </c>
      <c r="AI761" s="11" t="s">
        <v>32</v>
      </c>
      <c r="AJ761" s="11">
        <v>2666.6667000000002</v>
      </c>
      <c r="AK761" s="7">
        <f>AB761-AJ761</f>
        <v>5333.3336999999992</v>
      </c>
    </row>
    <row r="762" spans="1:37" s="7" customFormat="1" ht="13.5" hidden="1" customHeight="1" x14ac:dyDescent="0.25">
      <c r="A762" s="11" t="str">
        <f t="shared" si="415"/>
        <v>select N'Попик Наталія Михайлівна', N'22',  N'Відділення загальної терапії',  N'сестра медична',  N'1.00', 8, 200, 0, getDate(), null, getDate() union all</v>
      </c>
      <c r="B762" s="11" t="s">
        <v>460</v>
      </c>
      <c r="C762" s="11" t="s">
        <v>202</v>
      </c>
      <c r="D762" s="11" t="s">
        <v>203</v>
      </c>
      <c r="E762" s="11" t="s">
        <v>93</v>
      </c>
      <c r="F762" s="11" t="s">
        <v>181</v>
      </c>
      <c r="G762" s="11" t="s">
        <v>48</v>
      </c>
      <c r="H762" s="11" t="s">
        <v>95</v>
      </c>
      <c r="I762" s="11" t="s">
        <v>29</v>
      </c>
      <c r="J762" s="11" t="s">
        <v>29</v>
      </c>
      <c r="K762" s="11" t="s">
        <v>1569</v>
      </c>
      <c r="L762" s="20"/>
      <c r="M762" s="11">
        <f t="shared" si="425"/>
        <v>0</v>
      </c>
      <c r="N762" s="11">
        <v>0</v>
      </c>
      <c r="O762" s="11"/>
      <c r="P762" s="11"/>
      <c r="Q762" s="11"/>
      <c r="R762" s="11">
        <v>0</v>
      </c>
      <c r="S762" s="11">
        <v>0</v>
      </c>
      <c r="T762" s="11"/>
      <c r="U762" s="11"/>
      <c r="V762" s="11"/>
      <c r="W762" s="11"/>
      <c r="X762" s="11">
        <v>0</v>
      </c>
      <c r="Y762" s="11">
        <v>0</v>
      </c>
      <c r="Z762" s="11">
        <v>0</v>
      </c>
      <c r="AA762" s="11">
        <v>0</v>
      </c>
      <c r="AB762" s="11">
        <v>0</v>
      </c>
      <c r="AC762" s="11"/>
      <c r="AD762" s="11">
        <v>0</v>
      </c>
      <c r="AE762" s="11">
        <v>0</v>
      </c>
      <c r="AF762" s="11">
        <v>0</v>
      </c>
      <c r="AG762" s="11"/>
      <c r="AH762" s="11">
        <v>0</v>
      </c>
      <c r="AI762" s="11" t="s">
        <v>32</v>
      </c>
      <c r="AJ762" s="11"/>
    </row>
    <row r="763" spans="1:37" s="7" customFormat="1" ht="13.5" hidden="1" customHeight="1" x14ac:dyDescent="0.25">
      <c r="A763" s="11" t="str">
        <f t="shared" si="415"/>
        <v>select N'Поплавська Галина Вікторівна', N'84',  N'Інсультне відділення',  N'Молодша медична сестра',  N'1.00', 8, 120, 0, getDate(), null, getDate() union all</v>
      </c>
      <c r="B763" s="11" t="s">
        <v>1501</v>
      </c>
      <c r="C763" s="11" t="s">
        <v>282</v>
      </c>
      <c r="D763" s="11" t="s">
        <v>89</v>
      </c>
      <c r="E763" s="11" t="s">
        <v>111</v>
      </c>
      <c r="F763" s="11" t="s">
        <v>290</v>
      </c>
      <c r="G763" s="11" t="s">
        <v>48</v>
      </c>
      <c r="H763" s="11" t="s">
        <v>112</v>
      </c>
      <c r="I763" s="11" t="s">
        <v>29</v>
      </c>
      <c r="J763" s="11" t="s">
        <v>29</v>
      </c>
      <c r="K763" s="11" t="s">
        <v>1569</v>
      </c>
      <c r="L763" s="20"/>
      <c r="M763" s="11">
        <f t="shared" si="425"/>
        <v>0</v>
      </c>
      <c r="N763" s="11">
        <v>0</v>
      </c>
      <c r="O763" s="11"/>
      <c r="P763" s="11"/>
      <c r="Q763" s="11"/>
      <c r="R763" s="11">
        <v>0</v>
      </c>
      <c r="S763" s="11">
        <v>0</v>
      </c>
      <c r="T763" s="11"/>
      <c r="U763" s="11"/>
      <c r="V763" s="11"/>
      <c r="W763" s="11"/>
      <c r="X763" s="11">
        <v>0</v>
      </c>
      <c r="Y763" s="11">
        <v>0</v>
      </c>
      <c r="Z763" s="11">
        <v>0</v>
      </c>
      <c r="AA763" s="11">
        <v>0</v>
      </c>
      <c r="AB763" s="11">
        <v>0</v>
      </c>
      <c r="AC763" s="11"/>
      <c r="AD763" s="11">
        <v>0</v>
      </c>
      <c r="AE763" s="11">
        <v>0</v>
      </c>
      <c r="AF763" s="11">
        <v>0</v>
      </c>
      <c r="AG763" s="11"/>
      <c r="AH763" s="11">
        <v>0</v>
      </c>
      <c r="AI763" s="11" t="s">
        <v>32</v>
      </c>
      <c r="AJ763" s="11"/>
    </row>
    <row r="764" spans="1:37" s="7" customFormat="1" ht="13.5" hidden="1" customHeight="1" x14ac:dyDescent="0.25">
      <c r="A764" s="11" t="str">
        <f t="shared" si="415"/>
        <v>select N'Попов Валентин Вадимович', N'32',  N'Кабінет ендоскопії',  N'лікар-ендоскопіст',  N'0.75', 0, 0, 0, getDate(), null, getDate() union all</v>
      </c>
      <c r="B764" s="11" t="s">
        <v>999</v>
      </c>
      <c r="C764" s="11" t="s">
        <v>389</v>
      </c>
      <c r="D764" s="11" t="s">
        <v>84</v>
      </c>
      <c r="E764" s="11" t="s">
        <v>390</v>
      </c>
      <c r="F764" s="11">
        <v>0.66666669999999995</v>
      </c>
      <c r="G764" s="11" t="s">
        <v>26</v>
      </c>
      <c r="H764" s="11" t="s">
        <v>26</v>
      </c>
      <c r="I764" s="11" t="s">
        <v>165</v>
      </c>
      <c r="J764" s="11" t="s">
        <v>29</v>
      </c>
      <c r="K764" s="11" t="s">
        <v>1572</v>
      </c>
      <c r="L764" s="20"/>
      <c r="M764" s="11">
        <f t="shared" si="425"/>
        <v>0</v>
      </c>
      <c r="N764" s="11">
        <v>0</v>
      </c>
      <c r="O764" s="11"/>
      <c r="P764" s="11">
        <f>S764*(200/3)*J764*F764</f>
        <v>0</v>
      </c>
      <c r="Q764" s="11" t="b">
        <f>ROUND(R764,2)=ROUND(P764,2)</f>
        <v>1</v>
      </c>
      <c r="R764" s="11">
        <v>0</v>
      </c>
      <c r="S764" s="12">
        <v>0</v>
      </c>
      <c r="T764" s="12">
        <f>(30000*F764*J764)</f>
        <v>20000.000999999997</v>
      </c>
      <c r="U764" s="12">
        <f>20000*F764*J764</f>
        <v>13333.333999999999</v>
      </c>
      <c r="V764" s="12">
        <f>ROUND(IF((Y764-T764)&gt;U764,(Y764-T764-U764)*0.1+U764*0.3,(Y764-T764)*0.3),2)</f>
        <v>-6000</v>
      </c>
      <c r="W764" s="12" t="b">
        <f>IF(V764&lt;0,0,V764)=ROUND(X764,2)</f>
        <v>1</v>
      </c>
      <c r="X764" s="11">
        <v>0</v>
      </c>
      <c r="Y764" s="11">
        <v>0</v>
      </c>
      <c r="Z764" s="11">
        <v>0</v>
      </c>
      <c r="AA764" s="11" t="s">
        <v>26</v>
      </c>
      <c r="AB764" s="11">
        <v>0</v>
      </c>
      <c r="AC764" s="11"/>
      <c r="AD764" s="11">
        <v>0</v>
      </c>
      <c r="AE764" s="11">
        <v>0</v>
      </c>
      <c r="AF764" s="11">
        <v>0</v>
      </c>
      <c r="AG764" s="11" t="b">
        <f>ROUND(AF764,2)=ROUND((AH764*AE764),2)</f>
        <v>1</v>
      </c>
      <c r="AH764" s="11">
        <v>0</v>
      </c>
      <c r="AI764" s="11" t="s">
        <v>32</v>
      </c>
      <c r="AJ764" s="11"/>
    </row>
    <row r="765" spans="1:37" s="7" customFormat="1" ht="13.5" hidden="1" customHeight="1" x14ac:dyDescent="0.25">
      <c r="A765" s="11" t="str">
        <f t="shared" si="415"/>
        <v>select N'Попович Кароліна Володимирівна', N'93',  N'Бухгалтерія',  N'Старший економіст',  N'1.00', 10, 800, 0, getDate(), null, getDate() union all</v>
      </c>
      <c r="B765" s="11" t="s">
        <v>1174</v>
      </c>
      <c r="C765" s="11" t="s">
        <v>330</v>
      </c>
      <c r="D765" s="11" t="s">
        <v>331</v>
      </c>
      <c r="E765" s="11" t="s">
        <v>1175</v>
      </c>
      <c r="F765" s="11" t="s">
        <v>25</v>
      </c>
      <c r="G765" s="11" t="s">
        <v>55</v>
      </c>
      <c r="H765" s="11" t="s">
        <v>56</v>
      </c>
      <c r="I765" s="11" t="s">
        <v>29</v>
      </c>
      <c r="J765" s="11" t="s">
        <v>29</v>
      </c>
      <c r="K765" s="11" t="s">
        <v>1569</v>
      </c>
      <c r="L765" s="20"/>
      <c r="M765" s="11">
        <f t="shared" si="425"/>
        <v>0</v>
      </c>
      <c r="N765" s="11">
        <v>0</v>
      </c>
      <c r="O765" s="11"/>
      <c r="P765" s="11"/>
      <c r="Q765" s="11"/>
      <c r="R765" s="11">
        <v>0</v>
      </c>
      <c r="S765" s="11">
        <v>0</v>
      </c>
      <c r="T765" s="11"/>
      <c r="U765" s="11"/>
      <c r="V765" s="11"/>
      <c r="W765" s="11"/>
      <c r="X765" s="11">
        <v>0</v>
      </c>
      <c r="Y765" s="11">
        <v>0</v>
      </c>
      <c r="Z765" s="11">
        <v>0</v>
      </c>
      <c r="AA765" s="11">
        <v>0</v>
      </c>
      <c r="AB765" s="11">
        <v>0</v>
      </c>
      <c r="AC765" s="11"/>
      <c r="AD765" s="11">
        <v>0</v>
      </c>
      <c r="AE765" s="11">
        <v>0</v>
      </c>
      <c r="AF765" s="11">
        <v>0</v>
      </c>
      <c r="AG765" s="11"/>
      <c r="AH765" s="11">
        <v>0</v>
      </c>
      <c r="AI765" s="11" t="s">
        <v>32</v>
      </c>
      <c r="AJ765" s="11"/>
    </row>
    <row r="766" spans="1:37" s="7" customFormat="1" ht="13.5" hidden="1" customHeight="1" x14ac:dyDescent="0.25">
      <c r="A766" s="11" t="str">
        <f t="shared" si="415"/>
        <v>select N'Попович Магдалина Іванівна', N'3',  N'Інфекційне відділення',  N'Молодша медична сестра',  N'1.00', 8, 120, 0, getDate(), null, getDate() union all</v>
      </c>
      <c r="B766" s="11" t="s">
        <v>583</v>
      </c>
      <c r="C766" s="11" t="s">
        <v>92</v>
      </c>
      <c r="D766" s="11" t="s">
        <v>77</v>
      </c>
      <c r="E766" s="11" t="s">
        <v>111</v>
      </c>
      <c r="F766" s="11" t="s">
        <v>25</v>
      </c>
      <c r="G766" s="11" t="s">
        <v>48</v>
      </c>
      <c r="H766" s="11" t="s">
        <v>112</v>
      </c>
      <c r="I766" s="11" t="s">
        <v>29</v>
      </c>
      <c r="J766" s="11" t="s">
        <v>29</v>
      </c>
      <c r="K766" s="11" t="s">
        <v>1569</v>
      </c>
      <c r="L766" s="20"/>
      <c r="M766" s="11">
        <f t="shared" si="425"/>
        <v>0</v>
      </c>
      <c r="N766" s="11">
        <v>0</v>
      </c>
      <c r="O766" s="11"/>
      <c r="P766" s="11"/>
      <c r="Q766" s="11"/>
      <c r="R766" s="11">
        <v>0</v>
      </c>
      <c r="S766" s="11">
        <v>0</v>
      </c>
      <c r="T766" s="11"/>
      <c r="U766" s="11"/>
      <c r="V766" s="11"/>
      <c r="W766" s="11"/>
      <c r="X766" s="11">
        <v>0</v>
      </c>
      <c r="Y766" s="11">
        <v>0</v>
      </c>
      <c r="Z766" s="11">
        <v>0</v>
      </c>
      <c r="AA766" s="11">
        <v>0</v>
      </c>
      <c r="AB766" s="11">
        <v>0</v>
      </c>
      <c r="AC766" s="11"/>
      <c r="AD766" s="11">
        <v>0</v>
      </c>
      <c r="AE766" s="11">
        <v>0</v>
      </c>
      <c r="AF766" s="11">
        <v>0</v>
      </c>
      <c r="AG766" s="11"/>
      <c r="AH766" s="11">
        <v>0</v>
      </c>
      <c r="AI766" s="11" t="s">
        <v>32</v>
      </c>
      <c r="AJ766" s="11"/>
    </row>
    <row r="767" spans="1:37" s="7" customFormat="1" ht="13.5" hidden="1" customHeight="1" x14ac:dyDescent="0.25">
      <c r="A767" s="11" t="str">
        <f t="shared" si="415"/>
        <v>select N'Попович Мар’яна Василівна', N'32',  N'Неврологічний кабінет',  N'лікар-невропатолог',  N'1.00', 0, 0, 0, getDate(), null, getDate() union all</v>
      </c>
      <c r="B767" s="11" t="s">
        <v>949</v>
      </c>
      <c r="C767" s="11" t="s">
        <v>97</v>
      </c>
      <c r="D767" s="11" t="s">
        <v>84</v>
      </c>
      <c r="E767" s="11" t="s">
        <v>90</v>
      </c>
      <c r="F767" s="11">
        <v>0.23809524000000001</v>
      </c>
      <c r="G767" s="11" t="s">
        <v>26</v>
      </c>
      <c r="H767" s="11" t="s">
        <v>26</v>
      </c>
      <c r="I767" s="11" t="s">
        <v>29</v>
      </c>
      <c r="J767" s="11" t="s">
        <v>29</v>
      </c>
      <c r="K767" s="11" t="s">
        <v>1569</v>
      </c>
      <c r="L767" s="20"/>
      <c r="M767" s="11">
        <f t="shared" si="425"/>
        <v>0</v>
      </c>
      <c r="N767" s="11">
        <v>0</v>
      </c>
      <c r="O767" s="11"/>
      <c r="P767" s="11">
        <f>S767*(200/3)*J767*F767</f>
        <v>0</v>
      </c>
      <c r="Q767" s="11" t="b">
        <f>ROUND(R767,2)=ROUND(P767,2)</f>
        <v>1</v>
      </c>
      <c r="R767" s="11">
        <v>0</v>
      </c>
      <c r="S767" s="12">
        <v>0</v>
      </c>
      <c r="T767" s="12">
        <f>(30000*F767*J767)</f>
        <v>7142.8572000000004</v>
      </c>
      <c r="U767" s="12">
        <f>20000*F767*J767</f>
        <v>4761.9048000000003</v>
      </c>
      <c r="V767" s="12">
        <f>ROUND(IF((Y767-T767)&gt;U767,(Y767-T767-U767)*0.1+U767*0.3,(Y767-T767)*0.3),2)</f>
        <v>-155.96</v>
      </c>
      <c r="W767" s="12" t="b">
        <f>IF(V767&lt;0,0,V767)=ROUND(X767,2)</f>
        <v>1</v>
      </c>
      <c r="X767" s="11">
        <v>0</v>
      </c>
      <c r="Y767" s="11">
        <v>6623</v>
      </c>
      <c r="Z767" s="11">
        <v>0</v>
      </c>
      <c r="AA767" s="11">
        <v>0</v>
      </c>
      <c r="AB767" s="11">
        <v>0</v>
      </c>
      <c r="AC767" s="11"/>
      <c r="AD767" s="11">
        <v>0</v>
      </c>
      <c r="AE767" s="11">
        <v>0</v>
      </c>
      <c r="AF767" s="11">
        <f>ROUND(AH767*AE767,2)</f>
        <v>0</v>
      </c>
      <c r="AG767" s="11" t="b">
        <f>ROUND(AF767,2)=ROUND((AH767*AE767),2)</f>
        <v>1</v>
      </c>
      <c r="AH767" s="11">
        <v>4075045</v>
      </c>
      <c r="AI767" s="11" t="s">
        <v>32</v>
      </c>
      <c r="AJ767" s="11"/>
    </row>
    <row r="768" spans="1:37" s="7" customFormat="1" ht="13.5" hidden="1" customHeight="1" x14ac:dyDescent="0.25">
      <c r="A768" s="11" t="str">
        <f t="shared" si="415"/>
        <v>select N'Попович Мирослава Ярославівна', N'60',  N'Реабілітаційне відділення',  N'Ерготерапевт',  N'1.00', 8, 360, 0, getDate(), null, getDate() union all</v>
      </c>
      <c r="B768" s="11" t="s">
        <v>1137</v>
      </c>
      <c r="C768" s="11" t="s">
        <v>100</v>
      </c>
      <c r="D768" s="11" t="s">
        <v>101</v>
      </c>
      <c r="E768" s="11" t="s">
        <v>105</v>
      </c>
      <c r="F768" s="11" t="s">
        <v>31</v>
      </c>
      <c r="G768" s="11">
        <v>8</v>
      </c>
      <c r="H768" s="11">
        <v>360</v>
      </c>
      <c r="I768" s="11" t="s">
        <v>29</v>
      </c>
      <c r="J768" s="11" t="s">
        <v>29</v>
      </c>
      <c r="K768" s="11" t="s">
        <v>1569</v>
      </c>
      <c r="L768" s="20"/>
      <c r="M768" s="11">
        <f t="shared" si="425"/>
        <v>0</v>
      </c>
      <c r="N768" s="11">
        <v>0</v>
      </c>
      <c r="O768" s="11"/>
      <c r="P768" s="11"/>
      <c r="Q768" s="11"/>
      <c r="R768" s="11">
        <v>0</v>
      </c>
      <c r="S768" s="11">
        <v>0</v>
      </c>
      <c r="T768" s="11"/>
      <c r="U768" s="11"/>
      <c r="V768" s="11"/>
      <c r="W768" s="11"/>
      <c r="X768" s="11">
        <v>0</v>
      </c>
      <c r="Y768" s="11">
        <v>0</v>
      </c>
      <c r="Z768" s="11">
        <v>0</v>
      </c>
      <c r="AA768" s="11">
        <v>0</v>
      </c>
      <c r="AB768" s="11">
        <v>0</v>
      </c>
      <c r="AC768" s="11"/>
      <c r="AD768" s="11">
        <v>0</v>
      </c>
      <c r="AE768" s="11">
        <v>0</v>
      </c>
      <c r="AF768" s="11">
        <v>0</v>
      </c>
      <c r="AG768" s="11"/>
      <c r="AH768" s="11">
        <v>0</v>
      </c>
      <c r="AI768" s="11" t="s">
        <v>32</v>
      </c>
      <c r="AJ768" s="11"/>
    </row>
    <row r="769" spans="1:36" s="7" customFormat="1" ht="13.5" hidden="1" customHeight="1" x14ac:dyDescent="0.25">
      <c r="A769" s="11" t="str">
        <f t="shared" si="415"/>
        <v>select N'Попович Оксана Михайлівна', N'94',  N'Господарський відділ',  N'ліфтер',  N'1.00', 0, 0, 0, getDate(), null, getDate() union all</v>
      </c>
      <c r="B769" s="11" t="s">
        <v>793</v>
      </c>
      <c r="C769" s="11" t="s">
        <v>63</v>
      </c>
      <c r="D769" s="11" t="s">
        <v>64</v>
      </c>
      <c r="E769" s="11" t="s">
        <v>792</v>
      </c>
      <c r="F769" s="11" t="s">
        <v>196</v>
      </c>
      <c r="G769" s="11" t="s">
        <v>26</v>
      </c>
      <c r="H769" s="11" t="s">
        <v>26</v>
      </c>
      <c r="I769" s="11" t="s">
        <v>29</v>
      </c>
      <c r="J769" s="11" t="s">
        <v>29</v>
      </c>
      <c r="K769" s="11" t="s">
        <v>1569</v>
      </c>
      <c r="L769" s="20"/>
      <c r="M769" s="11">
        <f t="shared" si="425"/>
        <v>0</v>
      </c>
      <c r="N769" s="11">
        <v>0</v>
      </c>
      <c r="O769" s="11"/>
      <c r="P769" s="11"/>
      <c r="Q769" s="11"/>
      <c r="R769" s="11">
        <v>0</v>
      </c>
      <c r="S769" s="11">
        <v>0</v>
      </c>
      <c r="T769" s="11"/>
      <c r="U769" s="11"/>
      <c r="V769" s="11"/>
      <c r="W769" s="11"/>
      <c r="X769" s="11">
        <v>0</v>
      </c>
      <c r="Y769" s="11">
        <v>0</v>
      </c>
      <c r="Z769" s="11">
        <v>0</v>
      </c>
      <c r="AA769" s="11">
        <v>0</v>
      </c>
      <c r="AB769" s="11">
        <v>0</v>
      </c>
      <c r="AC769" s="11"/>
      <c r="AD769" s="11">
        <v>0</v>
      </c>
      <c r="AE769" s="11">
        <v>0</v>
      </c>
      <c r="AF769" s="11">
        <v>0</v>
      </c>
      <c r="AG769" s="11"/>
      <c r="AH769" s="11">
        <v>0</v>
      </c>
      <c r="AI769" s="11" t="s">
        <v>32</v>
      </c>
      <c r="AJ769" s="11"/>
    </row>
    <row r="770" spans="1:36" s="7" customFormat="1" ht="13.5" hidden="1" customHeight="1" x14ac:dyDescent="0.25">
      <c r="A770" s="11" t="str">
        <f t="shared" si="415"/>
        <v>select N'Попович Христина Віталіївна', N'22',  N'Відділення загальної терапії',  N'сестра медична',  N'1.00', 8, 200, 0, getDate(), null, getDate() union all</v>
      </c>
      <c r="B770" s="11" t="s">
        <v>1270</v>
      </c>
      <c r="C770" s="11" t="s">
        <v>202</v>
      </c>
      <c r="D770" s="11" t="s">
        <v>203</v>
      </c>
      <c r="E770" s="11" t="s">
        <v>93</v>
      </c>
      <c r="F770" s="11" t="s">
        <v>149</v>
      </c>
      <c r="G770" s="11" t="s">
        <v>48</v>
      </c>
      <c r="H770" s="11" t="s">
        <v>95</v>
      </c>
      <c r="I770" s="11" t="s">
        <v>29</v>
      </c>
      <c r="J770" s="11" t="s">
        <v>29</v>
      </c>
      <c r="K770" s="11" t="s">
        <v>1569</v>
      </c>
      <c r="L770" s="20"/>
      <c r="M770" s="11">
        <f t="shared" si="425"/>
        <v>0</v>
      </c>
      <c r="N770" s="11">
        <v>0</v>
      </c>
      <c r="O770" s="11"/>
      <c r="P770" s="11"/>
      <c r="Q770" s="11"/>
      <c r="R770" s="11">
        <v>0</v>
      </c>
      <c r="S770" s="11">
        <v>0</v>
      </c>
      <c r="T770" s="11"/>
      <c r="U770" s="11"/>
      <c r="V770" s="11"/>
      <c r="W770" s="11"/>
      <c r="X770" s="11">
        <v>0</v>
      </c>
      <c r="Y770" s="11">
        <v>0</v>
      </c>
      <c r="Z770" s="11">
        <v>0</v>
      </c>
      <c r="AA770" s="11">
        <v>0</v>
      </c>
      <c r="AB770" s="11">
        <v>0</v>
      </c>
      <c r="AC770" s="11"/>
      <c r="AD770" s="11">
        <v>0</v>
      </c>
      <c r="AE770" s="11">
        <v>0</v>
      </c>
      <c r="AF770" s="11">
        <v>0</v>
      </c>
      <c r="AG770" s="11"/>
      <c r="AH770" s="11">
        <v>0</v>
      </c>
      <c r="AI770" s="11" t="s">
        <v>32</v>
      </c>
      <c r="AJ770" s="11"/>
    </row>
    <row r="771" spans="1:36" s="7" customFormat="1" ht="13.5" hidden="1" customHeight="1" x14ac:dyDescent="0.25">
      <c r="A771" s="11" t="str">
        <f t="shared" ref="A771:A834" si="448">CONCATENATE("select N'",B771,"', N'",D771,"', "," N'",C771,"',  N'",E771,"',  N'",K771,"', ",G771,", ",H771,", ",M771,", getDate(), null, getDate() union all")</f>
        <v>select N'Порохнавець Марина Іванівна', N'84',  N'Інсультне відділення',  N'сестра медична',  N'0.25', 8, 200, 0, getDate(), null, getDate() union all</v>
      </c>
      <c r="B771" s="11" t="s">
        <v>576</v>
      </c>
      <c r="C771" s="11" t="s">
        <v>282</v>
      </c>
      <c r="D771" s="11" t="s">
        <v>89</v>
      </c>
      <c r="E771" s="11" t="s">
        <v>93</v>
      </c>
      <c r="F771" s="11" t="s">
        <v>577</v>
      </c>
      <c r="G771" s="11" t="s">
        <v>48</v>
      </c>
      <c r="H771" s="11" t="s">
        <v>95</v>
      </c>
      <c r="I771" s="11" t="s">
        <v>29</v>
      </c>
      <c r="J771" s="11" t="s">
        <v>38</v>
      </c>
      <c r="K771" s="11" t="s">
        <v>1570</v>
      </c>
      <c r="L771" s="20"/>
      <c r="M771" s="11">
        <f t="shared" si="425"/>
        <v>0</v>
      </c>
      <c r="N771" s="11">
        <v>0</v>
      </c>
      <c r="O771" s="11"/>
      <c r="P771" s="11"/>
      <c r="Q771" s="11"/>
      <c r="R771" s="11">
        <v>0</v>
      </c>
      <c r="S771" s="11">
        <v>0</v>
      </c>
      <c r="T771" s="11"/>
      <c r="U771" s="11"/>
      <c r="V771" s="11"/>
      <c r="W771" s="11"/>
      <c r="X771" s="11">
        <v>0</v>
      </c>
      <c r="Y771" s="11">
        <v>0</v>
      </c>
      <c r="Z771" s="11">
        <v>0</v>
      </c>
      <c r="AA771" s="11">
        <v>0</v>
      </c>
      <c r="AB771" s="11">
        <v>0</v>
      </c>
      <c r="AC771" s="11"/>
      <c r="AD771" s="11">
        <v>0</v>
      </c>
      <c r="AE771" s="11">
        <v>0</v>
      </c>
      <c r="AF771" s="11">
        <v>0</v>
      </c>
      <c r="AG771" s="11"/>
      <c r="AH771" s="11">
        <v>0</v>
      </c>
      <c r="AI771" s="11" t="s">
        <v>32</v>
      </c>
      <c r="AJ771" s="11"/>
    </row>
    <row r="772" spans="1:36" s="7" customFormat="1" ht="13.5" hidden="1" customHeight="1" x14ac:dyDescent="0.25">
      <c r="A772" s="11" t="str">
        <f t="shared" si="448"/>
        <v>select N'Порохнавець Марина Іванівна', N'84',  N'Терапевтичний блок інтенсивної терапії',  N'сестра медична',  N'0.75', 8, 200, 0, getDate(), null, getDate() union all</v>
      </c>
      <c r="B772" s="11" t="s">
        <v>576</v>
      </c>
      <c r="C772" s="11" t="s">
        <v>88</v>
      </c>
      <c r="D772" s="11" t="s">
        <v>89</v>
      </c>
      <c r="E772" s="11" t="s">
        <v>93</v>
      </c>
      <c r="F772" s="11" t="s">
        <v>551</v>
      </c>
      <c r="G772" s="11" t="s">
        <v>48</v>
      </c>
      <c r="H772" s="11" t="s">
        <v>95</v>
      </c>
      <c r="I772" s="11" t="s">
        <v>29</v>
      </c>
      <c r="J772" s="11" t="s">
        <v>165</v>
      </c>
      <c r="K772" s="11" t="s">
        <v>1572</v>
      </c>
      <c r="L772" s="20"/>
      <c r="M772" s="11">
        <f t="shared" si="425"/>
        <v>0</v>
      </c>
      <c r="N772" s="11">
        <v>0</v>
      </c>
      <c r="O772" s="11"/>
      <c r="P772" s="11"/>
      <c r="Q772" s="11"/>
      <c r="R772" s="11">
        <v>0</v>
      </c>
      <c r="S772" s="11">
        <v>0</v>
      </c>
      <c r="T772" s="11"/>
      <c r="U772" s="11"/>
      <c r="V772" s="11"/>
      <c r="W772" s="11"/>
      <c r="X772" s="11">
        <v>0</v>
      </c>
      <c r="Y772" s="11">
        <v>0</v>
      </c>
      <c r="Z772" s="11">
        <v>0</v>
      </c>
      <c r="AA772" s="11">
        <v>0</v>
      </c>
      <c r="AB772" s="11">
        <v>0</v>
      </c>
      <c r="AC772" s="11"/>
      <c r="AD772" s="11">
        <v>0</v>
      </c>
      <c r="AE772" s="11">
        <v>0</v>
      </c>
      <c r="AF772" s="11">
        <v>0</v>
      </c>
      <c r="AG772" s="11"/>
      <c r="AH772" s="11">
        <v>0</v>
      </c>
      <c r="AI772" s="11" t="s">
        <v>32</v>
      </c>
      <c r="AJ772" s="11"/>
    </row>
    <row r="773" spans="1:36" s="7" customFormat="1" ht="13.5" hidden="1" customHeight="1" x14ac:dyDescent="0.25">
      <c r="A773" s="11" t="str">
        <f t="shared" si="448"/>
        <v>select N'Порохнавець Світлана Миколаївна', N'85',  N'Відділення сумісного перебування матері та дитини',  N'Молодша медична сестра',  N'1.00', 8, 120, 0, getDate(), null, getDate() union all</v>
      </c>
      <c r="B773" s="11" t="s">
        <v>677</v>
      </c>
      <c r="C773" s="11" t="s">
        <v>146</v>
      </c>
      <c r="D773" s="11" t="s">
        <v>147</v>
      </c>
      <c r="E773" s="11" t="s">
        <v>111</v>
      </c>
      <c r="F773" s="11" t="s">
        <v>25</v>
      </c>
      <c r="G773" s="11" t="s">
        <v>48</v>
      </c>
      <c r="H773" s="11" t="s">
        <v>112</v>
      </c>
      <c r="I773" s="11" t="s">
        <v>29</v>
      </c>
      <c r="J773" s="11" t="s">
        <v>29</v>
      </c>
      <c r="K773" s="11" t="s">
        <v>1569</v>
      </c>
      <c r="L773" s="20"/>
      <c r="M773" s="11">
        <f t="shared" si="425"/>
        <v>0</v>
      </c>
      <c r="N773" s="11">
        <v>0</v>
      </c>
      <c r="O773" s="11"/>
      <c r="P773" s="11"/>
      <c r="Q773" s="11"/>
      <c r="R773" s="11">
        <v>0</v>
      </c>
      <c r="S773" s="11">
        <v>0</v>
      </c>
      <c r="T773" s="11"/>
      <c r="U773" s="11"/>
      <c r="V773" s="11"/>
      <c r="W773" s="11"/>
      <c r="X773" s="11">
        <v>0</v>
      </c>
      <c r="Y773" s="11">
        <v>0</v>
      </c>
      <c r="Z773" s="11">
        <v>0</v>
      </c>
      <c r="AA773" s="11">
        <v>0</v>
      </c>
      <c r="AB773" s="11">
        <v>0</v>
      </c>
      <c r="AC773" s="11"/>
      <c r="AD773" s="11">
        <v>0</v>
      </c>
      <c r="AE773" s="11">
        <v>0</v>
      </c>
      <c r="AF773" s="11">
        <v>0</v>
      </c>
      <c r="AG773" s="11"/>
      <c r="AH773" s="11">
        <v>0</v>
      </c>
      <c r="AI773" s="11" t="s">
        <v>32</v>
      </c>
      <c r="AJ773" s="11"/>
    </row>
    <row r="774" spans="1:36" s="7" customFormat="1" ht="13.5" hidden="1" customHeight="1" x14ac:dyDescent="0.25">
      <c r="A774" s="11" t="str">
        <f t="shared" si="448"/>
        <v>select N'Причина Любов Петрівна', N'32',  N'Офтальмологічний кабінет',  N'сестра медична',  N'1.00', 8, 200, 0, getDate(), null, getDate() union all</v>
      </c>
      <c r="B774" s="11" t="s">
        <v>694</v>
      </c>
      <c r="C774" s="11" t="s">
        <v>692</v>
      </c>
      <c r="D774" s="11" t="s">
        <v>84</v>
      </c>
      <c r="E774" s="11" t="s">
        <v>93</v>
      </c>
      <c r="F774" s="11" t="s">
        <v>106</v>
      </c>
      <c r="G774" s="11" t="s">
        <v>48</v>
      </c>
      <c r="H774" s="11" t="s">
        <v>95</v>
      </c>
      <c r="I774" s="11" t="s">
        <v>29</v>
      </c>
      <c r="J774" s="11" t="s">
        <v>29</v>
      </c>
      <c r="K774" s="11" t="s">
        <v>1569</v>
      </c>
      <c r="L774" s="20"/>
      <c r="M774" s="11">
        <f t="shared" si="425"/>
        <v>0</v>
      </c>
      <c r="N774" s="11">
        <v>0</v>
      </c>
      <c r="O774" s="11"/>
      <c r="P774" s="11"/>
      <c r="Q774" s="11"/>
      <c r="R774" s="11">
        <v>0</v>
      </c>
      <c r="S774" s="11">
        <v>0</v>
      </c>
      <c r="T774" s="11"/>
      <c r="U774" s="11"/>
      <c r="V774" s="11"/>
      <c r="W774" s="11"/>
      <c r="X774" s="11">
        <v>0</v>
      </c>
      <c r="Y774" s="11">
        <v>0</v>
      </c>
      <c r="Z774" s="11">
        <v>0</v>
      </c>
      <c r="AA774" s="11">
        <v>0</v>
      </c>
      <c r="AB774" s="11">
        <v>0</v>
      </c>
      <c r="AC774" s="11"/>
      <c r="AD774" s="11">
        <v>0</v>
      </c>
      <c r="AE774" s="11">
        <v>0</v>
      </c>
      <c r="AF774" s="11">
        <v>0</v>
      </c>
      <c r="AG774" s="11"/>
      <c r="AH774" s="11">
        <v>0</v>
      </c>
      <c r="AI774" s="11" t="s">
        <v>32</v>
      </c>
      <c r="AJ774" s="11"/>
    </row>
    <row r="775" spans="1:36" s="7" customFormat="1" ht="13.5" hidden="1" customHeight="1" x14ac:dyDescent="0.25">
      <c r="A775" s="11" t="str">
        <f t="shared" si="448"/>
        <v>select N'Продан Василь Степанович', N'32',  N'Травматологічний кабінет',  N'лікар-ортопед-травматолог',  N'1.00', 0, 0, 0, getDate(), null, getDate() union all</v>
      </c>
      <c r="B775" s="11" t="s">
        <v>244</v>
      </c>
      <c r="C775" s="11" t="s">
        <v>240</v>
      </c>
      <c r="D775" s="11" t="s">
        <v>84</v>
      </c>
      <c r="E775" s="11" t="s">
        <v>24</v>
      </c>
      <c r="F775" s="11">
        <v>1</v>
      </c>
      <c r="G775" s="11" t="s">
        <v>26</v>
      </c>
      <c r="H775" s="11" t="s">
        <v>26</v>
      </c>
      <c r="I775" s="11" t="s">
        <v>29</v>
      </c>
      <c r="J775" s="11" t="s">
        <v>29</v>
      </c>
      <c r="K775" s="11" t="s">
        <v>1569</v>
      </c>
      <c r="L775" s="20"/>
      <c r="M775" s="11">
        <f t="shared" si="425"/>
        <v>0</v>
      </c>
      <c r="N775" s="11">
        <v>0</v>
      </c>
      <c r="O775" s="11"/>
      <c r="P775" s="11">
        <f>S775*(200/3)*J775*F775</f>
        <v>0</v>
      </c>
      <c r="Q775" s="11" t="b">
        <f>ROUND(R775,2)=ROUND(P775,2)</f>
        <v>1</v>
      </c>
      <c r="R775" s="11">
        <v>0</v>
      </c>
      <c r="S775" s="12">
        <v>0</v>
      </c>
      <c r="T775" s="12">
        <f>(30000*F775*J775)</f>
        <v>30000</v>
      </c>
      <c r="U775" s="12">
        <f>20000*F775*J775</f>
        <v>20000</v>
      </c>
      <c r="V775" s="12">
        <f>ROUND(IF((Y775-T775)&gt;U775,(Y775-T775-U775)*0.1+U775*0.3,(Y775-T775)*0.3),2)</f>
        <v>-3597.6</v>
      </c>
      <c r="W775" s="12" t="b">
        <f>IF(V775&lt;0,0,V775)=ROUND(X775,2)</f>
        <v>1</v>
      </c>
      <c r="X775" s="11">
        <v>0</v>
      </c>
      <c r="Y775" s="11">
        <v>18008</v>
      </c>
      <c r="Z775" s="11">
        <v>0</v>
      </c>
      <c r="AA775" s="11">
        <v>0</v>
      </c>
      <c r="AB775" s="11">
        <v>0</v>
      </c>
      <c r="AC775" s="11"/>
      <c r="AD775" s="11">
        <v>0</v>
      </c>
      <c r="AE775" s="11">
        <v>0</v>
      </c>
      <c r="AF775" s="11">
        <v>0</v>
      </c>
      <c r="AG775" s="11" t="b">
        <f>ROUND(AF775,2)=ROUND((AH775*AE775),2)</f>
        <v>1</v>
      </c>
      <c r="AH775" s="11">
        <v>0</v>
      </c>
      <c r="AI775" s="11" t="s">
        <v>32</v>
      </c>
      <c r="AJ775" s="11"/>
    </row>
    <row r="776" spans="1:36" s="7" customFormat="1" ht="13.5" hidden="1" customHeight="1" x14ac:dyDescent="0.25">
      <c r="A776" s="11" t="str">
        <f t="shared" si="448"/>
        <v>select N'Прокопець Ганна Степанівна', N'3',  N'Інфекційне відділення',  N'сестра медична маніпуляційна',  N'1.00', 8, 260, 0, getDate(), null, getDate() union all</v>
      </c>
      <c r="B776" s="11" t="s">
        <v>1194</v>
      </c>
      <c r="C776" s="11" t="s">
        <v>92</v>
      </c>
      <c r="D776" s="11" t="s">
        <v>77</v>
      </c>
      <c r="E776" s="11" t="s">
        <v>188</v>
      </c>
      <c r="F776" s="11" t="s">
        <v>353</v>
      </c>
      <c r="G776" s="11" t="s">
        <v>48</v>
      </c>
      <c r="H776" s="11" t="s">
        <v>49</v>
      </c>
      <c r="I776" s="11" t="s">
        <v>29</v>
      </c>
      <c r="J776" s="11" t="s">
        <v>29</v>
      </c>
      <c r="K776" s="11" t="s">
        <v>1569</v>
      </c>
      <c r="L776" s="20"/>
      <c r="M776" s="11">
        <f t="shared" si="425"/>
        <v>0</v>
      </c>
      <c r="N776" s="11">
        <v>0</v>
      </c>
      <c r="O776" s="11"/>
      <c r="P776" s="11"/>
      <c r="Q776" s="11"/>
      <c r="R776" s="11">
        <v>0</v>
      </c>
      <c r="S776" s="11">
        <v>0</v>
      </c>
      <c r="T776" s="11"/>
      <c r="U776" s="11"/>
      <c r="V776" s="11"/>
      <c r="W776" s="11"/>
      <c r="X776" s="11">
        <v>0</v>
      </c>
      <c r="Y776" s="11">
        <v>0</v>
      </c>
      <c r="Z776" s="11">
        <v>0</v>
      </c>
      <c r="AA776" s="11">
        <v>0</v>
      </c>
      <c r="AB776" s="11">
        <v>0</v>
      </c>
      <c r="AC776" s="11"/>
      <c r="AD776" s="11">
        <v>0</v>
      </c>
      <c r="AE776" s="11">
        <v>0</v>
      </c>
      <c r="AF776" s="11">
        <v>0</v>
      </c>
      <c r="AG776" s="11"/>
      <c r="AH776" s="11">
        <v>0</v>
      </c>
      <c r="AI776" s="11" t="s">
        <v>32</v>
      </c>
      <c r="AJ776" s="11"/>
    </row>
    <row r="777" spans="1:36" s="7" customFormat="1" ht="13.5" hidden="1" customHeight="1" x14ac:dyDescent="0.25">
      <c r="A777" s="11" t="str">
        <f t="shared" si="448"/>
        <v>select N'Прокопець Тетяна Миколаївна', N'2',  N'Відділення екстреної (невідкладної) медичної допомоги',  N'Молодша медична сестра',  N'1.00', 8, 120, 0, getDate(), null, getDate() union all</v>
      </c>
      <c r="B777" s="11" t="s">
        <v>1540</v>
      </c>
      <c r="C777" s="11" t="s">
        <v>173</v>
      </c>
      <c r="D777" s="11" t="s">
        <v>30</v>
      </c>
      <c r="E777" s="11" t="s">
        <v>111</v>
      </c>
      <c r="F777" s="11" t="s">
        <v>25</v>
      </c>
      <c r="G777" s="11" t="s">
        <v>48</v>
      </c>
      <c r="H777" s="11" t="s">
        <v>112</v>
      </c>
      <c r="I777" s="11" t="s">
        <v>29</v>
      </c>
      <c r="J777" s="11" t="s">
        <v>29</v>
      </c>
      <c r="K777" s="11" t="s">
        <v>1569</v>
      </c>
      <c r="L777" s="20"/>
      <c r="M777" s="11">
        <f t="shared" si="425"/>
        <v>0</v>
      </c>
      <c r="N777" s="11">
        <v>0</v>
      </c>
      <c r="O777" s="11"/>
      <c r="P777" s="11"/>
      <c r="Q777" s="11"/>
      <c r="R777" s="11">
        <v>0</v>
      </c>
      <c r="S777" s="11">
        <v>0</v>
      </c>
      <c r="T777" s="11"/>
      <c r="U777" s="11"/>
      <c r="V777" s="11"/>
      <c r="W777" s="11"/>
      <c r="X777" s="11">
        <v>0</v>
      </c>
      <c r="Y777" s="11">
        <v>0</v>
      </c>
      <c r="Z777" s="11">
        <v>0</v>
      </c>
      <c r="AA777" s="11">
        <v>0</v>
      </c>
      <c r="AB777" s="11">
        <v>0</v>
      </c>
      <c r="AC777" s="11"/>
      <c r="AD777" s="11">
        <v>0</v>
      </c>
      <c r="AE777" s="11">
        <v>0</v>
      </c>
      <c r="AF777" s="11">
        <v>0</v>
      </c>
      <c r="AG777" s="11"/>
      <c r="AH777" s="11">
        <v>0</v>
      </c>
      <c r="AI777" s="11" t="s">
        <v>32</v>
      </c>
      <c r="AJ777" s="11"/>
    </row>
    <row r="778" spans="1:36" s="7" customFormat="1" ht="13.5" hidden="1" customHeight="1" x14ac:dyDescent="0.25">
      <c r="A778" s="11" t="str">
        <f t="shared" si="448"/>
        <v>select N'Псяйка Магдалина Юріївна', N'81',  N'Операційне відділення',  N'Сестра медична операційна старша',  N'1.00', 8, 280, 0, getDate(), null, getDate() union all</v>
      </c>
      <c r="B778" s="11" t="s">
        <v>1256</v>
      </c>
      <c r="C778" s="11" t="s">
        <v>297</v>
      </c>
      <c r="D778" s="11" t="s">
        <v>227</v>
      </c>
      <c r="E778" s="11" t="s">
        <v>1257</v>
      </c>
      <c r="F778" s="11" t="s">
        <v>25</v>
      </c>
      <c r="G778" s="11" t="s">
        <v>48</v>
      </c>
      <c r="H778" s="11" t="s">
        <v>118</v>
      </c>
      <c r="I778" s="11" t="s">
        <v>29</v>
      </c>
      <c r="J778" s="11" t="s">
        <v>29</v>
      </c>
      <c r="K778" s="11" t="s">
        <v>1569</v>
      </c>
      <c r="L778" s="20"/>
      <c r="M778" s="11">
        <f t="shared" si="425"/>
        <v>0</v>
      </c>
      <c r="N778" s="11">
        <v>0</v>
      </c>
      <c r="O778" s="11"/>
      <c r="P778" s="11"/>
      <c r="Q778" s="11"/>
      <c r="R778" s="11">
        <v>0</v>
      </c>
      <c r="S778" s="11">
        <v>0</v>
      </c>
      <c r="T778" s="11"/>
      <c r="U778" s="11"/>
      <c r="V778" s="11"/>
      <c r="W778" s="11"/>
      <c r="X778" s="11">
        <v>0</v>
      </c>
      <c r="Y778" s="11">
        <v>0</v>
      </c>
      <c r="Z778" s="11">
        <v>0</v>
      </c>
      <c r="AA778" s="11">
        <v>0</v>
      </c>
      <c r="AB778" s="11">
        <v>0</v>
      </c>
      <c r="AC778" s="11"/>
      <c r="AD778" s="11">
        <v>0</v>
      </c>
      <c r="AE778" s="11">
        <v>0</v>
      </c>
      <c r="AF778" s="11">
        <v>0</v>
      </c>
      <c r="AG778" s="11"/>
      <c r="AH778" s="11">
        <v>0</v>
      </c>
      <c r="AI778" s="11" t="s">
        <v>32</v>
      </c>
      <c r="AJ778" s="11"/>
    </row>
    <row r="779" spans="1:36" s="7" customFormat="1" ht="13.5" hidden="1" customHeight="1" x14ac:dyDescent="0.25">
      <c r="A779" s="11" t="str">
        <f t="shared" si="448"/>
        <v>select N'Пуга Емілія Євгенівна', N'5',  N'Відділення ортопедії, травматології та нейрохірургії',  N'сестра медична',  N'1.00', 8, 200, 0, getDate(), null, getDate() union all</v>
      </c>
      <c r="B779" s="11" t="s">
        <v>1029</v>
      </c>
      <c r="C779" s="11" t="s">
        <v>22</v>
      </c>
      <c r="D779" s="11" t="s">
        <v>23</v>
      </c>
      <c r="E779" s="11" t="s">
        <v>93</v>
      </c>
      <c r="F779" s="11" t="s">
        <v>25</v>
      </c>
      <c r="G779" s="11" t="s">
        <v>48</v>
      </c>
      <c r="H779" s="11" t="s">
        <v>95</v>
      </c>
      <c r="I779" s="11" t="s">
        <v>29</v>
      </c>
      <c r="J779" s="11" t="s">
        <v>29</v>
      </c>
      <c r="K779" s="11" t="s">
        <v>1569</v>
      </c>
      <c r="L779" s="20"/>
      <c r="M779" s="11">
        <f t="shared" si="425"/>
        <v>0</v>
      </c>
      <c r="N779" s="11">
        <v>0</v>
      </c>
      <c r="O779" s="11"/>
      <c r="P779" s="11"/>
      <c r="Q779" s="11"/>
      <c r="R779" s="11">
        <v>0</v>
      </c>
      <c r="S779" s="11">
        <v>0</v>
      </c>
      <c r="T779" s="11"/>
      <c r="U779" s="11"/>
      <c r="V779" s="11"/>
      <c r="W779" s="11"/>
      <c r="X779" s="11">
        <v>0</v>
      </c>
      <c r="Y779" s="11">
        <v>0</v>
      </c>
      <c r="Z779" s="11">
        <v>0</v>
      </c>
      <c r="AA779" s="11">
        <v>0</v>
      </c>
      <c r="AB779" s="11">
        <v>0</v>
      </c>
      <c r="AC779" s="11"/>
      <c r="AD779" s="11">
        <v>0</v>
      </c>
      <c r="AE779" s="11">
        <v>0</v>
      </c>
      <c r="AF779" s="11">
        <v>0</v>
      </c>
      <c r="AG779" s="11"/>
      <c r="AH779" s="11">
        <v>0</v>
      </c>
      <c r="AI779" s="11" t="s">
        <v>32</v>
      </c>
      <c r="AJ779" s="11"/>
    </row>
    <row r="780" spans="1:36" s="7" customFormat="1" ht="13.5" hidden="1" customHeight="1" x14ac:dyDescent="0.25">
      <c r="A780" s="11" t="str">
        <f t="shared" si="448"/>
        <v>select N'Пуга Крістіна Юріївна', N'18',  N'Хірургічне відділення №1',  N'сестра медична',  N'1.00', 8, 200, 0, getDate(), null, getDate() union all</v>
      </c>
      <c r="B780" s="11" t="s">
        <v>1279</v>
      </c>
      <c r="C780" s="11" t="s">
        <v>151</v>
      </c>
      <c r="D780" s="11" t="s">
        <v>152</v>
      </c>
      <c r="E780" s="11" t="s">
        <v>93</v>
      </c>
      <c r="F780" s="11" t="s">
        <v>181</v>
      </c>
      <c r="G780" s="11" t="s">
        <v>48</v>
      </c>
      <c r="H780" s="11" t="s">
        <v>95</v>
      </c>
      <c r="I780" s="11" t="s">
        <v>29</v>
      </c>
      <c r="J780" s="11" t="s">
        <v>29</v>
      </c>
      <c r="K780" s="11" t="s">
        <v>1569</v>
      </c>
      <c r="L780" s="20"/>
      <c r="M780" s="11">
        <f t="shared" si="425"/>
        <v>0</v>
      </c>
      <c r="N780" s="11">
        <v>0</v>
      </c>
      <c r="O780" s="11"/>
      <c r="P780" s="11"/>
      <c r="Q780" s="11"/>
      <c r="R780" s="11">
        <v>0</v>
      </c>
      <c r="S780" s="11">
        <v>0</v>
      </c>
      <c r="T780" s="11"/>
      <c r="U780" s="11"/>
      <c r="V780" s="11"/>
      <c r="W780" s="11"/>
      <c r="X780" s="11">
        <v>0</v>
      </c>
      <c r="Y780" s="11">
        <v>0</v>
      </c>
      <c r="Z780" s="11">
        <v>0</v>
      </c>
      <c r="AA780" s="11">
        <v>0</v>
      </c>
      <c r="AB780" s="11">
        <v>0</v>
      </c>
      <c r="AC780" s="11"/>
      <c r="AD780" s="11">
        <v>0</v>
      </c>
      <c r="AE780" s="11">
        <v>0</v>
      </c>
      <c r="AF780" s="11">
        <v>0</v>
      </c>
      <c r="AG780" s="11"/>
      <c r="AH780" s="11">
        <v>0</v>
      </c>
      <c r="AI780" s="11" t="s">
        <v>32</v>
      </c>
      <c r="AJ780" s="11"/>
    </row>
    <row r="781" spans="1:36" s="7" customFormat="1" ht="13.5" hidden="1" customHeight="1" x14ac:dyDescent="0.25">
      <c r="A781" s="11" t="str">
        <f t="shared" si="448"/>
        <v>select N'Пуга Марія Іванівна', N'81',  N'Ургентна мала операційна',  N'Молодша медична сестра',  N'1.00', 8, 120, 0, getDate(), null, getDate() union all</v>
      </c>
      <c r="B781" s="11" t="s">
        <v>1054</v>
      </c>
      <c r="C781" s="11" t="s">
        <v>324</v>
      </c>
      <c r="D781" s="11" t="s">
        <v>227</v>
      </c>
      <c r="E781" s="11" t="s">
        <v>111</v>
      </c>
      <c r="F781" s="11" t="s">
        <v>31</v>
      </c>
      <c r="G781" s="11" t="s">
        <v>48</v>
      </c>
      <c r="H781" s="11" t="s">
        <v>112</v>
      </c>
      <c r="I781" s="11" t="s">
        <v>29</v>
      </c>
      <c r="J781" s="11" t="s">
        <v>29</v>
      </c>
      <c r="K781" s="11" t="s">
        <v>1569</v>
      </c>
      <c r="L781" s="20"/>
      <c r="M781" s="11">
        <f t="shared" si="425"/>
        <v>0</v>
      </c>
      <c r="N781" s="11">
        <v>0</v>
      </c>
      <c r="O781" s="11"/>
      <c r="P781" s="11"/>
      <c r="Q781" s="11"/>
      <c r="R781" s="11">
        <v>0</v>
      </c>
      <c r="S781" s="11">
        <v>0</v>
      </c>
      <c r="T781" s="11"/>
      <c r="U781" s="11"/>
      <c r="V781" s="11"/>
      <c r="W781" s="11"/>
      <c r="X781" s="11">
        <v>0</v>
      </c>
      <c r="Y781" s="11">
        <v>0</v>
      </c>
      <c r="Z781" s="11">
        <v>0</v>
      </c>
      <c r="AA781" s="11">
        <v>0</v>
      </c>
      <c r="AB781" s="11">
        <v>0</v>
      </c>
      <c r="AC781" s="11"/>
      <c r="AD781" s="11">
        <v>0</v>
      </c>
      <c r="AE781" s="11">
        <v>0</v>
      </c>
      <c r="AF781" s="11">
        <v>0</v>
      </c>
      <c r="AG781" s="11"/>
      <c r="AH781" s="11">
        <v>0</v>
      </c>
      <c r="AI781" s="11" t="s">
        <v>32</v>
      </c>
      <c r="AJ781" s="11"/>
    </row>
    <row r="782" spans="1:36" s="7" customFormat="1" ht="13.5" hidden="1" customHeight="1" x14ac:dyDescent="0.25">
      <c r="A782" s="11" t="str">
        <f t="shared" si="448"/>
        <v>select N'Пуфлер Надія Юріївна', N'20',  N'Відділення переливання крові',  N'сестра-господиня',  N'1.00', 8, 140, 0, getDate(), null, getDate() union all</v>
      </c>
      <c r="B782" s="11" t="s">
        <v>743</v>
      </c>
      <c r="C782" s="11" t="s">
        <v>736</v>
      </c>
      <c r="D782" s="11" t="s">
        <v>737</v>
      </c>
      <c r="E782" s="11" t="s">
        <v>183</v>
      </c>
      <c r="F782" s="11" t="s">
        <v>25</v>
      </c>
      <c r="G782" s="11" t="s">
        <v>48</v>
      </c>
      <c r="H782" s="11" t="s">
        <v>184</v>
      </c>
      <c r="I782" s="11" t="s">
        <v>29</v>
      </c>
      <c r="J782" s="11" t="s">
        <v>29</v>
      </c>
      <c r="K782" s="11" t="s">
        <v>1569</v>
      </c>
      <c r="L782" s="20"/>
      <c r="M782" s="11">
        <f t="shared" si="425"/>
        <v>0</v>
      </c>
      <c r="N782" s="11">
        <v>0</v>
      </c>
      <c r="O782" s="11"/>
      <c r="P782" s="11"/>
      <c r="Q782" s="11"/>
      <c r="R782" s="11">
        <v>0</v>
      </c>
      <c r="S782" s="11">
        <v>0</v>
      </c>
      <c r="T782" s="11"/>
      <c r="U782" s="11"/>
      <c r="V782" s="11"/>
      <c r="W782" s="11"/>
      <c r="X782" s="11">
        <v>0</v>
      </c>
      <c r="Y782" s="11">
        <v>0</v>
      </c>
      <c r="Z782" s="11">
        <v>0</v>
      </c>
      <c r="AA782" s="11">
        <v>0</v>
      </c>
      <c r="AB782" s="11">
        <v>0</v>
      </c>
      <c r="AC782" s="11"/>
      <c r="AD782" s="11">
        <v>0</v>
      </c>
      <c r="AE782" s="11">
        <v>0</v>
      </c>
      <c r="AF782" s="11">
        <v>0</v>
      </c>
      <c r="AG782" s="11"/>
      <c r="AH782" s="11">
        <v>0</v>
      </c>
      <c r="AI782" s="11" t="s">
        <v>32</v>
      </c>
      <c r="AJ782" s="11"/>
    </row>
    <row r="783" spans="1:36" s="7" customFormat="1" ht="13.5" hidden="1" customHeight="1" x14ac:dyDescent="0.25">
      <c r="A783" s="11" t="str">
        <f t="shared" si="448"/>
        <v>select N'Пфайфер Наталія Юріївна', N'91',  N'Загально-лікарняний персонал',  N'архіваріус',  N'1.00', 8, 360, 0, getDate(), null, getDate() union all</v>
      </c>
      <c r="B783" s="11" t="s">
        <v>1179</v>
      </c>
      <c r="C783" s="11" t="s">
        <v>1180</v>
      </c>
      <c r="D783" s="11" t="s">
        <v>116</v>
      </c>
      <c r="E783" s="11" t="s">
        <v>837</v>
      </c>
      <c r="F783" s="11" t="s">
        <v>25</v>
      </c>
      <c r="G783" s="11" t="s">
        <v>48</v>
      </c>
      <c r="H783" s="11" t="s">
        <v>314</v>
      </c>
      <c r="I783" s="11" t="s">
        <v>29</v>
      </c>
      <c r="J783" s="11" t="s">
        <v>29</v>
      </c>
      <c r="K783" s="11" t="s">
        <v>1569</v>
      </c>
      <c r="L783" s="20"/>
      <c r="M783" s="11">
        <f t="shared" si="425"/>
        <v>0</v>
      </c>
      <c r="N783" s="11">
        <v>0</v>
      </c>
      <c r="O783" s="11"/>
      <c r="P783" s="11"/>
      <c r="Q783" s="11"/>
      <c r="R783" s="11">
        <v>0</v>
      </c>
      <c r="S783" s="11">
        <v>0</v>
      </c>
      <c r="T783" s="11"/>
      <c r="U783" s="11"/>
      <c r="V783" s="11"/>
      <c r="W783" s="11"/>
      <c r="X783" s="11">
        <v>0</v>
      </c>
      <c r="Y783" s="11">
        <v>0</v>
      </c>
      <c r="Z783" s="11">
        <v>0</v>
      </c>
      <c r="AA783" s="11">
        <v>0</v>
      </c>
      <c r="AB783" s="11">
        <v>0</v>
      </c>
      <c r="AC783" s="11"/>
      <c r="AD783" s="11">
        <v>0</v>
      </c>
      <c r="AE783" s="11">
        <v>0</v>
      </c>
      <c r="AF783" s="11">
        <v>0</v>
      </c>
      <c r="AG783" s="11"/>
      <c r="AH783" s="11">
        <v>0</v>
      </c>
      <c r="AI783" s="11" t="s">
        <v>32</v>
      </c>
      <c r="AJ783" s="11"/>
    </row>
    <row r="784" spans="1:36" s="7" customFormat="1" ht="13.5" hidden="1" customHeight="1" x14ac:dyDescent="0.25">
      <c r="A784" s="11" t="str">
        <f t="shared" si="448"/>
        <v>select N'Радик Валерія Ярославівна', N'79',  N'Відділення Судинної Хірургії',  N'сестра медична маніпуляційна',  N'1.00', 8, 260, 0, getDate(), null, getDate() union all</v>
      </c>
      <c r="B784" s="11" t="s">
        <v>187</v>
      </c>
      <c r="C784" s="11" t="s">
        <v>67</v>
      </c>
      <c r="D784" s="11" t="s">
        <v>68</v>
      </c>
      <c r="E784" s="11" t="s">
        <v>188</v>
      </c>
      <c r="F784" s="11" t="s">
        <v>31</v>
      </c>
      <c r="G784" s="11" t="s">
        <v>48</v>
      </c>
      <c r="H784" s="11" t="s">
        <v>49</v>
      </c>
      <c r="I784" s="11" t="s">
        <v>29</v>
      </c>
      <c r="J784" s="11" t="s">
        <v>29</v>
      </c>
      <c r="K784" s="11" t="s">
        <v>1569</v>
      </c>
      <c r="L784" s="20"/>
      <c r="M784" s="11">
        <f t="shared" si="425"/>
        <v>0</v>
      </c>
      <c r="N784" s="11">
        <v>0</v>
      </c>
      <c r="O784" s="11"/>
      <c r="P784" s="11"/>
      <c r="Q784" s="11"/>
      <c r="R784" s="11">
        <v>0</v>
      </c>
      <c r="S784" s="11">
        <v>0</v>
      </c>
      <c r="T784" s="11"/>
      <c r="U784" s="11"/>
      <c r="V784" s="11"/>
      <c r="W784" s="11"/>
      <c r="X784" s="11">
        <v>0</v>
      </c>
      <c r="Y784" s="11">
        <v>0</v>
      </c>
      <c r="Z784" s="11">
        <v>0</v>
      </c>
      <c r="AA784" s="11">
        <v>0</v>
      </c>
      <c r="AB784" s="11">
        <v>0</v>
      </c>
      <c r="AC784" s="11"/>
      <c r="AD784" s="11">
        <v>0</v>
      </c>
      <c r="AE784" s="11">
        <v>0</v>
      </c>
      <c r="AF784" s="11">
        <v>0</v>
      </c>
      <c r="AG784" s="11"/>
      <c r="AH784" s="11">
        <v>0</v>
      </c>
      <c r="AI784" s="11" t="s">
        <v>32</v>
      </c>
      <c r="AJ784" s="11"/>
    </row>
    <row r="785" spans="1:36" s="7" customFormat="1" ht="13.5" hidden="1" customHeight="1" x14ac:dyDescent="0.25">
      <c r="A785" s="11" t="str">
        <f t="shared" si="448"/>
        <v>select N'Рак Лариса Олегівна', N'32',  N'Реабілітаційний кабінет',  N'лікар-фізіотерапевт',  N'0.50', 0, 0, 0, getDate(), null, getDate() union all</v>
      </c>
      <c r="B785" s="11" t="s">
        <v>766</v>
      </c>
      <c r="C785" s="11" t="s">
        <v>758</v>
      </c>
      <c r="D785" s="11" t="s">
        <v>84</v>
      </c>
      <c r="E785" s="11" t="s">
        <v>767</v>
      </c>
      <c r="F785" s="11">
        <v>0.57142859999999995</v>
      </c>
      <c r="G785" s="11" t="s">
        <v>26</v>
      </c>
      <c r="H785" s="11" t="s">
        <v>26</v>
      </c>
      <c r="I785" s="11" t="s">
        <v>50</v>
      </c>
      <c r="J785" s="11" t="s">
        <v>29</v>
      </c>
      <c r="K785" s="11" t="s">
        <v>1571</v>
      </c>
      <c r="L785" s="20"/>
      <c r="M785" s="11">
        <f t="shared" ref="M785:M848" si="449">R785+X785+AB785+AF785+N785+Z785</f>
        <v>0</v>
      </c>
      <c r="N785" s="11">
        <v>0</v>
      </c>
      <c r="O785" s="11"/>
      <c r="P785" s="11">
        <f>S785*(200/3)*J785*F785</f>
        <v>0</v>
      </c>
      <c r="Q785" s="11" t="b">
        <f>ROUND(R785,2)=ROUND(P785,2)</f>
        <v>1</v>
      </c>
      <c r="R785" s="11">
        <v>0</v>
      </c>
      <c r="S785" s="12">
        <v>0</v>
      </c>
      <c r="T785" s="12">
        <f>(30000*F785*J785)</f>
        <v>17142.858</v>
      </c>
      <c r="U785" s="12">
        <f>20000*F785*J785</f>
        <v>11428.571999999998</v>
      </c>
      <c r="V785" s="12">
        <f>ROUND(IF((Y785-T785)&gt;U785,(Y785-T785-U785)*0.1+U785*0.3,(Y785-T785)*0.3),2)</f>
        <v>-4806.26</v>
      </c>
      <c r="W785" s="12" t="b">
        <f>IF(V785&lt;0,0,V785)=ROUND(X785,2)</f>
        <v>1</v>
      </c>
      <c r="X785" s="11">
        <v>0</v>
      </c>
      <c r="Y785" s="11">
        <v>1122</v>
      </c>
      <c r="Z785" s="11">
        <v>0</v>
      </c>
      <c r="AA785" s="11">
        <v>0</v>
      </c>
      <c r="AB785" s="11">
        <v>0</v>
      </c>
      <c r="AC785" s="11"/>
      <c r="AD785" s="11">
        <v>0</v>
      </c>
      <c r="AE785" s="11">
        <v>0</v>
      </c>
      <c r="AF785" s="11">
        <v>0</v>
      </c>
      <c r="AG785" s="11" t="b">
        <f>ROUND(AF785,2)=ROUND((AH785*AE785),2)</f>
        <v>1</v>
      </c>
      <c r="AH785" s="11">
        <v>0</v>
      </c>
      <c r="AI785" s="11" t="s">
        <v>32</v>
      </c>
      <c r="AJ785" s="11"/>
    </row>
    <row r="786" spans="1:36" s="7" customFormat="1" ht="13.5" hidden="1" customHeight="1" x14ac:dyDescent="0.25">
      <c r="A786" s="11" t="str">
        <f t="shared" si="448"/>
        <v>select N'Ратушна Вікторія Іванівна', N'32',  N'Травматологічний кабінет',  N'сестра медична',  N'1.00', 8, 200, 0, getDate(), null, getDate() union all</v>
      </c>
      <c r="B786" s="11" t="s">
        <v>963</v>
      </c>
      <c r="C786" s="11" t="s">
        <v>240</v>
      </c>
      <c r="D786" s="11" t="s">
        <v>84</v>
      </c>
      <c r="E786" s="11" t="s">
        <v>93</v>
      </c>
      <c r="F786" s="11" t="s">
        <v>168</v>
      </c>
      <c r="G786" s="11" t="s">
        <v>48</v>
      </c>
      <c r="H786" s="11" t="s">
        <v>95</v>
      </c>
      <c r="I786" s="11" t="s">
        <v>29</v>
      </c>
      <c r="J786" s="11" t="s">
        <v>29</v>
      </c>
      <c r="K786" s="11" t="s">
        <v>1569</v>
      </c>
      <c r="L786" s="20"/>
      <c r="M786" s="11">
        <f t="shared" si="449"/>
        <v>0</v>
      </c>
      <c r="N786" s="11">
        <v>0</v>
      </c>
      <c r="O786" s="11"/>
      <c r="P786" s="11"/>
      <c r="Q786" s="11"/>
      <c r="R786" s="11">
        <v>0</v>
      </c>
      <c r="S786" s="11">
        <v>0</v>
      </c>
      <c r="T786" s="11"/>
      <c r="U786" s="11"/>
      <c r="V786" s="11"/>
      <c r="W786" s="11"/>
      <c r="X786" s="11">
        <v>0</v>
      </c>
      <c r="Y786" s="11">
        <v>0</v>
      </c>
      <c r="Z786" s="11">
        <v>0</v>
      </c>
      <c r="AA786" s="11">
        <v>0</v>
      </c>
      <c r="AB786" s="11">
        <v>0</v>
      </c>
      <c r="AC786" s="11"/>
      <c r="AD786" s="11">
        <v>0</v>
      </c>
      <c r="AE786" s="11">
        <v>0</v>
      </c>
      <c r="AF786" s="11">
        <v>0</v>
      </c>
      <c r="AG786" s="11"/>
      <c r="AH786" s="11">
        <v>0</v>
      </c>
      <c r="AI786" s="11" t="s">
        <v>32</v>
      </c>
      <c r="AJ786" s="11"/>
    </row>
    <row r="787" spans="1:36" s="7" customFormat="1" ht="13.5" hidden="1" customHeight="1" x14ac:dyDescent="0.25">
      <c r="A787" s="11" t="str">
        <f t="shared" si="448"/>
        <v>select N'Рахмана Тетяна Олександрівна', N'32',  N'Загальнолікарський кабінет',  N'сестра медична',  N'1.00', 8, 200, 0, getDate(), null, getDate() union all</v>
      </c>
      <c r="B787" s="11" t="s">
        <v>1035</v>
      </c>
      <c r="C787" s="11" t="s">
        <v>127</v>
      </c>
      <c r="D787" s="11" t="s">
        <v>84</v>
      </c>
      <c r="E787" s="11" t="s">
        <v>93</v>
      </c>
      <c r="F787" s="11" t="s">
        <v>31</v>
      </c>
      <c r="G787" s="11" t="s">
        <v>48</v>
      </c>
      <c r="H787" s="11" t="s">
        <v>95</v>
      </c>
      <c r="I787" s="11" t="s">
        <v>29</v>
      </c>
      <c r="J787" s="11" t="s">
        <v>29</v>
      </c>
      <c r="K787" s="11" t="s">
        <v>1569</v>
      </c>
      <c r="L787" s="20"/>
      <c r="M787" s="11">
        <f t="shared" si="449"/>
        <v>0</v>
      </c>
      <c r="N787" s="11">
        <v>0</v>
      </c>
      <c r="O787" s="11"/>
      <c r="P787" s="11"/>
      <c r="Q787" s="11"/>
      <c r="R787" s="11">
        <v>0</v>
      </c>
      <c r="S787" s="11">
        <v>0</v>
      </c>
      <c r="T787" s="11"/>
      <c r="U787" s="11"/>
      <c r="V787" s="11"/>
      <c r="W787" s="11"/>
      <c r="X787" s="11">
        <v>0</v>
      </c>
      <c r="Y787" s="11">
        <v>0</v>
      </c>
      <c r="Z787" s="11">
        <v>0</v>
      </c>
      <c r="AA787" s="11">
        <v>0</v>
      </c>
      <c r="AB787" s="11">
        <v>0</v>
      </c>
      <c r="AC787" s="11"/>
      <c r="AD787" s="11">
        <v>0</v>
      </c>
      <c r="AE787" s="11">
        <v>0</v>
      </c>
      <c r="AF787" s="11">
        <v>0</v>
      </c>
      <c r="AG787" s="11"/>
      <c r="AH787" s="11">
        <v>0</v>
      </c>
      <c r="AI787" s="11" t="s">
        <v>32</v>
      </c>
      <c r="AJ787" s="11"/>
    </row>
    <row r="788" spans="1:36" s="7" customFormat="1" ht="13.5" hidden="1" customHeight="1" x14ac:dyDescent="0.25">
      <c r="A788" s="11" t="str">
        <f t="shared" si="448"/>
        <v>select N'Реблян Вікторія Карлівна', N'32',  N'Загальнолікарський кабінет',  N'сестра медична',  N'1.00', 8, 200, 0, getDate(), null, getDate() union all</v>
      </c>
      <c r="B788" s="11" t="s">
        <v>862</v>
      </c>
      <c r="C788" s="11" t="s">
        <v>127</v>
      </c>
      <c r="D788" s="11" t="s">
        <v>84</v>
      </c>
      <c r="E788" s="11" t="s">
        <v>93</v>
      </c>
      <c r="F788" s="11" t="s">
        <v>25</v>
      </c>
      <c r="G788" s="11" t="s">
        <v>48</v>
      </c>
      <c r="H788" s="11" t="s">
        <v>95</v>
      </c>
      <c r="I788" s="11" t="s">
        <v>29</v>
      </c>
      <c r="J788" s="11" t="s">
        <v>29</v>
      </c>
      <c r="K788" s="11" t="s">
        <v>1569</v>
      </c>
      <c r="L788" s="20"/>
      <c r="M788" s="11">
        <f t="shared" si="449"/>
        <v>0</v>
      </c>
      <c r="N788" s="11">
        <v>0</v>
      </c>
      <c r="O788" s="11"/>
      <c r="P788" s="11"/>
      <c r="Q788" s="11"/>
      <c r="R788" s="11">
        <v>0</v>
      </c>
      <c r="S788" s="11">
        <v>0</v>
      </c>
      <c r="T788" s="11"/>
      <c r="U788" s="11"/>
      <c r="V788" s="11"/>
      <c r="W788" s="11"/>
      <c r="X788" s="11">
        <v>0</v>
      </c>
      <c r="Y788" s="11">
        <v>0</v>
      </c>
      <c r="Z788" s="11">
        <v>0</v>
      </c>
      <c r="AA788" s="11">
        <v>0</v>
      </c>
      <c r="AB788" s="11">
        <v>0</v>
      </c>
      <c r="AC788" s="11"/>
      <c r="AD788" s="11">
        <v>0</v>
      </c>
      <c r="AE788" s="11">
        <v>0</v>
      </c>
      <c r="AF788" s="11">
        <v>0</v>
      </c>
      <c r="AG788" s="11"/>
      <c r="AH788" s="11">
        <v>0</v>
      </c>
      <c r="AI788" s="11" t="s">
        <v>32</v>
      </c>
      <c r="AJ788" s="11"/>
    </row>
    <row r="789" spans="1:36" s="7" customFormat="1" ht="13.5" hidden="1" customHeight="1" x14ac:dyDescent="0.25">
      <c r="A789" s="11" t="str">
        <f t="shared" si="448"/>
        <v>select N'Рев’юк Тетяна Леонідівна', N'7',  N'Відділення анестезіології та інтенсивної терапії',  N'сестра-господиня',  N'1.00', 8, 140, 0, getDate(), null, getDate() union all</v>
      </c>
      <c r="B789" s="11" t="s">
        <v>606</v>
      </c>
      <c r="C789" s="11" t="s">
        <v>206</v>
      </c>
      <c r="D789" s="11" t="s">
        <v>140</v>
      </c>
      <c r="E789" s="11" t="s">
        <v>183</v>
      </c>
      <c r="F789" s="11" t="s">
        <v>353</v>
      </c>
      <c r="G789" s="11" t="s">
        <v>48</v>
      </c>
      <c r="H789" s="11" t="s">
        <v>184</v>
      </c>
      <c r="I789" s="11" t="s">
        <v>29</v>
      </c>
      <c r="J789" s="11" t="s">
        <v>29</v>
      </c>
      <c r="K789" s="11" t="s">
        <v>1569</v>
      </c>
      <c r="L789" s="20"/>
      <c r="M789" s="11">
        <f t="shared" si="449"/>
        <v>0</v>
      </c>
      <c r="N789" s="11">
        <v>0</v>
      </c>
      <c r="O789" s="11"/>
      <c r="P789" s="11"/>
      <c r="Q789" s="11"/>
      <c r="R789" s="11">
        <v>0</v>
      </c>
      <c r="S789" s="11">
        <v>0</v>
      </c>
      <c r="T789" s="11"/>
      <c r="U789" s="11"/>
      <c r="V789" s="11"/>
      <c r="W789" s="11"/>
      <c r="X789" s="11">
        <v>0</v>
      </c>
      <c r="Y789" s="11">
        <v>0</v>
      </c>
      <c r="Z789" s="11">
        <v>0</v>
      </c>
      <c r="AA789" s="11">
        <v>0</v>
      </c>
      <c r="AB789" s="11">
        <v>0</v>
      </c>
      <c r="AC789" s="11"/>
      <c r="AD789" s="11">
        <v>0</v>
      </c>
      <c r="AE789" s="11">
        <v>0</v>
      </c>
      <c r="AF789" s="11">
        <v>0</v>
      </c>
      <c r="AG789" s="11"/>
      <c r="AH789" s="11">
        <v>0</v>
      </c>
      <c r="AI789" s="11" t="s">
        <v>32</v>
      </c>
      <c r="AJ789" s="11"/>
    </row>
    <row r="790" spans="1:36" s="7" customFormat="1" ht="13.5" hidden="1" customHeight="1" x14ac:dyDescent="0.25">
      <c r="A790" s="11" t="str">
        <f t="shared" si="448"/>
        <v>select N'Ревті Надія Іванівна', N'83',  N'Відділення патології вагітності та екстрагенітальної патології',  N'Молодша медична сестра',  N'1.00', 8, 120, 0, getDate(), null, getDate() union all</v>
      </c>
      <c r="B790" s="11" t="s">
        <v>700</v>
      </c>
      <c r="C790" s="11" t="s">
        <v>44</v>
      </c>
      <c r="D790" s="11" t="s">
        <v>45</v>
      </c>
      <c r="E790" s="11" t="s">
        <v>111</v>
      </c>
      <c r="F790" s="11" t="s">
        <v>25</v>
      </c>
      <c r="G790" s="11" t="s">
        <v>48</v>
      </c>
      <c r="H790" s="11" t="s">
        <v>112</v>
      </c>
      <c r="I790" s="11" t="s">
        <v>185</v>
      </c>
      <c r="J790" s="11" t="s">
        <v>186</v>
      </c>
      <c r="K790" s="11" t="s">
        <v>1569</v>
      </c>
      <c r="L790" s="20"/>
      <c r="M790" s="11">
        <f t="shared" si="449"/>
        <v>0</v>
      </c>
      <c r="N790" s="11">
        <v>0</v>
      </c>
      <c r="O790" s="11"/>
      <c r="P790" s="11"/>
      <c r="Q790" s="11"/>
      <c r="R790" s="11">
        <v>0</v>
      </c>
      <c r="S790" s="11">
        <v>0</v>
      </c>
      <c r="T790" s="11"/>
      <c r="U790" s="11"/>
      <c r="V790" s="11"/>
      <c r="W790" s="11"/>
      <c r="X790" s="11">
        <v>0</v>
      </c>
      <c r="Y790" s="11">
        <v>0</v>
      </c>
      <c r="Z790" s="11">
        <v>0</v>
      </c>
      <c r="AA790" s="11">
        <v>0</v>
      </c>
      <c r="AB790" s="11">
        <v>0</v>
      </c>
      <c r="AC790" s="11"/>
      <c r="AD790" s="11">
        <v>0</v>
      </c>
      <c r="AE790" s="11">
        <v>0</v>
      </c>
      <c r="AF790" s="11">
        <v>0</v>
      </c>
      <c r="AG790" s="11"/>
      <c r="AH790" s="11">
        <v>0</v>
      </c>
      <c r="AI790" s="11" t="s">
        <v>32</v>
      </c>
      <c r="AJ790" s="11"/>
    </row>
    <row r="791" spans="1:36" s="7" customFormat="1" ht="13.5" hidden="1" customHeight="1" x14ac:dyDescent="0.25">
      <c r="A791" s="11" t="str">
        <f t="shared" si="448"/>
        <v>select N'Ревті Надія Іванівна', N'96',  N'Приймальний блок',  N'Молодша медична сестра',  N'0.50', 8, 120, 0, getDate(), null, getDate() union all</v>
      </c>
      <c r="B791" s="11" t="s">
        <v>700</v>
      </c>
      <c r="C791" s="11" t="s">
        <v>637</v>
      </c>
      <c r="D791" s="11" t="s">
        <v>638</v>
      </c>
      <c r="E791" s="11" t="s">
        <v>111</v>
      </c>
      <c r="F791" s="11" t="s">
        <v>798</v>
      </c>
      <c r="G791" s="11" t="s">
        <v>48</v>
      </c>
      <c r="H791" s="11" t="s">
        <v>112</v>
      </c>
      <c r="I791" s="11" t="s">
        <v>185</v>
      </c>
      <c r="J791" s="11" t="s">
        <v>784</v>
      </c>
      <c r="K791" s="11" t="s">
        <v>1571</v>
      </c>
      <c r="L791" s="20"/>
      <c r="M791" s="11">
        <f t="shared" si="449"/>
        <v>0</v>
      </c>
      <c r="N791" s="11">
        <v>0</v>
      </c>
      <c r="O791" s="11"/>
      <c r="P791" s="11"/>
      <c r="Q791" s="11"/>
      <c r="R791" s="11">
        <v>0</v>
      </c>
      <c r="S791" s="11">
        <v>0</v>
      </c>
      <c r="T791" s="11"/>
      <c r="U791" s="11"/>
      <c r="V791" s="11"/>
      <c r="W791" s="11"/>
      <c r="X791" s="11">
        <v>0</v>
      </c>
      <c r="Y791" s="11">
        <v>0</v>
      </c>
      <c r="Z791" s="11">
        <v>0</v>
      </c>
      <c r="AA791" s="11">
        <v>0</v>
      </c>
      <c r="AB791" s="11">
        <v>0</v>
      </c>
      <c r="AC791" s="11"/>
      <c r="AD791" s="11">
        <v>0</v>
      </c>
      <c r="AE791" s="11">
        <v>0</v>
      </c>
      <c r="AF791" s="11">
        <v>0</v>
      </c>
      <c r="AG791" s="11"/>
      <c r="AH791" s="11">
        <v>0</v>
      </c>
      <c r="AI791" s="11" t="s">
        <v>32</v>
      </c>
      <c r="AJ791" s="11"/>
    </row>
    <row r="792" spans="1:36" s="7" customFormat="1" ht="13.5" hidden="1" customHeight="1" x14ac:dyDescent="0.25">
      <c r="A792" s="11" t="str">
        <f t="shared" si="448"/>
        <v>select N'Рега Наталія Василівна', N'86',  N'Відділення постінтенсивного виходжування для новонароджених та постнатального догляду',  N'сестра медична',  N'1.00', 8, 200, 0, getDate(), null, getDate() union all</v>
      </c>
      <c r="B792" s="11" t="s">
        <v>731</v>
      </c>
      <c r="C792" s="11" t="s">
        <v>681</v>
      </c>
      <c r="D792" s="11" t="s">
        <v>682</v>
      </c>
      <c r="E792" s="11" t="s">
        <v>93</v>
      </c>
      <c r="F792" s="11" t="s">
        <v>732</v>
      </c>
      <c r="G792" s="11" t="s">
        <v>48</v>
      </c>
      <c r="H792" s="11" t="s">
        <v>95</v>
      </c>
      <c r="I792" s="11" t="s">
        <v>29</v>
      </c>
      <c r="J792" s="11" t="s">
        <v>29</v>
      </c>
      <c r="K792" s="11" t="s">
        <v>1569</v>
      </c>
      <c r="L792" s="20"/>
      <c r="M792" s="11">
        <f t="shared" si="449"/>
        <v>0</v>
      </c>
      <c r="N792" s="11">
        <v>0</v>
      </c>
      <c r="O792" s="11"/>
      <c r="P792" s="11"/>
      <c r="Q792" s="11"/>
      <c r="R792" s="11">
        <v>0</v>
      </c>
      <c r="S792" s="11">
        <v>0</v>
      </c>
      <c r="T792" s="11"/>
      <c r="U792" s="11"/>
      <c r="V792" s="11"/>
      <c r="W792" s="11"/>
      <c r="X792" s="11">
        <v>0</v>
      </c>
      <c r="Y792" s="11">
        <v>0</v>
      </c>
      <c r="Z792" s="11">
        <v>0</v>
      </c>
      <c r="AA792" s="11">
        <v>0</v>
      </c>
      <c r="AB792" s="11">
        <v>0</v>
      </c>
      <c r="AC792" s="11"/>
      <c r="AD792" s="11">
        <v>0</v>
      </c>
      <c r="AE792" s="11">
        <v>0</v>
      </c>
      <c r="AF792" s="11">
        <v>0</v>
      </c>
      <c r="AG792" s="11"/>
      <c r="AH792" s="11">
        <v>0</v>
      </c>
      <c r="AI792" s="11" t="s">
        <v>32</v>
      </c>
      <c r="AJ792" s="11"/>
    </row>
    <row r="793" spans="1:36" s="7" customFormat="1" ht="13.5" hidden="1" customHeight="1" x14ac:dyDescent="0.25">
      <c r="A793" s="11" t="str">
        <f t="shared" si="448"/>
        <v>select N'Репещук Надія Павлівна', N'97',  N'Акушерський блок',  N'Молодша медична сестра',  N'1.00', 8, 120, 0, getDate(), null, getDate() union all</v>
      </c>
      <c r="B793" s="11" t="s">
        <v>701</v>
      </c>
      <c r="C793" s="11" t="s">
        <v>641</v>
      </c>
      <c r="D793" s="11" t="s">
        <v>642</v>
      </c>
      <c r="E793" s="11" t="s">
        <v>111</v>
      </c>
      <c r="F793" s="11" t="s">
        <v>290</v>
      </c>
      <c r="G793" s="11" t="s">
        <v>48</v>
      </c>
      <c r="H793" s="11" t="s">
        <v>112</v>
      </c>
      <c r="I793" s="11" t="s">
        <v>29</v>
      </c>
      <c r="J793" s="11" t="s">
        <v>29</v>
      </c>
      <c r="K793" s="11" t="s">
        <v>1569</v>
      </c>
      <c r="L793" s="20"/>
      <c r="M793" s="11">
        <f t="shared" si="449"/>
        <v>0</v>
      </c>
      <c r="N793" s="11">
        <v>0</v>
      </c>
      <c r="O793" s="11"/>
      <c r="P793" s="11"/>
      <c r="Q793" s="11"/>
      <c r="R793" s="11">
        <v>0</v>
      </c>
      <c r="S793" s="11">
        <v>0</v>
      </c>
      <c r="T793" s="11"/>
      <c r="U793" s="11"/>
      <c r="V793" s="11"/>
      <c r="W793" s="11"/>
      <c r="X793" s="11">
        <v>0</v>
      </c>
      <c r="Y793" s="11">
        <v>0</v>
      </c>
      <c r="Z793" s="11">
        <v>0</v>
      </c>
      <c r="AA793" s="11">
        <v>0</v>
      </c>
      <c r="AB793" s="11">
        <v>0</v>
      </c>
      <c r="AC793" s="11"/>
      <c r="AD793" s="11">
        <v>0</v>
      </c>
      <c r="AE793" s="11">
        <v>0</v>
      </c>
      <c r="AF793" s="11">
        <v>0</v>
      </c>
      <c r="AG793" s="11"/>
      <c r="AH793" s="11">
        <v>0</v>
      </c>
      <c r="AI793" s="11" t="s">
        <v>32</v>
      </c>
      <c r="AJ793" s="11"/>
    </row>
    <row r="794" spans="1:36" s="7" customFormat="1" ht="13.5" hidden="1" customHeight="1" x14ac:dyDescent="0.25">
      <c r="A794" s="11" t="str">
        <f t="shared" si="448"/>
        <v>select N'Репинець Оксана Іванівна', N'21',  N'Онкологічне відділення',  N'сестра-господиня',  N'1.00', 8, 140, 0, getDate(), null, getDate() union all</v>
      </c>
      <c r="B794" s="11" t="s">
        <v>182</v>
      </c>
      <c r="C794" s="11" t="s">
        <v>40</v>
      </c>
      <c r="D794" s="11" t="s">
        <v>41</v>
      </c>
      <c r="E794" s="11" t="s">
        <v>183</v>
      </c>
      <c r="F794" s="11" t="s">
        <v>25</v>
      </c>
      <c r="G794" s="11" t="s">
        <v>48</v>
      </c>
      <c r="H794" s="11" t="s">
        <v>184</v>
      </c>
      <c r="I794" s="11" t="s">
        <v>185</v>
      </c>
      <c r="J794" s="11" t="s">
        <v>186</v>
      </c>
      <c r="K794" s="11" t="s">
        <v>1569</v>
      </c>
      <c r="L794" s="20"/>
      <c r="M794" s="11">
        <f t="shared" si="449"/>
        <v>0</v>
      </c>
      <c r="N794" s="11">
        <v>0</v>
      </c>
      <c r="O794" s="11"/>
      <c r="P794" s="11"/>
      <c r="Q794" s="11"/>
      <c r="R794" s="11">
        <v>0</v>
      </c>
      <c r="S794" s="11">
        <v>0</v>
      </c>
      <c r="T794" s="11"/>
      <c r="U794" s="11"/>
      <c r="V794" s="11"/>
      <c r="W794" s="11"/>
      <c r="X794" s="11">
        <v>0</v>
      </c>
      <c r="Y794" s="11">
        <v>0</v>
      </c>
      <c r="Z794" s="11">
        <v>0</v>
      </c>
      <c r="AA794" s="11">
        <v>0</v>
      </c>
      <c r="AB794" s="11">
        <v>0</v>
      </c>
      <c r="AC794" s="11"/>
      <c r="AD794" s="11">
        <v>0</v>
      </c>
      <c r="AE794" s="11">
        <v>0</v>
      </c>
      <c r="AF794" s="11">
        <v>0</v>
      </c>
      <c r="AG794" s="11"/>
      <c r="AH794" s="11">
        <v>0</v>
      </c>
      <c r="AI794" s="11" t="s">
        <v>32</v>
      </c>
      <c r="AJ794" s="11"/>
    </row>
    <row r="795" spans="1:36" s="7" customFormat="1" ht="13.5" hidden="1" customHeight="1" x14ac:dyDescent="0.25">
      <c r="A795" s="11" t="str">
        <f t="shared" si="448"/>
        <v>select N'Репинець Оксана Іванівна', N'21',  N'Онкологічне відділення',  N'Молодша медична сестра',  N'0.50', 8, 120, 0, getDate(), null, getDate() union all</v>
      </c>
      <c r="B795" s="11" t="s">
        <v>182</v>
      </c>
      <c r="C795" s="11" t="s">
        <v>40</v>
      </c>
      <c r="D795" s="11" t="s">
        <v>41</v>
      </c>
      <c r="E795" s="11" t="s">
        <v>111</v>
      </c>
      <c r="F795" s="11" t="s">
        <v>25</v>
      </c>
      <c r="G795" s="11" t="s">
        <v>48</v>
      </c>
      <c r="H795" s="11" t="s">
        <v>112</v>
      </c>
      <c r="I795" s="11" t="s">
        <v>185</v>
      </c>
      <c r="J795" s="11" t="s">
        <v>784</v>
      </c>
      <c r="K795" s="11" t="s">
        <v>1571</v>
      </c>
      <c r="L795" s="20"/>
      <c r="M795" s="11">
        <f t="shared" si="449"/>
        <v>0</v>
      </c>
      <c r="N795" s="11">
        <v>0</v>
      </c>
      <c r="O795" s="11"/>
      <c r="P795" s="11"/>
      <c r="Q795" s="11"/>
      <c r="R795" s="11">
        <v>0</v>
      </c>
      <c r="S795" s="11">
        <v>0</v>
      </c>
      <c r="T795" s="11"/>
      <c r="U795" s="11"/>
      <c r="V795" s="11"/>
      <c r="W795" s="11"/>
      <c r="X795" s="11">
        <v>0</v>
      </c>
      <c r="Y795" s="11">
        <v>0</v>
      </c>
      <c r="Z795" s="11">
        <v>0</v>
      </c>
      <c r="AA795" s="11">
        <v>0</v>
      </c>
      <c r="AB795" s="11">
        <v>0</v>
      </c>
      <c r="AC795" s="11"/>
      <c r="AD795" s="11">
        <v>0</v>
      </c>
      <c r="AE795" s="11">
        <v>0</v>
      </c>
      <c r="AF795" s="11">
        <v>0</v>
      </c>
      <c r="AG795" s="11"/>
      <c r="AH795" s="11">
        <v>0</v>
      </c>
      <c r="AI795" s="11" t="s">
        <v>32</v>
      </c>
      <c r="AJ795" s="11"/>
    </row>
    <row r="796" spans="1:36" s="7" customFormat="1" ht="13.5" hidden="1" customHeight="1" x14ac:dyDescent="0.25">
      <c r="A796" s="11" t="str">
        <f t="shared" si="448"/>
        <v>select N'Решетар Андрея-Августина Святославівна', N'60',  N'Реабілітаційне відділення',  N'сестра медична старша',  N'1.00', 8, 280, 0, getDate(), null, getDate() union all</v>
      </c>
      <c r="B796" s="11" t="s">
        <v>1183</v>
      </c>
      <c r="C796" s="11" t="s">
        <v>100</v>
      </c>
      <c r="D796" s="11" t="s">
        <v>101</v>
      </c>
      <c r="E796" s="11" t="s">
        <v>117</v>
      </c>
      <c r="F796" s="11" t="s">
        <v>320</v>
      </c>
      <c r="G796" s="11" t="s">
        <v>48</v>
      </c>
      <c r="H796" s="11" t="s">
        <v>118</v>
      </c>
      <c r="I796" s="11" t="s">
        <v>29</v>
      </c>
      <c r="J796" s="11" t="s">
        <v>29</v>
      </c>
      <c r="K796" s="11" t="s">
        <v>1569</v>
      </c>
      <c r="L796" s="20"/>
      <c r="M796" s="11">
        <f t="shared" si="449"/>
        <v>0</v>
      </c>
      <c r="N796" s="11">
        <v>0</v>
      </c>
      <c r="O796" s="11"/>
      <c r="P796" s="11"/>
      <c r="Q796" s="11"/>
      <c r="R796" s="11">
        <v>0</v>
      </c>
      <c r="S796" s="11">
        <v>0</v>
      </c>
      <c r="T796" s="11"/>
      <c r="U796" s="11"/>
      <c r="V796" s="11"/>
      <c r="W796" s="11"/>
      <c r="X796" s="11">
        <v>0</v>
      </c>
      <c r="Y796" s="11">
        <v>0</v>
      </c>
      <c r="Z796" s="11">
        <v>0</v>
      </c>
      <c r="AA796" s="11">
        <v>0</v>
      </c>
      <c r="AB796" s="11">
        <v>0</v>
      </c>
      <c r="AC796" s="11"/>
      <c r="AD796" s="11">
        <v>0</v>
      </c>
      <c r="AE796" s="11">
        <v>0</v>
      </c>
      <c r="AF796" s="11">
        <v>0</v>
      </c>
      <c r="AG796" s="11"/>
      <c r="AH796" s="11">
        <v>0</v>
      </c>
      <c r="AI796" s="11" t="s">
        <v>32</v>
      </c>
      <c r="AJ796" s="11"/>
    </row>
    <row r="797" spans="1:36" s="7" customFormat="1" ht="13.5" hidden="1" customHeight="1" x14ac:dyDescent="0.25">
      <c r="A797" s="11" t="str">
        <f t="shared" si="448"/>
        <v>select N'Решетар Вячеслав Омелянович', N'4',  N'Гінекологічне відділення',  N'лікар-акушер-гінеколог',  N'1.00', 0, 0, 0, getDate(), null, getDate() union all</v>
      </c>
      <c r="B797" s="11" t="s">
        <v>322</v>
      </c>
      <c r="C797" s="11" t="s">
        <v>34</v>
      </c>
      <c r="D797" s="11" t="s">
        <v>35</v>
      </c>
      <c r="E797" s="11" t="s">
        <v>36</v>
      </c>
      <c r="F797" s="11">
        <v>0</v>
      </c>
      <c r="G797" s="11" t="s">
        <v>26</v>
      </c>
      <c r="H797" s="11" t="s">
        <v>26</v>
      </c>
      <c r="I797" s="11" t="s">
        <v>29</v>
      </c>
      <c r="J797" s="11" t="s">
        <v>29</v>
      </c>
      <c r="K797" s="11" t="s">
        <v>1569</v>
      </c>
      <c r="L797" s="20"/>
      <c r="M797" s="11">
        <f t="shared" si="449"/>
        <v>0</v>
      </c>
      <c r="N797" s="11">
        <v>0</v>
      </c>
      <c r="O797" s="11"/>
      <c r="P797" s="11">
        <f>S797*(200/3)*J797*F797</f>
        <v>0</v>
      </c>
      <c r="Q797" s="11" t="b">
        <f>ROUND(R797,2)=ROUND(P797,2)</f>
        <v>1</v>
      </c>
      <c r="R797" s="11">
        <v>0</v>
      </c>
      <c r="S797" s="14">
        <v>0</v>
      </c>
      <c r="T797" s="12">
        <f>(30000*F797*J797)</f>
        <v>0</v>
      </c>
      <c r="U797" s="12">
        <f>20000*F797*J797</f>
        <v>0</v>
      </c>
      <c r="V797" s="12">
        <f>ROUND(IF((Y797-T797)&gt;U797,(Y797-T797-U797)*0.1+U797*0.3,(Y797-T797)*0.3),2)</f>
        <v>0</v>
      </c>
      <c r="W797" s="12" t="b">
        <f>IF(V797&lt;0,0,V797)=ROUND(X797,2)</f>
        <v>1</v>
      </c>
      <c r="X797" s="11">
        <v>0</v>
      </c>
      <c r="Y797" s="11">
        <v>0</v>
      </c>
      <c r="Z797" s="11">
        <v>0</v>
      </c>
      <c r="AA797" s="11">
        <v>0</v>
      </c>
      <c r="AB797" s="11">
        <v>0</v>
      </c>
      <c r="AC797" s="11"/>
      <c r="AD797" s="11" t="s">
        <v>26</v>
      </c>
      <c r="AE797" s="11">
        <v>0</v>
      </c>
      <c r="AF797" s="11">
        <v>0</v>
      </c>
      <c r="AG797" s="11" t="b">
        <f>ROUND(AF797,2)=ROUND((AH797*AE797),2)</f>
        <v>1</v>
      </c>
      <c r="AH797" s="11">
        <v>0</v>
      </c>
      <c r="AI797" s="11" t="s">
        <v>32</v>
      </c>
      <c r="AJ797" s="11"/>
    </row>
    <row r="798" spans="1:36" s="7" customFormat="1" ht="13.5" hidden="1" customHeight="1" x14ac:dyDescent="0.25">
      <c r="A798" s="11" t="str">
        <f t="shared" si="448"/>
        <v>select N'Решетар Діана Петрівна', N'3',  N'Інфекційне відділення',  N'сестра медична',  N'1.00', 8, 200, 0, getDate(), null, getDate() union all</v>
      </c>
      <c r="B798" s="11" t="s">
        <v>559</v>
      </c>
      <c r="C798" s="11" t="s">
        <v>92</v>
      </c>
      <c r="D798" s="11" t="s">
        <v>77</v>
      </c>
      <c r="E798" s="11" t="s">
        <v>93</v>
      </c>
      <c r="F798" s="11" t="s">
        <v>31</v>
      </c>
      <c r="G798" s="11" t="s">
        <v>48</v>
      </c>
      <c r="H798" s="11" t="s">
        <v>95</v>
      </c>
      <c r="I798" s="11" t="s">
        <v>29</v>
      </c>
      <c r="J798" s="11" t="s">
        <v>29</v>
      </c>
      <c r="K798" s="11" t="s">
        <v>1569</v>
      </c>
      <c r="L798" s="20"/>
      <c r="M798" s="11">
        <f t="shared" si="449"/>
        <v>0</v>
      </c>
      <c r="N798" s="11">
        <v>0</v>
      </c>
      <c r="O798" s="11"/>
      <c r="P798" s="11"/>
      <c r="Q798" s="11"/>
      <c r="R798" s="11">
        <v>0</v>
      </c>
      <c r="S798" s="11">
        <v>0</v>
      </c>
      <c r="T798" s="11"/>
      <c r="U798" s="11"/>
      <c r="V798" s="11"/>
      <c r="W798" s="11"/>
      <c r="X798" s="11">
        <v>0</v>
      </c>
      <c r="Y798" s="11">
        <v>0</v>
      </c>
      <c r="Z798" s="11">
        <v>0</v>
      </c>
      <c r="AA798" s="11">
        <v>0</v>
      </c>
      <c r="AB798" s="11">
        <v>0</v>
      </c>
      <c r="AC798" s="11"/>
      <c r="AD798" s="11">
        <v>0</v>
      </c>
      <c r="AE798" s="11">
        <v>0</v>
      </c>
      <c r="AF798" s="11">
        <v>0</v>
      </c>
      <c r="AG798" s="11"/>
      <c r="AH798" s="11">
        <v>0</v>
      </c>
      <c r="AI798" s="11" t="s">
        <v>32</v>
      </c>
      <c r="AJ798" s="11"/>
    </row>
    <row r="799" spans="1:36" s="7" customFormat="1" ht="13.5" hidden="1" customHeight="1" x14ac:dyDescent="0.25">
      <c r="A799" s="11" t="str">
        <f t="shared" si="448"/>
        <v>select N'Решетар Світлана Іванівна', N'32',  N'Кол-центр',  N'черговий інформаційно-довідкової служби',  N'1.00', 5, 400, 0, getDate(), null, getDate() union all</v>
      </c>
      <c r="B799" s="11" t="s">
        <v>494</v>
      </c>
      <c r="C799" s="11" t="s">
        <v>199</v>
      </c>
      <c r="D799" s="11" t="s">
        <v>84</v>
      </c>
      <c r="E799" s="11" t="s">
        <v>200</v>
      </c>
      <c r="F799" s="11" t="s">
        <v>25</v>
      </c>
      <c r="G799" s="11">
        <v>5</v>
      </c>
      <c r="H799" s="11">
        <v>400</v>
      </c>
      <c r="I799" s="11" t="s">
        <v>29</v>
      </c>
      <c r="J799" s="11" t="s">
        <v>29</v>
      </c>
      <c r="K799" s="11" t="s">
        <v>1569</v>
      </c>
      <c r="L799" s="20"/>
      <c r="M799" s="11">
        <f t="shared" si="449"/>
        <v>0</v>
      </c>
      <c r="N799" s="11">
        <v>0</v>
      </c>
      <c r="O799" s="11"/>
      <c r="P799" s="11"/>
      <c r="Q799" s="11"/>
      <c r="R799" s="11">
        <v>0</v>
      </c>
      <c r="S799" s="11">
        <v>0</v>
      </c>
      <c r="T799" s="11"/>
      <c r="U799" s="11"/>
      <c r="V799" s="11"/>
      <c r="W799" s="11"/>
      <c r="X799" s="11">
        <v>0</v>
      </c>
      <c r="Y799" s="11">
        <v>0</v>
      </c>
      <c r="Z799" s="11">
        <v>0</v>
      </c>
      <c r="AA799" s="11">
        <v>0</v>
      </c>
      <c r="AB799" s="11">
        <v>0</v>
      </c>
      <c r="AC799" s="11"/>
      <c r="AD799" s="11">
        <v>0</v>
      </c>
      <c r="AE799" s="11">
        <v>0</v>
      </c>
      <c r="AF799" s="11">
        <v>0</v>
      </c>
      <c r="AG799" s="11"/>
      <c r="AH799" s="11">
        <v>0</v>
      </c>
      <c r="AI799" s="11" t="s">
        <v>32</v>
      </c>
      <c r="AJ799" s="11"/>
    </row>
    <row r="800" spans="1:36" s="7" customFormat="1" ht="13.5" hidden="1" customHeight="1" x14ac:dyDescent="0.25">
      <c r="A800" s="11" t="str">
        <f t="shared" si="448"/>
        <v>select N'Решетар Тетяна Іванівна', N'25',  N'Клініко-діагностична лабораторія',  N'лаборант',  N'1.00', 8, 200, 0, getDate(), null, getDate() union all</v>
      </c>
      <c r="B800" s="11" t="s">
        <v>755</v>
      </c>
      <c r="C800" s="11" t="s">
        <v>268</v>
      </c>
      <c r="D800" s="11" t="s">
        <v>269</v>
      </c>
      <c r="E800" s="11" t="s">
        <v>270</v>
      </c>
      <c r="F800" s="11" t="s">
        <v>25</v>
      </c>
      <c r="G800" s="11" t="s">
        <v>48</v>
      </c>
      <c r="H800" s="11" t="s">
        <v>95</v>
      </c>
      <c r="I800" s="11" t="s">
        <v>29</v>
      </c>
      <c r="J800" s="11" t="s">
        <v>29</v>
      </c>
      <c r="K800" s="11" t="s">
        <v>1569</v>
      </c>
      <c r="L800" s="20"/>
      <c r="M800" s="11">
        <f t="shared" si="449"/>
        <v>0</v>
      </c>
      <c r="N800" s="11">
        <v>0</v>
      </c>
      <c r="O800" s="11"/>
      <c r="P800" s="11"/>
      <c r="Q800" s="11"/>
      <c r="R800" s="11">
        <v>0</v>
      </c>
      <c r="S800" s="11">
        <v>0</v>
      </c>
      <c r="T800" s="11"/>
      <c r="U800" s="11"/>
      <c r="V800" s="11"/>
      <c r="W800" s="11"/>
      <c r="X800" s="11">
        <v>0</v>
      </c>
      <c r="Y800" s="11">
        <v>0</v>
      </c>
      <c r="Z800" s="11">
        <v>0</v>
      </c>
      <c r="AA800" s="11">
        <v>0</v>
      </c>
      <c r="AB800" s="11">
        <v>0</v>
      </c>
      <c r="AC800" s="11"/>
      <c r="AD800" s="11">
        <v>0</v>
      </c>
      <c r="AE800" s="11">
        <v>0</v>
      </c>
      <c r="AF800" s="11">
        <v>0</v>
      </c>
      <c r="AG800" s="11"/>
      <c r="AH800" s="11">
        <v>0</v>
      </c>
      <c r="AI800" s="11" t="s">
        <v>32</v>
      </c>
      <c r="AJ800" s="11"/>
    </row>
    <row r="801" spans="1:36" s="7" customFormat="1" ht="13.5" hidden="1" customHeight="1" x14ac:dyDescent="0.25">
      <c r="A801" s="11" t="str">
        <f t="shared" si="448"/>
        <v>select N'Решетар Ярослава Ігорівна', N'60',  N'Реабілітаційне відділення',  N'психолог',  N'1.00', 8, 360, 0, getDate(), null, getDate() union all</v>
      </c>
      <c r="B801" s="11" t="s">
        <v>1341</v>
      </c>
      <c r="C801" s="11" t="s">
        <v>100</v>
      </c>
      <c r="D801" s="11" t="s">
        <v>101</v>
      </c>
      <c r="E801" s="11" t="s">
        <v>358</v>
      </c>
      <c r="F801" s="11" t="s">
        <v>31</v>
      </c>
      <c r="G801" s="11" t="s">
        <v>48</v>
      </c>
      <c r="H801" s="11" t="s">
        <v>314</v>
      </c>
      <c r="I801" s="11" t="s">
        <v>29</v>
      </c>
      <c r="J801" s="11" t="s">
        <v>29</v>
      </c>
      <c r="K801" s="11" t="s">
        <v>1569</v>
      </c>
      <c r="L801" s="20"/>
      <c r="M801" s="11">
        <f t="shared" si="449"/>
        <v>0</v>
      </c>
      <c r="N801" s="11">
        <v>0</v>
      </c>
      <c r="O801" s="11"/>
      <c r="P801" s="11"/>
      <c r="Q801" s="11"/>
      <c r="R801" s="11">
        <v>0</v>
      </c>
      <c r="S801" s="11">
        <v>0</v>
      </c>
      <c r="T801" s="11"/>
      <c r="U801" s="11"/>
      <c r="V801" s="11"/>
      <c r="W801" s="11"/>
      <c r="X801" s="11">
        <v>0</v>
      </c>
      <c r="Y801" s="11">
        <v>0</v>
      </c>
      <c r="Z801" s="11">
        <v>0</v>
      </c>
      <c r="AA801" s="11">
        <v>0</v>
      </c>
      <c r="AB801" s="11">
        <v>0</v>
      </c>
      <c r="AC801" s="11"/>
      <c r="AD801" s="11">
        <v>0</v>
      </c>
      <c r="AE801" s="11">
        <v>0</v>
      </c>
      <c r="AF801" s="11">
        <v>0</v>
      </c>
      <c r="AG801" s="11"/>
      <c r="AH801" s="11">
        <v>0</v>
      </c>
      <c r="AI801" s="11" t="s">
        <v>32</v>
      </c>
      <c r="AJ801" s="11"/>
    </row>
    <row r="802" spans="1:36" s="7" customFormat="1" ht="13.5" hidden="1" customHeight="1" x14ac:dyDescent="0.25">
      <c r="A802" s="11" t="str">
        <f t="shared" si="448"/>
        <v>select N'Решко Тетяна Володимирівна', N'32',  N'Кол-центр',  N'черговий інформаційно-довідкової служби',  N'1.00', 5, 400, 0, getDate(), null, getDate() union all</v>
      </c>
      <c r="B802" s="11" t="s">
        <v>903</v>
      </c>
      <c r="C802" s="11" t="s">
        <v>199</v>
      </c>
      <c r="D802" s="11" t="s">
        <v>84</v>
      </c>
      <c r="E802" s="11" t="s">
        <v>200</v>
      </c>
      <c r="F802" s="11" t="s">
        <v>31</v>
      </c>
      <c r="G802" s="11">
        <v>5</v>
      </c>
      <c r="H802" s="11">
        <v>400</v>
      </c>
      <c r="I802" s="11" t="s">
        <v>29</v>
      </c>
      <c r="J802" s="11" t="s">
        <v>29</v>
      </c>
      <c r="K802" s="11" t="s">
        <v>1569</v>
      </c>
      <c r="L802" s="20"/>
      <c r="M802" s="11">
        <f t="shared" si="449"/>
        <v>0</v>
      </c>
      <c r="N802" s="11">
        <v>0</v>
      </c>
      <c r="O802" s="11"/>
      <c r="P802" s="11"/>
      <c r="Q802" s="11"/>
      <c r="R802" s="11">
        <v>0</v>
      </c>
      <c r="S802" s="11">
        <v>0</v>
      </c>
      <c r="T802" s="11"/>
      <c r="U802" s="11"/>
      <c r="V802" s="11"/>
      <c r="W802" s="11"/>
      <c r="X802" s="11">
        <v>0</v>
      </c>
      <c r="Y802" s="11">
        <v>0</v>
      </c>
      <c r="Z802" s="11">
        <v>0</v>
      </c>
      <c r="AA802" s="11">
        <v>0</v>
      </c>
      <c r="AB802" s="11">
        <v>0</v>
      </c>
      <c r="AC802" s="11"/>
      <c r="AD802" s="11">
        <v>0</v>
      </c>
      <c r="AE802" s="11">
        <v>0</v>
      </c>
      <c r="AF802" s="11">
        <v>0</v>
      </c>
      <c r="AG802" s="11"/>
      <c r="AH802" s="11">
        <v>0</v>
      </c>
      <c r="AI802" s="11" t="s">
        <v>32</v>
      </c>
      <c r="AJ802" s="11"/>
    </row>
    <row r="803" spans="1:36" s="7" customFormat="1" ht="13.5" hidden="1" customHeight="1" x14ac:dyDescent="0.25">
      <c r="A803" s="11" t="str">
        <f t="shared" si="448"/>
        <v>select N'Рогач Марина Василівна', N'3',  N'Інфекційне відділення',  N'сестра медична',  N'1.00', 8, 200, 0, getDate(), null, getDate() union all</v>
      </c>
      <c r="B803" s="11" t="s">
        <v>128</v>
      </c>
      <c r="C803" s="11" t="s">
        <v>92</v>
      </c>
      <c r="D803" s="11" t="s">
        <v>77</v>
      </c>
      <c r="E803" s="11" t="s">
        <v>93</v>
      </c>
      <c r="F803" s="11" t="s">
        <v>129</v>
      </c>
      <c r="G803" s="11" t="s">
        <v>48</v>
      </c>
      <c r="H803" s="11" t="s">
        <v>95</v>
      </c>
      <c r="I803" s="11" t="s">
        <v>29</v>
      </c>
      <c r="J803" s="11" t="s">
        <v>29</v>
      </c>
      <c r="K803" s="11" t="s">
        <v>1569</v>
      </c>
      <c r="L803" s="20"/>
      <c r="M803" s="11">
        <f t="shared" si="449"/>
        <v>0</v>
      </c>
      <c r="N803" s="11">
        <v>0</v>
      </c>
      <c r="O803" s="11"/>
      <c r="P803" s="11"/>
      <c r="Q803" s="11"/>
      <c r="R803" s="11">
        <v>0</v>
      </c>
      <c r="S803" s="11">
        <v>0</v>
      </c>
      <c r="T803" s="11"/>
      <c r="U803" s="11"/>
      <c r="V803" s="11"/>
      <c r="W803" s="11"/>
      <c r="X803" s="11">
        <v>0</v>
      </c>
      <c r="Y803" s="11">
        <v>0</v>
      </c>
      <c r="Z803" s="11">
        <v>0</v>
      </c>
      <c r="AA803" s="11">
        <v>0</v>
      </c>
      <c r="AB803" s="11">
        <v>0</v>
      </c>
      <c r="AC803" s="11"/>
      <c r="AD803" s="11">
        <v>0</v>
      </c>
      <c r="AE803" s="11">
        <v>0</v>
      </c>
      <c r="AF803" s="11">
        <v>0</v>
      </c>
      <c r="AG803" s="11"/>
      <c r="AH803" s="11">
        <v>0</v>
      </c>
      <c r="AI803" s="11" t="s">
        <v>32</v>
      </c>
      <c r="AJ803" s="11"/>
    </row>
    <row r="804" spans="1:36" s="7" customFormat="1" ht="13.5" hidden="1" customHeight="1" x14ac:dyDescent="0.25">
      <c r="A804" s="11" t="str">
        <f t="shared" si="448"/>
        <v>select N'Родович Вікторія Іванівна', N'5',  N'Відділення ортопедії, травматології та нейрохірургії',  N'сестра медична',  N'1.00', 8, 200, 0, getDate(), null, getDate() union all</v>
      </c>
      <c r="B804" s="11" t="s">
        <v>1280</v>
      </c>
      <c r="C804" s="11" t="s">
        <v>22</v>
      </c>
      <c r="D804" s="11" t="s">
        <v>23</v>
      </c>
      <c r="E804" s="11" t="s">
        <v>93</v>
      </c>
      <c r="F804" s="11" t="s">
        <v>181</v>
      </c>
      <c r="G804" s="11" t="s">
        <v>48</v>
      </c>
      <c r="H804" s="11" t="s">
        <v>95</v>
      </c>
      <c r="I804" s="11" t="s">
        <v>29</v>
      </c>
      <c r="J804" s="11" t="s">
        <v>29</v>
      </c>
      <c r="K804" s="11" t="s">
        <v>1569</v>
      </c>
      <c r="L804" s="20"/>
      <c r="M804" s="11">
        <f t="shared" si="449"/>
        <v>0</v>
      </c>
      <c r="N804" s="11">
        <v>0</v>
      </c>
      <c r="O804" s="11"/>
      <c r="P804" s="11"/>
      <c r="Q804" s="11"/>
      <c r="R804" s="11">
        <v>0</v>
      </c>
      <c r="S804" s="11">
        <v>0</v>
      </c>
      <c r="T804" s="11"/>
      <c r="U804" s="11"/>
      <c r="V804" s="11"/>
      <c r="W804" s="11"/>
      <c r="X804" s="11">
        <v>0</v>
      </c>
      <c r="Y804" s="11">
        <v>0</v>
      </c>
      <c r="Z804" s="11">
        <v>0</v>
      </c>
      <c r="AA804" s="11">
        <v>0</v>
      </c>
      <c r="AB804" s="11">
        <v>0</v>
      </c>
      <c r="AC804" s="11"/>
      <c r="AD804" s="11">
        <v>0</v>
      </c>
      <c r="AE804" s="11">
        <v>0</v>
      </c>
      <c r="AF804" s="11">
        <v>0</v>
      </c>
      <c r="AG804" s="11"/>
      <c r="AH804" s="11">
        <v>0</v>
      </c>
      <c r="AI804" s="11" t="s">
        <v>32</v>
      </c>
      <c r="AJ804" s="11"/>
    </row>
    <row r="805" spans="1:36" s="7" customFormat="1" ht="13.5" hidden="1" customHeight="1" x14ac:dyDescent="0.25">
      <c r="A805" s="11" t="str">
        <f t="shared" si="448"/>
        <v>select N'Роєнко Юрій Васильович', N'18',  N'Хірургічне відділення №1',  N'лікар-хірург',  N'0.10', 0, 0, 0, getDate(), null, getDate() union all</v>
      </c>
      <c r="B805" s="11" t="s">
        <v>1082</v>
      </c>
      <c r="C805" s="11" t="s">
        <v>151</v>
      </c>
      <c r="D805" s="11" t="s">
        <v>152</v>
      </c>
      <c r="E805" s="11" t="s">
        <v>435</v>
      </c>
      <c r="F805" s="11">
        <v>1</v>
      </c>
      <c r="G805" s="11" t="s">
        <v>26</v>
      </c>
      <c r="H805" s="11" t="s">
        <v>26</v>
      </c>
      <c r="I805" s="11" t="s">
        <v>75</v>
      </c>
      <c r="J805" s="11" t="s">
        <v>29</v>
      </c>
      <c r="K805" s="11" t="s">
        <v>1573</v>
      </c>
      <c r="L805" s="20"/>
      <c r="M805" s="11">
        <f t="shared" si="449"/>
        <v>0</v>
      </c>
      <c r="N805" s="11">
        <v>0</v>
      </c>
      <c r="O805" s="11"/>
      <c r="P805" s="11">
        <f>S805*(200/3)*J805*F805</f>
        <v>0</v>
      </c>
      <c r="Q805" s="11" t="b">
        <f>ROUND(R805,2)=ROUND(P805,2)</f>
        <v>1</v>
      </c>
      <c r="R805" s="11">
        <v>0</v>
      </c>
      <c r="S805" s="14">
        <v>0</v>
      </c>
      <c r="T805" s="12">
        <f>(30000*F805*J805)</f>
        <v>30000</v>
      </c>
      <c r="U805" s="12">
        <f>20000*F805*J805</f>
        <v>20000</v>
      </c>
      <c r="V805" s="12">
        <f>ROUND(IF((Y805-T805)&gt;U805,(Y805-T805-U805)*0.1+U805*0.3,(Y805-T805)*0.3),2)</f>
        <v>-9000</v>
      </c>
      <c r="W805" s="12" t="b">
        <f>IF(V805&lt;0,0,V805)=ROUND(X805,2)</f>
        <v>1</v>
      </c>
      <c r="X805" s="11">
        <v>0</v>
      </c>
      <c r="Y805" s="11">
        <v>0</v>
      </c>
      <c r="Z805" s="11">
        <v>0</v>
      </c>
      <c r="AA805" s="11">
        <v>0</v>
      </c>
      <c r="AB805" s="11">
        <v>0</v>
      </c>
      <c r="AC805" s="11"/>
      <c r="AD805" s="11" t="s">
        <v>26</v>
      </c>
      <c r="AE805" s="11">
        <v>0</v>
      </c>
      <c r="AF805" s="11">
        <v>0</v>
      </c>
      <c r="AG805" s="11" t="b">
        <f>ROUND(AF805,2)=ROUND((AH805*AE805),2)</f>
        <v>1</v>
      </c>
      <c r="AH805" s="11">
        <v>0</v>
      </c>
      <c r="AI805" s="11" t="s">
        <v>32</v>
      </c>
      <c r="AJ805" s="11"/>
    </row>
    <row r="806" spans="1:36" s="7" customFormat="1" ht="13.5" hidden="1" customHeight="1" x14ac:dyDescent="0.25">
      <c r="A806" s="11" t="str">
        <f t="shared" si="448"/>
        <v>select N'Рожик Євгенія Валеріївна', N'13',  N'Рентген-операційний блок',  N'сестра медична операційна',  N'1.00', 8, 260, 0, getDate(), null, getDate() union all</v>
      </c>
      <c r="B806" s="11" t="s">
        <v>1348</v>
      </c>
      <c r="C806" s="11" t="s">
        <v>1192</v>
      </c>
      <c r="D806" s="11" t="s">
        <v>384</v>
      </c>
      <c r="E806" s="11" t="s">
        <v>228</v>
      </c>
      <c r="F806" s="11" t="s">
        <v>181</v>
      </c>
      <c r="G806" s="11" t="s">
        <v>48</v>
      </c>
      <c r="H806" s="11" t="s">
        <v>49</v>
      </c>
      <c r="I806" s="11" t="s">
        <v>27</v>
      </c>
      <c r="J806" s="11" t="s">
        <v>28</v>
      </c>
      <c r="K806" s="11" t="s">
        <v>1569</v>
      </c>
      <c r="L806" s="20"/>
      <c r="M806" s="11">
        <f t="shared" si="449"/>
        <v>0</v>
      </c>
      <c r="N806" s="11">
        <v>0</v>
      </c>
      <c r="O806" s="11"/>
      <c r="P806" s="11"/>
      <c r="Q806" s="11"/>
      <c r="R806" s="11">
        <v>0</v>
      </c>
      <c r="S806" s="11">
        <v>0</v>
      </c>
      <c r="T806" s="11"/>
      <c r="U806" s="11"/>
      <c r="V806" s="11"/>
      <c r="W806" s="11"/>
      <c r="X806" s="11">
        <v>0</v>
      </c>
      <c r="Y806" s="11">
        <v>0</v>
      </c>
      <c r="Z806" s="11">
        <v>0</v>
      </c>
      <c r="AA806" s="11">
        <v>0</v>
      </c>
      <c r="AB806" s="11">
        <v>0</v>
      </c>
      <c r="AC806" s="11"/>
      <c r="AD806" s="11">
        <v>0</v>
      </c>
      <c r="AE806" s="11">
        <v>0</v>
      </c>
      <c r="AF806" s="11">
        <v>0</v>
      </c>
      <c r="AG806" s="11"/>
      <c r="AH806" s="11">
        <v>0</v>
      </c>
      <c r="AI806" s="11" t="s">
        <v>32</v>
      </c>
      <c r="AJ806" s="11"/>
    </row>
    <row r="807" spans="1:36" s="7" customFormat="1" ht="13.5" hidden="1" customHeight="1" x14ac:dyDescent="0.25">
      <c r="A807" s="11" t="str">
        <f t="shared" si="448"/>
        <v>select N'Рожик Євгенія Валеріївна', N'13',  N'Рентген-операційний блок',  N'сестра медична операційна',  N'0.25', 8, 260, 0, getDate(), null, getDate() union all</v>
      </c>
      <c r="B807" s="11" t="s">
        <v>1348</v>
      </c>
      <c r="C807" s="11" t="s">
        <v>1192</v>
      </c>
      <c r="D807" s="11" t="s">
        <v>384</v>
      </c>
      <c r="E807" s="11" t="s">
        <v>228</v>
      </c>
      <c r="F807" s="11" t="s">
        <v>1424</v>
      </c>
      <c r="G807" s="11" t="s">
        <v>48</v>
      </c>
      <c r="H807" s="11" t="s">
        <v>49</v>
      </c>
      <c r="I807" s="11" t="s">
        <v>27</v>
      </c>
      <c r="J807" s="11" t="s">
        <v>374</v>
      </c>
      <c r="K807" s="11" t="s">
        <v>1570</v>
      </c>
      <c r="L807" s="20"/>
      <c r="M807" s="11">
        <f t="shared" si="449"/>
        <v>0</v>
      </c>
      <c r="N807" s="11">
        <v>0</v>
      </c>
      <c r="O807" s="11"/>
      <c r="P807" s="11"/>
      <c r="Q807" s="11"/>
      <c r="R807" s="11">
        <v>0</v>
      </c>
      <c r="S807" s="11">
        <v>0</v>
      </c>
      <c r="T807" s="11"/>
      <c r="U807" s="11"/>
      <c r="V807" s="11"/>
      <c r="W807" s="11"/>
      <c r="X807" s="11">
        <v>0</v>
      </c>
      <c r="Y807" s="11">
        <v>0</v>
      </c>
      <c r="Z807" s="11">
        <v>0</v>
      </c>
      <c r="AA807" s="11">
        <v>0</v>
      </c>
      <c r="AB807" s="11">
        <v>0</v>
      </c>
      <c r="AC807" s="11"/>
      <c r="AD807" s="11">
        <v>0</v>
      </c>
      <c r="AE807" s="11">
        <v>0</v>
      </c>
      <c r="AF807" s="11">
        <v>0</v>
      </c>
      <c r="AG807" s="11"/>
      <c r="AH807" s="11">
        <v>0</v>
      </c>
      <c r="AI807" s="11" t="s">
        <v>32</v>
      </c>
      <c r="AJ807" s="11"/>
    </row>
    <row r="808" spans="1:36" s="7" customFormat="1" ht="13.5" hidden="1" customHeight="1" x14ac:dyDescent="0.25">
      <c r="A808" s="11" t="str">
        <f t="shared" si="448"/>
        <v>select N'Розгоні Валентина Іванівна', N'85',  N'Відділення сумісного перебування матері та дитини',  N'лікар-педіатр-неонатолог',  N'1.00', 0, 0, 2849,721696, getDate(), null, getDate() union all</v>
      </c>
      <c r="B808" s="11" t="s">
        <v>569</v>
      </c>
      <c r="C808" s="11" t="s">
        <v>146</v>
      </c>
      <c r="D808" s="11" t="s">
        <v>147</v>
      </c>
      <c r="E808" s="11" t="s">
        <v>148</v>
      </c>
      <c r="F808" s="11">
        <v>0.98948670000000005</v>
      </c>
      <c r="G808" s="11" t="s">
        <v>26</v>
      </c>
      <c r="H808" s="11" t="s">
        <v>26</v>
      </c>
      <c r="I808" s="11" t="s">
        <v>29</v>
      </c>
      <c r="J808" s="11" t="s">
        <v>29</v>
      </c>
      <c r="K808" s="11" t="s">
        <v>1569</v>
      </c>
      <c r="L808" s="20"/>
      <c r="M808" s="11">
        <f t="shared" si="449"/>
        <v>2849.7216960000001</v>
      </c>
      <c r="N808" s="11">
        <f>F808*J808*O808</f>
        <v>2849.7216960000001</v>
      </c>
      <c r="O808" s="11">
        <v>2880</v>
      </c>
      <c r="P808" s="11">
        <f t="shared" ref="P808:P809" si="450">S808*(200/3)*J808*F808</f>
        <v>0</v>
      </c>
      <c r="Q808" s="11" t="b">
        <f t="shared" ref="Q808:Q809" si="451">ROUND(R808,2)=ROUND(P808,2)</f>
        <v>1</v>
      </c>
      <c r="R808" s="11">
        <v>0</v>
      </c>
      <c r="S808" s="12">
        <v>0</v>
      </c>
      <c r="T808" s="12">
        <f t="shared" ref="T808:T809" si="452">(30000*F808*J808)</f>
        <v>29684.601000000002</v>
      </c>
      <c r="U808" s="12">
        <f t="shared" ref="U808:U809" si="453">20000*F808*J808</f>
        <v>19789.734</v>
      </c>
      <c r="V808" s="12">
        <f t="shared" ref="V808:V809" si="454">ROUND(IF((Y808-T808)&gt;U808,(Y808-T808-U808)*0.1+U808*0.3,(Y808-T808)*0.3),2)</f>
        <v>-8905.3799999999992</v>
      </c>
      <c r="W808" s="12" t="b">
        <f t="shared" ref="W808:W809" si="455">IF(V808&lt;0,0,V808)=ROUND(X808,2)</f>
        <v>1</v>
      </c>
      <c r="X808" s="11">
        <v>0</v>
      </c>
      <c r="Y808" s="11">
        <v>0</v>
      </c>
      <c r="Z808" s="11">
        <v>0</v>
      </c>
      <c r="AA808" s="11">
        <v>0</v>
      </c>
      <c r="AB808" s="11">
        <v>0</v>
      </c>
      <c r="AC808" s="11"/>
      <c r="AD808" s="11">
        <v>0</v>
      </c>
      <c r="AE808" s="11">
        <v>0</v>
      </c>
      <c r="AF808" s="11">
        <v>0</v>
      </c>
      <c r="AG808" s="11" t="b">
        <f t="shared" ref="AG808:AG809" si="456">ROUND(AF808,2)=ROUND((AH808*AE808),2)</f>
        <v>1</v>
      </c>
      <c r="AH808" s="11">
        <v>0</v>
      </c>
      <c r="AI808" s="11" t="s">
        <v>32</v>
      </c>
      <c r="AJ808" s="11"/>
    </row>
    <row r="809" spans="1:36" s="7" customFormat="1" ht="13.5" hidden="1" customHeight="1" x14ac:dyDescent="0.25">
      <c r="A809" s="11" t="str">
        <f t="shared" si="448"/>
        <v>select N'Роман Вікторія Миколаївна', N'84',  N'Інсультне відділення',  N'лікар-невропатолог',  N'1.00', 0, 0, 1066,6666, getDate(), null, getDate() union all</v>
      </c>
      <c r="B809" s="11" t="s">
        <v>951</v>
      </c>
      <c r="C809" s="11" t="s">
        <v>282</v>
      </c>
      <c r="D809" s="11" t="s">
        <v>89</v>
      </c>
      <c r="E809" s="11" t="s">
        <v>90</v>
      </c>
      <c r="F809" s="11">
        <v>0.76190480000000005</v>
      </c>
      <c r="G809" s="11" t="s">
        <v>26</v>
      </c>
      <c r="H809" s="11" t="s">
        <v>26</v>
      </c>
      <c r="I809" s="11" t="s">
        <v>29</v>
      </c>
      <c r="J809" s="11" t="s">
        <v>29</v>
      </c>
      <c r="K809" s="11" t="s">
        <v>1569</v>
      </c>
      <c r="L809" s="20"/>
      <c r="M809" s="11">
        <f t="shared" si="449"/>
        <v>1066.6666</v>
      </c>
      <c r="N809" s="11">
        <v>0</v>
      </c>
      <c r="O809" s="11"/>
      <c r="P809" s="11">
        <f t="shared" si="450"/>
        <v>1066.6667200000002</v>
      </c>
      <c r="Q809" s="11" t="b">
        <f t="shared" si="451"/>
        <v>1</v>
      </c>
      <c r="R809" s="11">
        <v>1066.6666</v>
      </c>
      <c r="S809" s="14">
        <v>21</v>
      </c>
      <c r="T809" s="12">
        <f t="shared" si="452"/>
        <v>22857.144</v>
      </c>
      <c r="U809" s="12">
        <f t="shared" si="453"/>
        <v>15238.096000000001</v>
      </c>
      <c r="V809" s="12">
        <f t="shared" si="454"/>
        <v>-6857.14</v>
      </c>
      <c r="W809" s="12" t="b">
        <f t="shared" si="455"/>
        <v>1</v>
      </c>
      <c r="X809" s="11">
        <v>0</v>
      </c>
      <c r="Y809" s="11">
        <v>0</v>
      </c>
      <c r="Z809" s="11">
        <v>0</v>
      </c>
      <c r="AA809" s="11">
        <v>0</v>
      </c>
      <c r="AB809" s="11">
        <v>0</v>
      </c>
      <c r="AC809" s="11"/>
      <c r="AD809" s="11">
        <v>0</v>
      </c>
      <c r="AE809" s="11">
        <v>0</v>
      </c>
      <c r="AF809" s="11">
        <v>0</v>
      </c>
      <c r="AG809" s="11" t="b">
        <f t="shared" si="456"/>
        <v>1</v>
      </c>
      <c r="AH809" s="11">
        <v>0</v>
      </c>
      <c r="AI809" s="11" t="s">
        <v>32</v>
      </c>
      <c r="AJ809" s="11"/>
    </row>
    <row r="810" spans="1:36" s="7" customFormat="1" ht="13.5" hidden="1" customHeight="1" x14ac:dyDescent="0.25">
      <c r="A810" s="11" t="str">
        <f t="shared" si="448"/>
        <v>select N'Романець Іван Іванович', N'',  N'Адміністрація',  N'оператор відеозапису',  N'0.25', 0, 0, 0, getDate(), null, getDate() union all</v>
      </c>
      <c r="B810" s="11" t="s">
        <v>987</v>
      </c>
      <c r="C810" s="11" t="s">
        <v>191</v>
      </c>
      <c r="D810" s="11"/>
      <c r="E810" s="11" t="s">
        <v>988</v>
      </c>
      <c r="F810" s="11" t="s">
        <v>25</v>
      </c>
      <c r="G810" s="11" t="s">
        <v>26</v>
      </c>
      <c r="H810" s="11" t="s">
        <v>26</v>
      </c>
      <c r="I810" s="11" t="s">
        <v>38</v>
      </c>
      <c r="J810" s="11" t="s">
        <v>29</v>
      </c>
      <c r="K810" s="11" t="s">
        <v>1570</v>
      </c>
      <c r="L810" s="20"/>
      <c r="M810" s="11">
        <f t="shared" si="449"/>
        <v>0</v>
      </c>
      <c r="N810" s="11">
        <v>0</v>
      </c>
      <c r="O810" s="11"/>
      <c r="P810" s="11"/>
      <c r="Q810" s="11"/>
      <c r="R810" s="11">
        <v>0</v>
      </c>
      <c r="S810" s="11">
        <v>0</v>
      </c>
      <c r="T810" s="11"/>
      <c r="U810" s="11"/>
      <c r="V810" s="11"/>
      <c r="W810" s="11"/>
      <c r="X810" s="11">
        <v>0</v>
      </c>
      <c r="Y810" s="11">
        <v>0</v>
      </c>
      <c r="Z810" s="11">
        <v>0</v>
      </c>
      <c r="AA810" s="11">
        <v>0</v>
      </c>
      <c r="AB810" s="11">
        <v>0</v>
      </c>
      <c r="AC810" s="11"/>
      <c r="AD810" s="11">
        <v>0</v>
      </c>
      <c r="AE810" s="11">
        <v>0</v>
      </c>
      <c r="AF810" s="11">
        <v>0</v>
      </c>
      <c r="AG810" s="11"/>
      <c r="AH810" s="11">
        <v>0</v>
      </c>
      <c r="AI810" s="11" t="s">
        <v>32</v>
      </c>
      <c r="AJ810" s="11"/>
    </row>
    <row r="811" spans="1:36" s="7" customFormat="1" ht="13.5" hidden="1" customHeight="1" x14ac:dyDescent="0.25">
      <c r="A811" s="11" t="str">
        <f t="shared" si="448"/>
        <v>select N'Романець Яна Іванівна', N'5',  N'Відділення ортопедії, травматології та нейрохірургії',  N'сестра медична',  N'0.50', 8, 200, 0, getDate(), null, getDate() union all</v>
      </c>
      <c r="B811" s="11" t="s">
        <v>1271</v>
      </c>
      <c r="C811" s="11" t="s">
        <v>22</v>
      </c>
      <c r="D811" s="11" t="s">
        <v>23</v>
      </c>
      <c r="E811" s="11" t="s">
        <v>93</v>
      </c>
      <c r="F811" s="11" t="s">
        <v>1272</v>
      </c>
      <c r="G811" s="11" t="s">
        <v>48</v>
      </c>
      <c r="H811" s="11" t="s">
        <v>95</v>
      </c>
      <c r="I811" s="11" t="s">
        <v>50</v>
      </c>
      <c r="J811" s="11" t="s">
        <v>29</v>
      </c>
      <c r="K811" s="11" t="s">
        <v>1571</v>
      </c>
      <c r="L811" s="20"/>
      <c r="M811" s="11">
        <f t="shared" si="449"/>
        <v>0</v>
      </c>
      <c r="N811" s="11">
        <v>0</v>
      </c>
      <c r="O811" s="11"/>
      <c r="P811" s="11"/>
      <c r="Q811" s="11"/>
      <c r="R811" s="11">
        <v>0</v>
      </c>
      <c r="S811" s="11">
        <v>0</v>
      </c>
      <c r="T811" s="11"/>
      <c r="U811" s="11"/>
      <c r="V811" s="11"/>
      <c r="W811" s="11"/>
      <c r="X811" s="11">
        <v>0</v>
      </c>
      <c r="Y811" s="11">
        <v>0</v>
      </c>
      <c r="Z811" s="11">
        <v>0</v>
      </c>
      <c r="AA811" s="11">
        <v>0</v>
      </c>
      <c r="AB811" s="11">
        <v>0</v>
      </c>
      <c r="AC811" s="11"/>
      <c r="AD811" s="11">
        <v>0</v>
      </c>
      <c r="AE811" s="11">
        <v>0</v>
      </c>
      <c r="AF811" s="11">
        <v>0</v>
      </c>
      <c r="AG811" s="11"/>
      <c r="AH811" s="11">
        <v>0</v>
      </c>
      <c r="AI811" s="11" t="s">
        <v>32</v>
      </c>
      <c r="AJ811" s="11"/>
    </row>
    <row r="812" spans="1:36" s="7" customFormat="1" ht="13.5" hidden="1" customHeight="1" x14ac:dyDescent="0.25">
      <c r="A812" s="11" t="str">
        <f t="shared" si="448"/>
        <v>select N'Романова Кристина Сергіївна', N'13',  N'Палати інтенсивної терапії',  N'сестра медична стаціонару',  N'1.00', 8, 200, 0, getDate(), null, getDate() union all</v>
      </c>
      <c r="B812" s="11" t="s">
        <v>1036</v>
      </c>
      <c r="C812" s="11" t="s">
        <v>1037</v>
      </c>
      <c r="D812" s="11" t="s">
        <v>384</v>
      </c>
      <c r="E812" s="11" t="s">
        <v>1038</v>
      </c>
      <c r="F812" s="11" t="s">
        <v>181</v>
      </c>
      <c r="G812" s="11" t="s">
        <v>48</v>
      </c>
      <c r="H812" s="11" t="s">
        <v>95</v>
      </c>
      <c r="I812" s="11" t="s">
        <v>29</v>
      </c>
      <c r="J812" s="11" t="s">
        <v>29</v>
      </c>
      <c r="K812" s="11" t="s">
        <v>1569</v>
      </c>
      <c r="L812" s="20"/>
      <c r="M812" s="11">
        <f t="shared" si="449"/>
        <v>0</v>
      </c>
      <c r="N812" s="11">
        <v>0</v>
      </c>
      <c r="O812" s="11"/>
      <c r="P812" s="11"/>
      <c r="Q812" s="11"/>
      <c r="R812" s="11">
        <v>0</v>
      </c>
      <c r="S812" s="11">
        <v>0</v>
      </c>
      <c r="T812" s="11"/>
      <c r="U812" s="11"/>
      <c r="V812" s="11"/>
      <c r="W812" s="11"/>
      <c r="X812" s="11">
        <v>0</v>
      </c>
      <c r="Y812" s="11">
        <v>0</v>
      </c>
      <c r="Z812" s="11">
        <v>0</v>
      </c>
      <c r="AA812" s="11">
        <v>0</v>
      </c>
      <c r="AB812" s="11">
        <v>0</v>
      </c>
      <c r="AC812" s="11"/>
      <c r="AD812" s="11">
        <v>0</v>
      </c>
      <c r="AE812" s="11">
        <v>0</v>
      </c>
      <c r="AF812" s="11">
        <v>0</v>
      </c>
      <c r="AG812" s="11"/>
      <c r="AH812" s="11">
        <v>0</v>
      </c>
      <c r="AI812" s="11" t="s">
        <v>32</v>
      </c>
      <c r="AJ812" s="11"/>
    </row>
    <row r="813" spans="1:36" s="7" customFormat="1" ht="13.5" hidden="1" customHeight="1" x14ac:dyDescent="0.25">
      <c r="A813" s="11" t="str">
        <f t="shared" si="448"/>
        <v>select N'Росоха Іван Іванович', N'18',  N'Хірургічне відділення №1',  N'лікар-ендоскопіст',  N'0.75', 0, 0, 0, getDate(), null, getDate() union all</v>
      </c>
      <c r="B813" s="11" t="s">
        <v>1126</v>
      </c>
      <c r="C813" s="11" t="s">
        <v>151</v>
      </c>
      <c r="D813" s="11" t="s">
        <v>152</v>
      </c>
      <c r="E813" s="11" t="s">
        <v>390</v>
      </c>
      <c r="F813" s="11">
        <v>1.1101491000000001</v>
      </c>
      <c r="G813" s="11" t="s">
        <v>26</v>
      </c>
      <c r="H813" s="11" t="s">
        <v>26</v>
      </c>
      <c r="I813" s="11" t="s">
        <v>27</v>
      </c>
      <c r="J813" s="11" t="s">
        <v>164</v>
      </c>
      <c r="K813" s="11" t="s">
        <v>1572</v>
      </c>
      <c r="L813" s="20"/>
      <c r="M813" s="11">
        <f t="shared" si="449"/>
        <v>0</v>
      </c>
      <c r="N813" s="11">
        <v>0</v>
      </c>
      <c r="O813" s="11"/>
      <c r="P813" s="11">
        <f t="shared" ref="P813:P814" si="457">S813*(200/3)*J813*F813</f>
        <v>0</v>
      </c>
      <c r="Q813" s="11" t="b">
        <f t="shared" ref="Q813:Q814" si="458">ROUND(R813,2)=ROUND(P813,2)</f>
        <v>1</v>
      </c>
      <c r="R813" s="11">
        <v>0</v>
      </c>
      <c r="S813" s="12">
        <v>0</v>
      </c>
      <c r="T813" s="12">
        <f t="shared" ref="T813:T814" si="459">(30000*F813*J813)</f>
        <v>19982.683800000003</v>
      </c>
      <c r="U813" s="12">
        <f t="shared" ref="U813:U814" si="460">20000*F813*J813</f>
        <v>13321.789200000001</v>
      </c>
      <c r="V813" s="12">
        <f t="shared" ref="V813:V814" si="461">ROUND(IF((Y813-T813)&gt;U813,(Y813-T813-U813)*0.1+U813*0.3,(Y813-T813)*0.3),2)</f>
        <v>-5994.81</v>
      </c>
      <c r="W813" s="12" t="b">
        <f t="shared" ref="W813:W814" si="462">IF(V813&lt;0,0,V813)=ROUND(X813,2)</f>
        <v>1</v>
      </c>
      <c r="X813" s="11">
        <v>0</v>
      </c>
      <c r="Y813" s="11">
        <v>0</v>
      </c>
      <c r="Z813" s="11">
        <v>0</v>
      </c>
      <c r="AA813" s="11">
        <v>0</v>
      </c>
      <c r="AB813" s="11">
        <v>0</v>
      </c>
      <c r="AC813" s="11"/>
      <c r="AD813" s="11">
        <v>0</v>
      </c>
      <c r="AE813" s="11">
        <v>0</v>
      </c>
      <c r="AF813" s="11">
        <v>0</v>
      </c>
      <c r="AG813" s="11" t="b">
        <f t="shared" ref="AG813:AG814" si="463">ROUND(AF813,2)=ROUND((AH813*AE813),2)</f>
        <v>1</v>
      </c>
      <c r="AH813" s="11">
        <v>0</v>
      </c>
      <c r="AI813" s="11" t="s">
        <v>32</v>
      </c>
      <c r="AJ813" s="11"/>
    </row>
    <row r="814" spans="1:36" s="7" customFormat="1" ht="13.5" hidden="1" customHeight="1" x14ac:dyDescent="0.25">
      <c r="A814" s="11" t="str">
        <f t="shared" si="448"/>
        <v>select N'Росоха Іван Іванович', N'18',  N'Хірургічне відділення №1',  N'лікар-хірург',  N'0.50', 0, 0, 104,75366, getDate(), null, getDate() union all</v>
      </c>
      <c r="B814" s="11" t="s">
        <v>1126</v>
      </c>
      <c r="C814" s="11" t="s">
        <v>151</v>
      </c>
      <c r="D814" s="11" t="s">
        <v>152</v>
      </c>
      <c r="E814" s="11" t="s">
        <v>435</v>
      </c>
      <c r="F814" s="11">
        <v>0.98206559999999998</v>
      </c>
      <c r="G814" s="11" t="s">
        <v>26</v>
      </c>
      <c r="H814" s="11" t="s">
        <v>26</v>
      </c>
      <c r="I814" s="11" t="s">
        <v>27</v>
      </c>
      <c r="J814" s="11" t="s">
        <v>321</v>
      </c>
      <c r="K814" s="11" t="s">
        <v>1571</v>
      </c>
      <c r="L814" s="20"/>
      <c r="M814" s="11">
        <f t="shared" si="449"/>
        <v>104.75366</v>
      </c>
      <c r="N814" s="11">
        <v>0</v>
      </c>
      <c r="O814" s="11"/>
      <c r="P814" s="11">
        <f t="shared" si="457"/>
        <v>104.75366400000001</v>
      </c>
      <c r="Q814" s="11" t="b">
        <f t="shared" si="458"/>
        <v>1</v>
      </c>
      <c r="R814" s="11">
        <v>104.75366</v>
      </c>
      <c r="S814" s="14">
        <v>4</v>
      </c>
      <c r="T814" s="12">
        <f t="shared" si="459"/>
        <v>11784.787200000001</v>
      </c>
      <c r="U814" s="12">
        <f t="shared" si="460"/>
        <v>7856.5247999999992</v>
      </c>
      <c r="V814" s="12">
        <f t="shared" si="461"/>
        <v>-3535.44</v>
      </c>
      <c r="W814" s="12" t="b">
        <f t="shared" si="462"/>
        <v>1</v>
      </c>
      <c r="X814" s="11">
        <v>0</v>
      </c>
      <c r="Y814" s="11">
        <v>0</v>
      </c>
      <c r="Z814" s="11">
        <v>0</v>
      </c>
      <c r="AA814" s="11">
        <v>0</v>
      </c>
      <c r="AB814" s="11">
        <v>0</v>
      </c>
      <c r="AC814" s="11"/>
      <c r="AD814" s="11" t="s">
        <v>26</v>
      </c>
      <c r="AE814" s="11">
        <v>0</v>
      </c>
      <c r="AF814" s="11">
        <v>0</v>
      </c>
      <c r="AG814" s="11" t="b">
        <f t="shared" si="463"/>
        <v>1</v>
      </c>
      <c r="AH814" s="11">
        <v>0</v>
      </c>
      <c r="AI814" s="11" t="s">
        <v>32</v>
      </c>
      <c r="AJ814" s="11"/>
    </row>
    <row r="815" spans="1:36" s="7" customFormat="1" ht="13.5" hidden="1" customHeight="1" x14ac:dyDescent="0.25">
      <c r="A815" s="11" t="str">
        <f t="shared" si="448"/>
        <v>select N'Росул Мар’яна Рафікатівна', N'32',  N'Кабінет молодшого персоналу',  N'Молодша медична сестра',  N'1.00', 8, 120, 0, getDate(), null, getDate() union all</v>
      </c>
      <c r="B815" s="11" t="s">
        <v>711</v>
      </c>
      <c r="C815" s="11" t="s">
        <v>419</v>
      </c>
      <c r="D815" s="11" t="s">
        <v>84</v>
      </c>
      <c r="E815" s="11" t="s">
        <v>111</v>
      </c>
      <c r="F815" s="11" t="s">
        <v>70</v>
      </c>
      <c r="G815" s="11" t="s">
        <v>48</v>
      </c>
      <c r="H815" s="11" t="s">
        <v>112</v>
      </c>
      <c r="I815" s="11" t="s">
        <v>29</v>
      </c>
      <c r="J815" s="11" t="s">
        <v>29</v>
      </c>
      <c r="K815" s="11" t="s">
        <v>1569</v>
      </c>
      <c r="L815" s="20"/>
      <c r="M815" s="11">
        <f t="shared" si="449"/>
        <v>0</v>
      </c>
      <c r="N815" s="11">
        <v>0</v>
      </c>
      <c r="O815" s="11"/>
      <c r="P815" s="11"/>
      <c r="Q815" s="11"/>
      <c r="R815" s="11">
        <v>0</v>
      </c>
      <c r="S815" s="11">
        <v>0</v>
      </c>
      <c r="T815" s="11"/>
      <c r="U815" s="11"/>
      <c r="V815" s="11"/>
      <c r="W815" s="11"/>
      <c r="X815" s="11">
        <v>0</v>
      </c>
      <c r="Y815" s="11">
        <v>0</v>
      </c>
      <c r="Z815" s="11">
        <v>0</v>
      </c>
      <c r="AA815" s="11">
        <v>0</v>
      </c>
      <c r="AB815" s="11">
        <v>0</v>
      </c>
      <c r="AC815" s="11"/>
      <c r="AD815" s="11">
        <v>0</v>
      </c>
      <c r="AE815" s="11">
        <v>0</v>
      </c>
      <c r="AF815" s="11">
        <v>0</v>
      </c>
      <c r="AG815" s="11"/>
      <c r="AH815" s="11">
        <v>0</v>
      </c>
      <c r="AI815" s="11" t="s">
        <v>32</v>
      </c>
      <c r="AJ815" s="11"/>
    </row>
    <row r="816" spans="1:36" s="7" customFormat="1" ht="13.5" hidden="1" customHeight="1" x14ac:dyDescent="0.25">
      <c r="A816" s="11" t="str">
        <f t="shared" si="448"/>
        <v>select N'Рошко Наталія Василівна', N'83',  N'Відділення патології вагітності та екстрагенітальної патології',  N'акушерка',  N'0.50', 8, 260, 0, getDate(), null, getDate() union all</v>
      </c>
      <c r="B816" s="11" t="s">
        <v>43</v>
      </c>
      <c r="C816" s="11" t="s">
        <v>44</v>
      </c>
      <c r="D816" s="11" t="s">
        <v>45</v>
      </c>
      <c r="E816" s="11" t="s">
        <v>46</v>
      </c>
      <c r="F816" s="11" t="s">
        <v>47</v>
      </c>
      <c r="G816" s="11" t="s">
        <v>48</v>
      </c>
      <c r="H816" s="11" t="s">
        <v>49</v>
      </c>
      <c r="I816" s="11" t="s">
        <v>50</v>
      </c>
      <c r="J816" s="11" t="s">
        <v>29</v>
      </c>
      <c r="K816" s="11" t="s">
        <v>1571</v>
      </c>
      <c r="L816" s="20"/>
      <c r="M816" s="11">
        <f t="shared" si="449"/>
        <v>0</v>
      </c>
      <c r="N816" s="11">
        <v>0</v>
      </c>
      <c r="O816" s="11"/>
      <c r="P816" s="11"/>
      <c r="Q816" s="11"/>
      <c r="R816" s="11">
        <v>0</v>
      </c>
      <c r="S816" s="11">
        <v>0</v>
      </c>
      <c r="T816" s="11"/>
      <c r="U816" s="11"/>
      <c r="V816" s="11"/>
      <c r="W816" s="11"/>
      <c r="X816" s="11">
        <v>0</v>
      </c>
      <c r="Y816" s="11">
        <v>0</v>
      </c>
      <c r="Z816" s="11">
        <v>0</v>
      </c>
      <c r="AA816" s="11">
        <v>0</v>
      </c>
      <c r="AB816" s="11">
        <v>0</v>
      </c>
      <c r="AC816" s="11"/>
      <c r="AD816" s="11">
        <v>0</v>
      </c>
      <c r="AE816" s="11">
        <v>0</v>
      </c>
      <c r="AF816" s="11">
        <v>0</v>
      </c>
      <c r="AG816" s="11"/>
      <c r="AH816" s="11">
        <v>0</v>
      </c>
      <c r="AI816" s="11" t="s">
        <v>32</v>
      </c>
      <c r="AJ816" s="11"/>
    </row>
    <row r="817" spans="1:36" s="7" customFormat="1" ht="13.5" hidden="1" customHeight="1" x14ac:dyDescent="0.25">
      <c r="A817" s="11" t="str">
        <f t="shared" si="448"/>
        <v>select N'Рубець Олена Михайлівна', N'16',  N'Пологове відділення',  N'лікар з ультразвукової діагностики',  N'0.10', 0, 0, 0, getDate(), null, getDate() union all</v>
      </c>
      <c r="B817" s="11" t="s">
        <v>156</v>
      </c>
      <c r="C817" s="11" t="s">
        <v>157</v>
      </c>
      <c r="D817" s="11" t="s">
        <v>158</v>
      </c>
      <c r="E817" s="11" t="s">
        <v>159</v>
      </c>
      <c r="F817" s="11">
        <v>0.72150075000000002</v>
      </c>
      <c r="G817" s="11" t="s">
        <v>26</v>
      </c>
      <c r="H817" s="11" t="s">
        <v>26</v>
      </c>
      <c r="I817" s="11" t="s">
        <v>75</v>
      </c>
      <c r="J817" s="11" t="s">
        <v>29</v>
      </c>
      <c r="K817" s="11" t="s">
        <v>1573</v>
      </c>
      <c r="L817" s="20"/>
      <c r="M817" s="11">
        <f t="shared" si="449"/>
        <v>0</v>
      </c>
      <c r="N817" s="11">
        <v>0</v>
      </c>
      <c r="O817" s="11"/>
      <c r="P817" s="11">
        <f>S817*(200/3)*J817*F817</f>
        <v>0</v>
      </c>
      <c r="Q817" s="11" t="b">
        <f>ROUND(R817,2)=ROUND(P817,2)</f>
        <v>1</v>
      </c>
      <c r="R817" s="11">
        <v>0</v>
      </c>
      <c r="S817" s="12">
        <v>0</v>
      </c>
      <c r="T817" s="12">
        <f>(30000*F817*J817)</f>
        <v>21645.022499999999</v>
      </c>
      <c r="U817" s="12">
        <f>20000*F817*J817</f>
        <v>14430.015000000001</v>
      </c>
      <c r="V817" s="12">
        <f>ROUND(IF((Y817-T817)&gt;U817,(Y817-T817-U817)*0.1+U817*0.3,(Y817-T817)*0.3),2)</f>
        <v>-6493.51</v>
      </c>
      <c r="W817" s="12" t="b">
        <f>IF(V817&lt;0,0,V817)=ROUND(X817,2)</f>
        <v>1</v>
      </c>
      <c r="X817" s="11">
        <v>0</v>
      </c>
      <c r="Y817" s="11">
        <v>0</v>
      </c>
      <c r="Z817" s="11">
        <v>0</v>
      </c>
      <c r="AA817" s="11">
        <v>0</v>
      </c>
      <c r="AB817" s="11">
        <v>0</v>
      </c>
      <c r="AC817" s="11"/>
      <c r="AD817" s="11">
        <v>0</v>
      </c>
      <c r="AE817" s="11">
        <v>0</v>
      </c>
      <c r="AF817" s="11">
        <v>0</v>
      </c>
      <c r="AG817" s="11" t="b">
        <f>ROUND(AF817,2)=ROUND((AH817*AE817),2)</f>
        <v>1</v>
      </c>
      <c r="AH817" s="11">
        <v>0</v>
      </c>
      <c r="AI817" s="11" t="s">
        <v>32</v>
      </c>
      <c r="AJ817" s="11"/>
    </row>
    <row r="818" spans="1:36" s="7" customFormat="1" ht="13.5" hidden="1" customHeight="1" x14ac:dyDescent="0.25">
      <c r="A818" s="11" t="str">
        <f t="shared" si="448"/>
        <v>select N'Рубіш Любов Іванівна', N'16',  N'Пологове відділення',  N'старша акушерка',  N'1.00', 8, 280, 0, getDate(), null, getDate() union all</v>
      </c>
      <c r="B818" s="11" t="s">
        <v>328</v>
      </c>
      <c r="C818" s="11" t="s">
        <v>157</v>
      </c>
      <c r="D818" s="11" t="s">
        <v>158</v>
      </c>
      <c r="E818" s="11" t="s">
        <v>301</v>
      </c>
      <c r="F818" s="11" t="s">
        <v>131</v>
      </c>
      <c r="G818" s="11" t="s">
        <v>48</v>
      </c>
      <c r="H818" s="11" t="s">
        <v>118</v>
      </c>
      <c r="I818" s="11" t="s">
        <v>27</v>
      </c>
      <c r="J818" s="11" t="s">
        <v>28</v>
      </c>
      <c r="K818" s="11" t="s">
        <v>1569</v>
      </c>
      <c r="L818" s="20"/>
      <c r="M818" s="11">
        <f t="shared" si="449"/>
        <v>0</v>
      </c>
      <c r="N818" s="11">
        <v>0</v>
      </c>
      <c r="O818" s="11"/>
      <c r="P818" s="11"/>
      <c r="Q818" s="11"/>
      <c r="R818" s="11">
        <v>0</v>
      </c>
      <c r="S818" s="11">
        <v>0</v>
      </c>
      <c r="T818" s="11"/>
      <c r="U818" s="11"/>
      <c r="V818" s="11"/>
      <c r="W818" s="11"/>
      <c r="X818" s="11">
        <v>0</v>
      </c>
      <c r="Y818" s="11">
        <v>0</v>
      </c>
      <c r="Z818" s="11">
        <v>0</v>
      </c>
      <c r="AA818" s="11">
        <v>0</v>
      </c>
      <c r="AB818" s="11">
        <v>0</v>
      </c>
      <c r="AC818" s="11"/>
      <c r="AD818" s="11">
        <v>0</v>
      </c>
      <c r="AE818" s="11">
        <v>0</v>
      </c>
      <c r="AF818" s="11">
        <v>0</v>
      </c>
      <c r="AG818" s="11"/>
      <c r="AH818" s="11">
        <v>0</v>
      </c>
      <c r="AI818" s="11" t="s">
        <v>32</v>
      </c>
      <c r="AJ818" s="11"/>
    </row>
    <row r="819" spans="1:36" s="7" customFormat="1" ht="13.5" hidden="1" customHeight="1" x14ac:dyDescent="0.25">
      <c r="A819" s="11" t="str">
        <f t="shared" si="448"/>
        <v>select N'Рубіш Любов Іванівна', N'82',  N'Відділення інтенсивної терапії для вагітної, роділлі, породіллі',  N'сестра медична старша',  N'0.25', 8, 280, 0, getDate(), null, getDate() union all</v>
      </c>
      <c r="B819" s="11" t="s">
        <v>328</v>
      </c>
      <c r="C819" s="11" t="s">
        <v>485</v>
      </c>
      <c r="D819" s="11" t="s">
        <v>486</v>
      </c>
      <c r="E819" s="11" t="s">
        <v>117</v>
      </c>
      <c r="F819" s="11" t="s">
        <v>1457</v>
      </c>
      <c r="G819" s="11" t="s">
        <v>48</v>
      </c>
      <c r="H819" s="11" t="s">
        <v>118</v>
      </c>
      <c r="I819" s="11" t="s">
        <v>27</v>
      </c>
      <c r="J819" s="11" t="s">
        <v>374</v>
      </c>
      <c r="K819" s="11" t="s">
        <v>1570</v>
      </c>
      <c r="L819" s="20"/>
      <c r="M819" s="11">
        <f t="shared" si="449"/>
        <v>0</v>
      </c>
      <c r="N819" s="11">
        <v>0</v>
      </c>
      <c r="O819" s="11"/>
      <c r="P819" s="11"/>
      <c r="Q819" s="11"/>
      <c r="R819" s="11">
        <v>0</v>
      </c>
      <c r="S819" s="11">
        <v>0</v>
      </c>
      <c r="T819" s="11"/>
      <c r="U819" s="11"/>
      <c r="V819" s="11"/>
      <c r="W819" s="11"/>
      <c r="X819" s="11">
        <v>0</v>
      </c>
      <c r="Y819" s="11">
        <v>0</v>
      </c>
      <c r="Z819" s="11">
        <v>0</v>
      </c>
      <c r="AA819" s="11">
        <v>0</v>
      </c>
      <c r="AB819" s="11">
        <v>0</v>
      </c>
      <c r="AC819" s="11"/>
      <c r="AD819" s="11">
        <v>0</v>
      </c>
      <c r="AE819" s="11">
        <v>0</v>
      </c>
      <c r="AF819" s="11">
        <v>0</v>
      </c>
      <c r="AG819" s="11"/>
      <c r="AH819" s="11">
        <v>0</v>
      </c>
      <c r="AI819" s="11" t="s">
        <v>32</v>
      </c>
      <c r="AJ819" s="11"/>
    </row>
    <row r="820" spans="1:36" s="7" customFormat="1" ht="13.5" hidden="1" customHeight="1" x14ac:dyDescent="0.25">
      <c r="A820" s="11" t="str">
        <f t="shared" si="448"/>
        <v>select N'Рубіш Олександр Васильович', N'5',  N'Відділення ортопедії, травматології та нейрохірургії',  N'лікар-ортопед-травматолог',  N'1.00', 0, 0, 160, getDate(), null, getDate() union all</v>
      </c>
      <c r="B820" s="11" t="s">
        <v>241</v>
      </c>
      <c r="C820" s="11" t="s">
        <v>22</v>
      </c>
      <c r="D820" s="11" t="s">
        <v>23</v>
      </c>
      <c r="E820" s="11" t="s">
        <v>24</v>
      </c>
      <c r="F820" s="11">
        <v>1</v>
      </c>
      <c r="G820" s="11" t="s">
        <v>26</v>
      </c>
      <c r="H820" s="11" t="s">
        <v>26</v>
      </c>
      <c r="I820" s="11" t="s">
        <v>27</v>
      </c>
      <c r="J820" s="11" t="s">
        <v>28</v>
      </c>
      <c r="K820" s="11" t="s">
        <v>1569</v>
      </c>
      <c r="L820" s="20"/>
      <c r="M820" s="11">
        <f t="shared" si="449"/>
        <v>160</v>
      </c>
      <c r="N820" s="11">
        <v>0</v>
      </c>
      <c r="O820" s="11"/>
      <c r="P820" s="11">
        <f t="shared" ref="P820:P821" si="464">S820*(200/3)*J820*F820</f>
        <v>160</v>
      </c>
      <c r="Q820" s="11" t="b">
        <f t="shared" ref="Q820:Q821" si="465">ROUND(R820,2)=ROUND(P820,2)</f>
        <v>1</v>
      </c>
      <c r="R820" s="11">
        <v>160</v>
      </c>
      <c r="S820" s="14">
        <v>3</v>
      </c>
      <c r="T820" s="12">
        <f t="shared" ref="T820:T821" si="466">(30000*F820*J820)</f>
        <v>24000</v>
      </c>
      <c r="U820" s="12">
        <f t="shared" ref="U820:U821" si="467">20000*F820*J820</f>
        <v>16000</v>
      </c>
      <c r="V820" s="12">
        <f t="shared" ref="V820:V821" si="468">ROUND(IF((Y820-T820)&gt;U820,(Y820-T820-U820)*0.1+U820*0.3,(Y820-T820)*0.3),2)</f>
        <v>-7200</v>
      </c>
      <c r="W820" s="12" t="b">
        <f t="shared" ref="W820:W821" si="469">IF(V820&lt;0,0,V820)=ROUND(X820,2)</f>
        <v>1</v>
      </c>
      <c r="X820" s="11">
        <v>0</v>
      </c>
      <c r="Y820" s="11">
        <v>0</v>
      </c>
      <c r="Z820" s="11">
        <v>0</v>
      </c>
      <c r="AA820" s="11">
        <v>0</v>
      </c>
      <c r="AB820" s="11">
        <v>0</v>
      </c>
      <c r="AC820" s="11"/>
      <c r="AD820" s="11">
        <v>0</v>
      </c>
      <c r="AE820" s="11">
        <v>0</v>
      </c>
      <c r="AF820" s="11">
        <v>0</v>
      </c>
      <c r="AG820" s="11" t="b">
        <f t="shared" ref="AG820:AG821" si="470">ROUND(AF820,2)=ROUND((AH820*AE820),2)</f>
        <v>1</v>
      </c>
      <c r="AH820" s="11">
        <v>0</v>
      </c>
      <c r="AI820" s="11" t="s">
        <v>32</v>
      </c>
      <c r="AJ820" s="11"/>
    </row>
    <row r="821" spans="1:36" s="7" customFormat="1" ht="13.5" hidden="1" customHeight="1" x14ac:dyDescent="0.25">
      <c r="A821" s="11" t="str">
        <f t="shared" si="448"/>
        <v>select N'Рубіш Олександр Васильович', N'5',  N'Відділення ортопедії, травматології та нейрохірургії',  N'лікар-нейрохірург',  N'0.25', 0, 0, 0, getDate(), null, getDate() union all</v>
      </c>
      <c r="B821" s="11" t="s">
        <v>241</v>
      </c>
      <c r="C821" s="11" t="s">
        <v>22</v>
      </c>
      <c r="D821" s="11" t="s">
        <v>23</v>
      </c>
      <c r="E821" s="11" t="s">
        <v>1427</v>
      </c>
      <c r="F821" s="11">
        <v>0.99925799999999998</v>
      </c>
      <c r="G821" s="11" t="s">
        <v>26</v>
      </c>
      <c r="H821" s="11" t="s">
        <v>26</v>
      </c>
      <c r="I821" s="11" t="s">
        <v>27</v>
      </c>
      <c r="J821" s="11" t="s">
        <v>374</v>
      </c>
      <c r="K821" s="11" t="s">
        <v>1570</v>
      </c>
      <c r="L821" s="20"/>
      <c r="M821" s="11">
        <f t="shared" si="449"/>
        <v>0</v>
      </c>
      <c r="N821" s="11">
        <v>0</v>
      </c>
      <c r="O821" s="11"/>
      <c r="P821" s="11">
        <f t="shared" si="464"/>
        <v>0</v>
      </c>
      <c r="Q821" s="11" t="b">
        <f t="shared" si="465"/>
        <v>1</v>
      </c>
      <c r="R821" s="11">
        <v>0</v>
      </c>
      <c r="S821" s="14">
        <v>0</v>
      </c>
      <c r="T821" s="12">
        <f t="shared" si="466"/>
        <v>5995.5479999999998</v>
      </c>
      <c r="U821" s="12">
        <f t="shared" si="467"/>
        <v>3997.0320000000002</v>
      </c>
      <c r="V821" s="12">
        <f t="shared" si="468"/>
        <v>-1798.66</v>
      </c>
      <c r="W821" s="12" t="b">
        <f t="shared" si="469"/>
        <v>1</v>
      </c>
      <c r="X821" s="11">
        <v>0</v>
      </c>
      <c r="Y821" s="11">
        <v>0</v>
      </c>
      <c r="Z821" s="11">
        <v>0</v>
      </c>
      <c r="AA821" s="11">
        <v>0</v>
      </c>
      <c r="AB821" s="11">
        <v>0</v>
      </c>
      <c r="AC821" s="11"/>
      <c r="AD821" s="11">
        <v>0</v>
      </c>
      <c r="AE821" s="11">
        <v>0</v>
      </c>
      <c r="AF821" s="11">
        <v>0</v>
      </c>
      <c r="AG821" s="11" t="b">
        <f t="shared" si="470"/>
        <v>1</v>
      </c>
      <c r="AH821" s="11">
        <v>0</v>
      </c>
      <c r="AI821" s="11" t="s">
        <v>32</v>
      </c>
      <c r="AJ821" s="11"/>
    </row>
    <row r="822" spans="1:36" s="7" customFormat="1" ht="13.5" hidden="1" customHeight="1" x14ac:dyDescent="0.25">
      <c r="A822" s="11" t="str">
        <f t="shared" si="448"/>
        <v>select N'Рубіш Світлана Іллівна', N'85',  N'Відділення сумісного перебування матері та дитини',  N'акушерка',  N'1.00', 8, 260, 0, getDate(), null, getDate() union all</v>
      </c>
      <c r="B822" s="11" t="s">
        <v>647</v>
      </c>
      <c r="C822" s="11" t="s">
        <v>146</v>
      </c>
      <c r="D822" s="11" t="s">
        <v>147</v>
      </c>
      <c r="E822" s="11" t="s">
        <v>46</v>
      </c>
      <c r="F822" s="11" t="s">
        <v>175</v>
      </c>
      <c r="G822" s="11" t="s">
        <v>48</v>
      </c>
      <c r="H822" s="11" t="s">
        <v>49</v>
      </c>
      <c r="I822" s="11" t="s">
        <v>29</v>
      </c>
      <c r="J822" s="11" t="s">
        <v>29</v>
      </c>
      <c r="K822" s="11" t="s">
        <v>1569</v>
      </c>
      <c r="L822" s="20"/>
      <c r="M822" s="11">
        <f t="shared" si="449"/>
        <v>0</v>
      </c>
      <c r="N822" s="11">
        <v>0</v>
      </c>
      <c r="O822" s="11"/>
      <c r="P822" s="11"/>
      <c r="Q822" s="11"/>
      <c r="R822" s="11">
        <v>0</v>
      </c>
      <c r="S822" s="11">
        <v>0</v>
      </c>
      <c r="T822" s="11"/>
      <c r="U822" s="11"/>
      <c r="V822" s="11"/>
      <c r="W822" s="11"/>
      <c r="X822" s="11">
        <v>0</v>
      </c>
      <c r="Y822" s="11">
        <v>0</v>
      </c>
      <c r="Z822" s="11">
        <v>0</v>
      </c>
      <c r="AA822" s="11">
        <v>0</v>
      </c>
      <c r="AB822" s="11">
        <v>0</v>
      </c>
      <c r="AC822" s="11"/>
      <c r="AD822" s="11">
        <v>0</v>
      </c>
      <c r="AE822" s="11">
        <v>0</v>
      </c>
      <c r="AF822" s="11">
        <v>0</v>
      </c>
      <c r="AG822" s="11"/>
      <c r="AH822" s="11">
        <v>0</v>
      </c>
      <c r="AI822" s="11" t="s">
        <v>32</v>
      </c>
      <c r="AJ822" s="11"/>
    </row>
    <row r="823" spans="1:36" s="7" customFormat="1" ht="13.5" hidden="1" customHeight="1" x14ac:dyDescent="0.25">
      <c r="A823" s="11" t="str">
        <f t="shared" si="448"/>
        <v>select N'Рубіш Тетяна Василівна', N'65',  N'Відділення інтенсивної терапії новонароджених',  N'сестра медична',  N'1.00', 8, 200, 0, getDate(), null, getDate() union all</v>
      </c>
      <c r="B823" s="11" t="s">
        <v>614</v>
      </c>
      <c r="C823" s="11" t="s">
        <v>79</v>
      </c>
      <c r="D823" s="11" t="s">
        <v>80</v>
      </c>
      <c r="E823" s="11" t="s">
        <v>93</v>
      </c>
      <c r="F823" s="11" t="s">
        <v>175</v>
      </c>
      <c r="G823" s="11" t="s">
        <v>48</v>
      </c>
      <c r="H823" s="11" t="s">
        <v>95</v>
      </c>
      <c r="I823" s="11" t="s">
        <v>29</v>
      </c>
      <c r="J823" s="11" t="s">
        <v>29</v>
      </c>
      <c r="K823" s="11" t="s">
        <v>1569</v>
      </c>
      <c r="L823" s="20"/>
      <c r="M823" s="11">
        <f t="shared" si="449"/>
        <v>0</v>
      </c>
      <c r="N823" s="11">
        <v>0</v>
      </c>
      <c r="O823" s="11"/>
      <c r="P823" s="11"/>
      <c r="Q823" s="11"/>
      <c r="R823" s="11">
        <v>0</v>
      </c>
      <c r="S823" s="11">
        <v>0</v>
      </c>
      <c r="T823" s="11"/>
      <c r="U823" s="11"/>
      <c r="V823" s="11"/>
      <c r="W823" s="11"/>
      <c r="X823" s="11">
        <v>0</v>
      </c>
      <c r="Y823" s="11">
        <v>0</v>
      </c>
      <c r="Z823" s="11">
        <v>0</v>
      </c>
      <c r="AA823" s="11">
        <v>0</v>
      </c>
      <c r="AB823" s="11">
        <v>0</v>
      </c>
      <c r="AC823" s="11"/>
      <c r="AD823" s="11">
        <v>0</v>
      </c>
      <c r="AE823" s="11">
        <v>0</v>
      </c>
      <c r="AF823" s="11">
        <v>0</v>
      </c>
      <c r="AG823" s="11"/>
      <c r="AH823" s="11">
        <v>0</v>
      </c>
      <c r="AI823" s="11" t="s">
        <v>32</v>
      </c>
      <c r="AJ823" s="11"/>
    </row>
    <row r="824" spans="1:36" s="7" customFormat="1" ht="13.5" hidden="1" customHeight="1" x14ac:dyDescent="0.25">
      <c r="A824" s="11" t="str">
        <f t="shared" si="448"/>
        <v>select N'Русин Владіслав Гаврилович', N'82',  N'Відділення інтенсивної терапії для вагітної, роділлі, породіллі',  N'лікар-анестезіолог',  N'0.75', 0, 0, 3134,56464, getDate(), null, getDate() union all</v>
      </c>
      <c r="B824" s="11" t="s">
        <v>1048</v>
      </c>
      <c r="C824" s="11" t="s">
        <v>485</v>
      </c>
      <c r="D824" s="11" t="s">
        <v>486</v>
      </c>
      <c r="E824" s="11" t="s">
        <v>219</v>
      </c>
      <c r="F824" s="11">
        <v>1.0883905</v>
      </c>
      <c r="G824" s="11" t="s">
        <v>26</v>
      </c>
      <c r="H824" s="11" t="s">
        <v>26</v>
      </c>
      <c r="I824" s="11" t="s">
        <v>165</v>
      </c>
      <c r="J824" s="11" t="s">
        <v>29</v>
      </c>
      <c r="K824" s="11" t="s">
        <v>1572</v>
      </c>
      <c r="L824" s="20">
        <f>M824*I824</f>
        <v>2350.9234799999999</v>
      </c>
      <c r="M824" s="11">
        <f t="shared" si="449"/>
        <v>3134.5646400000001</v>
      </c>
      <c r="N824" s="11">
        <f>F824*J824*O824</f>
        <v>3134.5646400000001</v>
      </c>
      <c r="O824" s="11">
        <v>2880</v>
      </c>
      <c r="P824" s="11">
        <f>S824*(200/3)*J824*F824</f>
        <v>0</v>
      </c>
      <c r="Q824" s="11" t="b">
        <f>ROUND(R824,2)=ROUND(P824,2)</f>
        <v>1</v>
      </c>
      <c r="R824" s="11">
        <v>0</v>
      </c>
      <c r="S824" s="12">
        <v>0</v>
      </c>
      <c r="T824" s="12">
        <f>(30000*F824*J824)</f>
        <v>32651.715</v>
      </c>
      <c r="U824" s="12">
        <f>20000*F824*J824</f>
        <v>21767.81</v>
      </c>
      <c r="V824" s="12">
        <f>ROUND(IF((Y824-T824)&gt;U824,(Y824-T824-U824)*0.1+U824*0.3,(Y824-T824)*0.3),2)</f>
        <v>-9795.51</v>
      </c>
      <c r="W824" s="12" t="b">
        <f>IF(V824&lt;0,0,V824)=ROUND(X824,2)</f>
        <v>1</v>
      </c>
      <c r="X824" s="11">
        <v>0</v>
      </c>
      <c r="Y824" s="11">
        <v>0</v>
      </c>
      <c r="Z824" s="11">
        <v>0</v>
      </c>
      <c r="AA824" s="11">
        <v>0</v>
      </c>
      <c r="AB824" s="11">
        <v>0</v>
      </c>
      <c r="AC824" s="11"/>
      <c r="AD824" s="11">
        <v>0</v>
      </c>
      <c r="AE824" s="11">
        <v>0</v>
      </c>
      <c r="AF824" s="11">
        <v>0</v>
      </c>
      <c r="AG824" s="11" t="b">
        <f>ROUND(AF824,2)=ROUND((AH824*AE824),2)</f>
        <v>1</v>
      </c>
      <c r="AH824" s="11">
        <v>0</v>
      </c>
      <c r="AI824" s="11" t="s">
        <v>32</v>
      </c>
      <c r="AJ824" s="11"/>
    </row>
    <row r="825" spans="1:36" s="7" customFormat="1" ht="13.5" hidden="1" customHeight="1" x14ac:dyDescent="0.25">
      <c r="A825" s="11" t="str">
        <f t="shared" si="448"/>
        <v>select N'Русин Марія Василівна', N'81',  N'Операційна №2 на два операційні столи',  N'сестра медична операційна',  N'1.00', 8, 260, 0, getDate(), null, getDate() union all</v>
      </c>
      <c r="B825" s="11" t="s">
        <v>232</v>
      </c>
      <c r="C825" s="11" t="s">
        <v>233</v>
      </c>
      <c r="D825" s="11" t="s">
        <v>227</v>
      </c>
      <c r="E825" s="11" t="s">
        <v>228</v>
      </c>
      <c r="F825" s="11" t="s">
        <v>181</v>
      </c>
      <c r="G825" s="11" t="s">
        <v>48</v>
      </c>
      <c r="H825" s="11" t="s">
        <v>49</v>
      </c>
      <c r="I825" s="11" t="s">
        <v>29</v>
      </c>
      <c r="J825" s="11" t="s">
        <v>29</v>
      </c>
      <c r="K825" s="11" t="s">
        <v>1569</v>
      </c>
      <c r="L825" s="20"/>
      <c r="M825" s="11">
        <f t="shared" si="449"/>
        <v>0</v>
      </c>
      <c r="N825" s="11">
        <v>0</v>
      </c>
      <c r="O825" s="11"/>
      <c r="P825" s="11"/>
      <c r="Q825" s="11"/>
      <c r="R825" s="11">
        <v>0</v>
      </c>
      <c r="S825" s="11">
        <v>0</v>
      </c>
      <c r="T825" s="11"/>
      <c r="U825" s="11"/>
      <c r="V825" s="11"/>
      <c r="W825" s="11"/>
      <c r="X825" s="11">
        <v>0</v>
      </c>
      <c r="Y825" s="11">
        <v>0</v>
      </c>
      <c r="Z825" s="11">
        <v>0</v>
      </c>
      <c r="AA825" s="11">
        <v>0</v>
      </c>
      <c r="AB825" s="11">
        <v>0</v>
      </c>
      <c r="AC825" s="11"/>
      <c r="AD825" s="11">
        <v>0</v>
      </c>
      <c r="AE825" s="11">
        <v>0</v>
      </c>
      <c r="AF825" s="11">
        <v>0</v>
      </c>
      <c r="AG825" s="11"/>
      <c r="AH825" s="11">
        <v>0</v>
      </c>
      <c r="AI825" s="11" t="s">
        <v>32</v>
      </c>
      <c r="AJ825" s="11"/>
    </row>
    <row r="826" spans="1:36" s="7" customFormat="1" ht="13.5" hidden="1" customHeight="1" x14ac:dyDescent="0.25">
      <c r="A826" s="11" t="str">
        <f t="shared" si="448"/>
        <v>select N'Русин Марія Олексіївна', N'32',  N'Стаціонар одного дня',  N'лікар-терапевт',  N'1.00', 0, 0, 2568,67, getDate(), null, getDate() union all</v>
      </c>
      <c r="B826" s="11" t="s">
        <v>1044</v>
      </c>
      <c r="C826" s="11" t="s">
        <v>961</v>
      </c>
      <c r="D826" s="11" t="s">
        <v>84</v>
      </c>
      <c r="E826" s="11" t="s">
        <v>42</v>
      </c>
      <c r="F826" s="11">
        <v>0</v>
      </c>
      <c r="G826" s="11" t="s">
        <v>26</v>
      </c>
      <c r="H826" s="11" t="s">
        <v>26</v>
      </c>
      <c r="I826" s="11" t="s">
        <v>29</v>
      </c>
      <c r="J826" s="11" t="s">
        <v>29</v>
      </c>
      <c r="K826" s="11" t="s">
        <v>1569</v>
      </c>
      <c r="L826" s="20"/>
      <c r="M826" s="11">
        <f t="shared" si="449"/>
        <v>2568.67</v>
      </c>
      <c r="N826" s="11">
        <v>0</v>
      </c>
      <c r="O826" s="11"/>
      <c r="P826" s="11">
        <f>S826*(200/3)*J826*F826</f>
        <v>0</v>
      </c>
      <c r="Q826" s="11" t="b">
        <f>ROUND(R826,2)=ROUND(P826,2)</f>
        <v>1</v>
      </c>
      <c r="R826" s="11">
        <v>0</v>
      </c>
      <c r="S826" s="12">
        <v>0</v>
      </c>
      <c r="T826" s="12">
        <f>(30000*F826*J826)</f>
        <v>0</v>
      </c>
      <c r="U826" s="12">
        <f>20000*F826*J826</f>
        <v>0</v>
      </c>
      <c r="V826" s="12">
        <f>ROUND(IF((Y826-T826)&gt;U826,(Y826-T826-U826)*0.1+U826*0.3,(Y826-T826)*0.3),2)</f>
        <v>0</v>
      </c>
      <c r="W826" s="12" t="b">
        <f>IF(V826&lt;0,0,V826)=ROUND(X826,2)</f>
        <v>1</v>
      </c>
      <c r="X826" s="11">
        <v>0</v>
      </c>
      <c r="Y826" s="11">
        <v>0</v>
      </c>
      <c r="Z826" s="11">
        <v>0</v>
      </c>
      <c r="AA826" s="11">
        <v>0</v>
      </c>
      <c r="AB826" s="11">
        <v>0</v>
      </c>
      <c r="AC826" s="11"/>
      <c r="AD826" s="11">
        <v>0</v>
      </c>
      <c r="AE826" s="17">
        <v>6.3034188034188042E-4</v>
      </c>
      <c r="AF826" s="11">
        <f>ROUND(AH826*AE826,2)</f>
        <v>2568.67</v>
      </c>
      <c r="AG826" s="11" t="b">
        <f>ROUND(AF826,2)=ROUND((AH826*AE826),2)</f>
        <v>1</v>
      </c>
      <c r="AH826" s="11">
        <v>4075045</v>
      </c>
      <c r="AI826" s="11" t="s">
        <v>32</v>
      </c>
      <c r="AJ826" s="11"/>
    </row>
    <row r="827" spans="1:36" s="7" customFormat="1" ht="13.5" hidden="1" customHeight="1" x14ac:dyDescent="0.25">
      <c r="A827" s="11" t="str">
        <f t="shared" si="448"/>
        <v>select N'Русин Наталія Михайлівна', N'84',  N'Інсультне відділення',  N'сестра медична старша',  N'1.00', 8, 280, 0, getDate(), null, getDate() union all</v>
      </c>
      <c r="B827" s="11" t="s">
        <v>1123</v>
      </c>
      <c r="C827" s="11" t="s">
        <v>282</v>
      </c>
      <c r="D827" s="11" t="s">
        <v>89</v>
      </c>
      <c r="E827" s="11" t="s">
        <v>117</v>
      </c>
      <c r="F827" s="11" t="s">
        <v>31</v>
      </c>
      <c r="G827" s="11" t="s">
        <v>48</v>
      </c>
      <c r="H827" s="11" t="s">
        <v>118</v>
      </c>
      <c r="I827" s="11" t="s">
        <v>29</v>
      </c>
      <c r="J827" s="11" t="s">
        <v>29</v>
      </c>
      <c r="K827" s="11" t="s">
        <v>1569</v>
      </c>
      <c r="L827" s="20"/>
      <c r="M827" s="11">
        <f t="shared" si="449"/>
        <v>0</v>
      </c>
      <c r="N827" s="11">
        <v>0</v>
      </c>
      <c r="O827" s="11"/>
      <c r="P827" s="11"/>
      <c r="Q827" s="11"/>
      <c r="R827" s="11">
        <v>0</v>
      </c>
      <c r="S827" s="11">
        <v>0</v>
      </c>
      <c r="T827" s="11"/>
      <c r="U827" s="11"/>
      <c r="V827" s="11"/>
      <c r="W827" s="11"/>
      <c r="X827" s="11">
        <v>0</v>
      </c>
      <c r="Y827" s="11">
        <v>0</v>
      </c>
      <c r="Z827" s="11">
        <v>0</v>
      </c>
      <c r="AA827" s="11">
        <v>0</v>
      </c>
      <c r="AB827" s="11">
        <v>0</v>
      </c>
      <c r="AC827" s="11"/>
      <c r="AD827" s="11">
        <v>0</v>
      </c>
      <c r="AE827" s="11">
        <v>0</v>
      </c>
      <c r="AF827" s="11">
        <v>0</v>
      </c>
      <c r="AG827" s="11"/>
      <c r="AH827" s="11">
        <v>0</v>
      </c>
      <c r="AI827" s="11" t="s">
        <v>32</v>
      </c>
      <c r="AJ827" s="11"/>
    </row>
    <row r="828" spans="1:36" s="7" customFormat="1" ht="13.5" hidden="1" customHeight="1" x14ac:dyDescent="0.25">
      <c r="A828" s="11" t="str">
        <f t="shared" si="448"/>
        <v>select N'Русин Оксана Василівна', N'25',  N'Клініко-діагностична лабораторія',  N'Молодша медична сестра',  N'1.00', 8, 120, 0, getDate(), null, getDate() union all</v>
      </c>
      <c r="B828" s="11" t="s">
        <v>753</v>
      </c>
      <c r="C828" s="11" t="s">
        <v>268</v>
      </c>
      <c r="D828" s="11" t="s">
        <v>269</v>
      </c>
      <c r="E828" s="11" t="s">
        <v>111</v>
      </c>
      <c r="F828" s="11" t="s">
        <v>25</v>
      </c>
      <c r="G828" s="11" t="s">
        <v>48</v>
      </c>
      <c r="H828" s="11" t="s">
        <v>112</v>
      </c>
      <c r="I828" s="11" t="s">
        <v>29</v>
      </c>
      <c r="J828" s="11" t="s">
        <v>29</v>
      </c>
      <c r="K828" s="11" t="s">
        <v>1569</v>
      </c>
      <c r="L828" s="20"/>
      <c r="M828" s="11">
        <f t="shared" si="449"/>
        <v>0</v>
      </c>
      <c r="N828" s="11">
        <v>0</v>
      </c>
      <c r="O828" s="11"/>
      <c r="P828" s="11"/>
      <c r="Q828" s="11"/>
      <c r="R828" s="11">
        <v>0</v>
      </c>
      <c r="S828" s="11">
        <v>0</v>
      </c>
      <c r="T828" s="11"/>
      <c r="U828" s="11"/>
      <c r="V828" s="11"/>
      <c r="W828" s="11"/>
      <c r="X828" s="11">
        <v>0</v>
      </c>
      <c r="Y828" s="11">
        <v>0</v>
      </c>
      <c r="Z828" s="11">
        <v>0</v>
      </c>
      <c r="AA828" s="11">
        <v>0</v>
      </c>
      <c r="AB828" s="11">
        <v>0</v>
      </c>
      <c r="AC828" s="11"/>
      <c r="AD828" s="11">
        <v>0</v>
      </c>
      <c r="AE828" s="11">
        <v>0</v>
      </c>
      <c r="AF828" s="11">
        <v>0</v>
      </c>
      <c r="AG828" s="11"/>
      <c r="AH828" s="11">
        <v>0</v>
      </c>
      <c r="AI828" s="11" t="s">
        <v>32</v>
      </c>
      <c r="AJ828" s="11"/>
    </row>
    <row r="829" spans="1:36" s="7" customFormat="1" ht="13.5" hidden="1" customHeight="1" x14ac:dyDescent="0.25">
      <c r="A829" s="11" t="str">
        <f t="shared" si="448"/>
        <v>select N'Русин Тетяна Миколаївна', N'5',  N'Відділення ортопедії, травматології та нейрохірургії',  N'сестра-господиня',  N'1.00', 8, 140, 0, getDate(), null, getDate() union all</v>
      </c>
      <c r="B829" s="11" t="s">
        <v>1350</v>
      </c>
      <c r="C829" s="11" t="s">
        <v>22</v>
      </c>
      <c r="D829" s="11" t="s">
        <v>23</v>
      </c>
      <c r="E829" s="11" t="s">
        <v>183</v>
      </c>
      <c r="F829" s="11" t="s">
        <v>122</v>
      </c>
      <c r="G829" s="11" t="s">
        <v>48</v>
      </c>
      <c r="H829" s="11" t="s">
        <v>184</v>
      </c>
      <c r="I829" s="11" t="s">
        <v>29</v>
      </c>
      <c r="J829" s="11" t="s">
        <v>29</v>
      </c>
      <c r="K829" s="11" t="s">
        <v>1569</v>
      </c>
      <c r="L829" s="20"/>
      <c r="M829" s="11">
        <f t="shared" si="449"/>
        <v>0</v>
      </c>
      <c r="N829" s="11">
        <v>0</v>
      </c>
      <c r="O829" s="11"/>
      <c r="P829" s="11"/>
      <c r="Q829" s="11"/>
      <c r="R829" s="11">
        <v>0</v>
      </c>
      <c r="S829" s="11">
        <v>0</v>
      </c>
      <c r="T829" s="11"/>
      <c r="U829" s="11"/>
      <c r="V829" s="11"/>
      <c r="W829" s="11"/>
      <c r="X829" s="11">
        <v>0</v>
      </c>
      <c r="Y829" s="11">
        <v>0</v>
      </c>
      <c r="Z829" s="11">
        <v>0</v>
      </c>
      <c r="AA829" s="11">
        <v>0</v>
      </c>
      <c r="AB829" s="11">
        <v>0</v>
      </c>
      <c r="AC829" s="11"/>
      <c r="AD829" s="11">
        <v>0</v>
      </c>
      <c r="AE829" s="11">
        <v>0</v>
      </c>
      <c r="AF829" s="11">
        <v>0</v>
      </c>
      <c r="AG829" s="11"/>
      <c r="AH829" s="11">
        <v>0</v>
      </c>
      <c r="AI829" s="11" t="s">
        <v>32</v>
      </c>
      <c r="AJ829" s="11"/>
    </row>
    <row r="830" spans="1:36" s="7" customFormat="1" ht="13.5" hidden="1" customHeight="1" x14ac:dyDescent="0.25">
      <c r="A830" s="11" t="str">
        <f t="shared" si="448"/>
        <v>select N'Русин Юрій Іванович', N'22',  N'Відділення загальної терапії',  N'лікар-терапевт',  N'1.00', 0, 0, 2133,33333333333, getDate(), null, getDate() union all</v>
      </c>
      <c r="B830" s="11" t="s">
        <v>220</v>
      </c>
      <c r="C830" s="11" t="s">
        <v>202</v>
      </c>
      <c r="D830" s="11" t="s">
        <v>203</v>
      </c>
      <c r="E830" s="11" t="s">
        <v>42</v>
      </c>
      <c r="F830" s="11">
        <v>1</v>
      </c>
      <c r="G830" s="11" t="s">
        <v>26</v>
      </c>
      <c r="H830" s="11" t="s">
        <v>26</v>
      </c>
      <c r="I830" s="11" t="s">
        <v>29</v>
      </c>
      <c r="J830" s="11" t="s">
        <v>29</v>
      </c>
      <c r="K830" s="11" t="s">
        <v>1569</v>
      </c>
      <c r="L830" s="20"/>
      <c r="M830" s="11">
        <f t="shared" si="449"/>
        <v>2133.3333333333335</v>
      </c>
      <c r="N830" s="11">
        <v>0</v>
      </c>
      <c r="O830" s="11"/>
      <c r="P830" s="11">
        <f>S830*(200/3)*J830*F830</f>
        <v>2133.3333333333335</v>
      </c>
      <c r="Q830" s="11" t="b">
        <f>ROUND(R830,2)=ROUND(P830,2)</f>
        <v>1</v>
      </c>
      <c r="R830" s="11">
        <f>S830*F830*J830*200/3</f>
        <v>2133.3333333333335</v>
      </c>
      <c r="S830" s="14">
        <v>32</v>
      </c>
      <c r="T830" s="12">
        <f>(30000*F830*J830)</f>
        <v>30000</v>
      </c>
      <c r="U830" s="12">
        <f>20000*F830*J830</f>
        <v>20000</v>
      </c>
      <c r="V830" s="12">
        <f>ROUND(IF((Y830-T830)&gt;U830,(Y830-T830-U830)*0.1+U830*0.3,(Y830-T830)*0.3),2)</f>
        <v>-9000</v>
      </c>
      <c r="W830" s="12" t="b">
        <f>IF(V830&lt;0,0,V830)=ROUND(X830,2)</f>
        <v>1</v>
      </c>
      <c r="X830" s="11">
        <v>0</v>
      </c>
      <c r="Y830" s="11">
        <v>0</v>
      </c>
      <c r="Z830" s="11">
        <v>0</v>
      </c>
      <c r="AA830" s="11">
        <v>0</v>
      </c>
      <c r="AB830" s="11">
        <v>0</v>
      </c>
      <c r="AC830" s="11"/>
      <c r="AD830" s="11">
        <v>0</v>
      </c>
      <c r="AE830" s="11">
        <v>0</v>
      </c>
      <c r="AF830" s="11">
        <v>0</v>
      </c>
      <c r="AG830" s="11" t="b">
        <f>ROUND(AF830,2)=ROUND((AH830*AE830),2)</f>
        <v>1</v>
      </c>
      <c r="AH830" s="11">
        <v>0</v>
      </c>
      <c r="AI830" s="11" t="s">
        <v>32</v>
      </c>
      <c r="AJ830" s="11"/>
    </row>
    <row r="831" spans="1:36" s="7" customFormat="1" ht="13.5" hidden="1" customHeight="1" x14ac:dyDescent="0.25">
      <c r="A831" s="11" t="str">
        <f t="shared" si="448"/>
        <v>select N'Русин Яна Володимирівна', N'81',  N'Операційна №2 на два операційні столи',  N'сестра медична операційна',  N'1.00', 8, 260, 0, getDate(), null, getDate() union all</v>
      </c>
      <c r="B831" s="11" t="s">
        <v>931</v>
      </c>
      <c r="C831" s="11" t="s">
        <v>233</v>
      </c>
      <c r="D831" s="11" t="s">
        <v>227</v>
      </c>
      <c r="E831" s="11" t="s">
        <v>228</v>
      </c>
      <c r="F831" s="11" t="s">
        <v>31</v>
      </c>
      <c r="G831" s="11" t="s">
        <v>48</v>
      </c>
      <c r="H831" s="11" t="s">
        <v>49</v>
      </c>
      <c r="I831" s="11" t="s">
        <v>29</v>
      </c>
      <c r="J831" s="11" t="s">
        <v>29</v>
      </c>
      <c r="K831" s="11" t="s">
        <v>1569</v>
      </c>
      <c r="L831" s="20"/>
      <c r="M831" s="11">
        <f t="shared" si="449"/>
        <v>0</v>
      </c>
      <c r="N831" s="11">
        <v>0</v>
      </c>
      <c r="O831" s="11"/>
      <c r="P831" s="11"/>
      <c r="Q831" s="11"/>
      <c r="R831" s="11">
        <v>0</v>
      </c>
      <c r="S831" s="11">
        <v>0</v>
      </c>
      <c r="T831" s="11"/>
      <c r="U831" s="11"/>
      <c r="V831" s="11"/>
      <c r="W831" s="11"/>
      <c r="X831" s="11">
        <v>0</v>
      </c>
      <c r="Y831" s="11">
        <v>0</v>
      </c>
      <c r="Z831" s="11">
        <v>0</v>
      </c>
      <c r="AA831" s="11">
        <v>0</v>
      </c>
      <c r="AB831" s="11">
        <v>0</v>
      </c>
      <c r="AC831" s="11"/>
      <c r="AD831" s="11">
        <v>0</v>
      </c>
      <c r="AE831" s="11">
        <v>0</v>
      </c>
      <c r="AF831" s="11">
        <v>0</v>
      </c>
      <c r="AG831" s="11"/>
      <c r="AH831" s="11">
        <v>0</v>
      </c>
      <c r="AI831" s="11" t="s">
        <v>32</v>
      </c>
      <c r="AJ831" s="11"/>
    </row>
    <row r="832" spans="1:36" s="7" customFormat="1" ht="13.5" hidden="1" customHeight="1" x14ac:dyDescent="0.25">
      <c r="A832" s="11" t="str">
        <f t="shared" si="448"/>
        <v>select N'Русняк Світлана Томашівна', N'4',  N'Гінекологічне відділення',  N'сестра медична',  N'1.00', 8, 200, 0, getDate(), null, getDate() union all</v>
      </c>
      <c r="B832" s="11" t="s">
        <v>516</v>
      </c>
      <c r="C832" s="11" t="s">
        <v>34</v>
      </c>
      <c r="D832" s="11" t="s">
        <v>35</v>
      </c>
      <c r="E832" s="11" t="s">
        <v>93</v>
      </c>
      <c r="F832" s="11" t="s">
        <v>181</v>
      </c>
      <c r="G832" s="11" t="s">
        <v>48</v>
      </c>
      <c r="H832" s="11" t="s">
        <v>95</v>
      </c>
      <c r="I832" s="11" t="s">
        <v>27</v>
      </c>
      <c r="J832" s="11" t="s">
        <v>28</v>
      </c>
      <c r="K832" s="11" t="s">
        <v>1569</v>
      </c>
      <c r="L832" s="20"/>
      <c r="M832" s="11">
        <f t="shared" si="449"/>
        <v>0</v>
      </c>
      <c r="N832" s="11">
        <v>0</v>
      </c>
      <c r="O832" s="11"/>
      <c r="P832" s="11"/>
      <c r="Q832" s="11"/>
      <c r="R832" s="11">
        <v>0</v>
      </c>
      <c r="S832" s="11">
        <v>0</v>
      </c>
      <c r="T832" s="11"/>
      <c r="U832" s="11"/>
      <c r="V832" s="11"/>
      <c r="W832" s="11"/>
      <c r="X832" s="11">
        <v>0</v>
      </c>
      <c r="Y832" s="11">
        <v>0</v>
      </c>
      <c r="Z832" s="11">
        <v>0</v>
      </c>
      <c r="AA832" s="11">
        <v>0</v>
      </c>
      <c r="AB832" s="11">
        <v>0</v>
      </c>
      <c r="AC832" s="11"/>
      <c r="AD832" s="11">
        <v>0</v>
      </c>
      <c r="AE832" s="11">
        <v>0</v>
      </c>
      <c r="AF832" s="11">
        <v>0</v>
      </c>
      <c r="AG832" s="11"/>
      <c r="AH832" s="11">
        <v>0</v>
      </c>
      <c r="AI832" s="11" t="s">
        <v>32</v>
      </c>
      <c r="AJ832" s="11"/>
    </row>
    <row r="833" spans="1:36" s="7" customFormat="1" ht="13.5" hidden="1" customHeight="1" x14ac:dyDescent="0.25">
      <c r="A833" s="11" t="str">
        <f t="shared" si="448"/>
        <v>select N'Русняк Світлана Томашівна', N'4',  N'Гінекологічне відділення',  N'сестра медична',  N'0.25', 8, 200, 0, getDate(), null, getDate() union all</v>
      </c>
      <c r="B833" s="11" t="s">
        <v>516</v>
      </c>
      <c r="C833" s="11" t="s">
        <v>34</v>
      </c>
      <c r="D833" s="11" t="s">
        <v>35</v>
      </c>
      <c r="E833" s="11" t="s">
        <v>93</v>
      </c>
      <c r="F833" s="11" t="s">
        <v>1502</v>
      </c>
      <c r="G833" s="11" t="s">
        <v>48</v>
      </c>
      <c r="H833" s="11" t="s">
        <v>95</v>
      </c>
      <c r="I833" s="11" t="s">
        <v>27</v>
      </c>
      <c r="J833" s="11" t="s">
        <v>374</v>
      </c>
      <c r="K833" s="11" t="s">
        <v>1570</v>
      </c>
      <c r="L833" s="20"/>
      <c r="M833" s="11">
        <f t="shared" si="449"/>
        <v>0</v>
      </c>
      <c r="N833" s="11">
        <v>0</v>
      </c>
      <c r="O833" s="11"/>
      <c r="P833" s="11"/>
      <c r="Q833" s="11"/>
      <c r="R833" s="11">
        <v>0</v>
      </c>
      <c r="S833" s="11">
        <v>0</v>
      </c>
      <c r="T833" s="11"/>
      <c r="U833" s="11"/>
      <c r="V833" s="11"/>
      <c r="W833" s="11"/>
      <c r="X833" s="11">
        <v>0</v>
      </c>
      <c r="Y833" s="11">
        <v>0</v>
      </c>
      <c r="Z833" s="11">
        <v>0</v>
      </c>
      <c r="AA833" s="11">
        <v>0</v>
      </c>
      <c r="AB833" s="11">
        <v>0</v>
      </c>
      <c r="AC833" s="11"/>
      <c r="AD833" s="11">
        <v>0</v>
      </c>
      <c r="AE833" s="11">
        <v>0</v>
      </c>
      <c r="AF833" s="11">
        <v>0</v>
      </c>
      <c r="AG833" s="11"/>
      <c r="AH833" s="11">
        <v>0</v>
      </c>
      <c r="AI833" s="11" t="s">
        <v>32</v>
      </c>
      <c r="AJ833" s="11"/>
    </row>
    <row r="834" spans="1:36" s="7" customFormat="1" ht="13.5" hidden="1" customHeight="1" x14ac:dyDescent="0.25">
      <c r="A834" s="11" t="str">
        <f t="shared" si="448"/>
        <v>select N'Ряшко Валерія Іванівна', N'32',  N'Ендокринологічний кабінет',  N'лікар-ендокринолог',  N'1.00', 0, 0, 2504,4822, getDate(), null, getDate() union all</v>
      </c>
      <c r="B834" s="11" t="s">
        <v>246</v>
      </c>
      <c r="C834" s="11" t="s">
        <v>247</v>
      </c>
      <c r="D834" s="11" t="s">
        <v>84</v>
      </c>
      <c r="E834" s="11" t="s">
        <v>248</v>
      </c>
      <c r="F834" s="11">
        <v>1</v>
      </c>
      <c r="G834" s="11" t="s">
        <v>26</v>
      </c>
      <c r="H834" s="11" t="s">
        <v>26</v>
      </c>
      <c r="I834" s="11" t="s">
        <v>71</v>
      </c>
      <c r="J834" s="11" t="s">
        <v>72</v>
      </c>
      <c r="K834" s="11" t="s">
        <v>1569</v>
      </c>
      <c r="L834" s="20"/>
      <c r="M834" s="11">
        <f t="shared" si="449"/>
        <v>2504.4821999999999</v>
      </c>
      <c r="N834" s="11">
        <v>0</v>
      </c>
      <c r="O834" s="11"/>
      <c r="P834" s="11">
        <f t="shared" ref="P834:P835" si="471">S834*(200/3)*J834*F834</f>
        <v>0</v>
      </c>
      <c r="Q834" s="11" t="b">
        <f t="shared" ref="Q834:Q835" si="472">ROUND(R834,2)=ROUND(P834,2)</f>
        <v>1</v>
      </c>
      <c r="R834" s="11">
        <v>0</v>
      </c>
      <c r="S834" s="12">
        <v>0</v>
      </c>
      <c r="T834" s="12">
        <f t="shared" ref="T834:T835" si="473">(30000*F834*J834)</f>
        <v>27300</v>
      </c>
      <c r="U834" s="12">
        <f t="shared" ref="U834:U835" si="474">20000*F834*J834</f>
        <v>18200</v>
      </c>
      <c r="V834" s="12">
        <f t="shared" ref="V834:V835" si="475">ROUND(IF((Y834-T834)&gt;U834,(Y834-T834-U834)*0.1+U834*0.3,(Y834-T834)*0.3),2)</f>
        <v>2496.3000000000002</v>
      </c>
      <c r="W834" s="12" t="b">
        <f t="shared" ref="W834:W835" si="476">IF(V834&lt;0,0,V834)=ROUND(X834,2)</f>
        <v>0</v>
      </c>
      <c r="X834" s="11">
        <v>2504.4821999999999</v>
      </c>
      <c r="Y834" s="11">
        <v>35621</v>
      </c>
      <c r="Z834" s="11">
        <v>0</v>
      </c>
      <c r="AA834" s="11">
        <v>0</v>
      </c>
      <c r="AB834" s="11">
        <v>0</v>
      </c>
      <c r="AC834" s="11"/>
      <c r="AD834" s="11">
        <v>0</v>
      </c>
      <c r="AE834" s="11">
        <v>0</v>
      </c>
      <c r="AF834" s="11">
        <v>0</v>
      </c>
      <c r="AG834" s="11" t="b">
        <f t="shared" ref="AG834:AG835" si="477">ROUND(AF834,2)=ROUND((AH834*AE834),2)</f>
        <v>1</v>
      </c>
      <c r="AH834" s="11">
        <v>0</v>
      </c>
      <c r="AI834" s="11" t="s">
        <v>32</v>
      </c>
      <c r="AJ834" s="11"/>
    </row>
    <row r="835" spans="1:36" s="7" customFormat="1" ht="13.5" hidden="1" customHeight="1" x14ac:dyDescent="0.25">
      <c r="A835" s="11" t="str">
        <f t="shared" ref="A835:A898" si="478">CONCATENATE("select N'",B835,"', N'",D835,"', "," N'",C835,"',  N'",E835,"',  N'",K835,"', ",G835,", ",H835,", ",M835,", getDate(), null, getDate() union all")</f>
        <v>select N'Ряшко Валерія Іванівна', N'32',  N'Кабінет з ультразвукової діагностики',  N'лікар з ультразвукової діагностики',  N'0.10', 0, 0, 132,2182, getDate(), null, getDate() union all</v>
      </c>
      <c r="B835" s="11" t="s">
        <v>246</v>
      </c>
      <c r="C835" s="11" t="s">
        <v>303</v>
      </c>
      <c r="D835" s="11" t="s">
        <v>84</v>
      </c>
      <c r="E835" s="11" t="s">
        <v>159</v>
      </c>
      <c r="F835" s="11">
        <v>1</v>
      </c>
      <c r="G835" s="11" t="s">
        <v>26</v>
      </c>
      <c r="H835" s="11" t="s">
        <v>26</v>
      </c>
      <c r="I835" s="11" t="s">
        <v>71</v>
      </c>
      <c r="J835" s="11" t="s">
        <v>74</v>
      </c>
      <c r="K835" s="11" t="s">
        <v>1573</v>
      </c>
      <c r="L835" s="20"/>
      <c r="M835" s="11">
        <f t="shared" si="449"/>
        <v>132.2182</v>
      </c>
      <c r="N835" s="11">
        <v>0</v>
      </c>
      <c r="O835" s="11"/>
      <c r="P835" s="11">
        <f t="shared" si="471"/>
        <v>0</v>
      </c>
      <c r="Q835" s="11" t="b">
        <f t="shared" si="472"/>
        <v>1</v>
      </c>
      <c r="R835" s="11">
        <v>0</v>
      </c>
      <c r="S835" s="12">
        <v>0</v>
      </c>
      <c r="T835" s="12">
        <f t="shared" si="473"/>
        <v>2700</v>
      </c>
      <c r="U835" s="12">
        <f t="shared" si="474"/>
        <v>1800</v>
      </c>
      <c r="V835" s="12">
        <f t="shared" si="475"/>
        <v>140.4</v>
      </c>
      <c r="W835" s="12" t="b">
        <f t="shared" si="476"/>
        <v>0</v>
      </c>
      <c r="X835" s="11">
        <v>132.2182</v>
      </c>
      <c r="Y835" s="11">
        <v>3168</v>
      </c>
      <c r="Z835" s="11">
        <v>0</v>
      </c>
      <c r="AA835" s="11">
        <v>0</v>
      </c>
      <c r="AB835" s="11">
        <v>0</v>
      </c>
      <c r="AC835" s="11"/>
      <c r="AD835" s="11">
        <v>0</v>
      </c>
      <c r="AE835" s="11">
        <v>0</v>
      </c>
      <c r="AF835" s="11">
        <v>0</v>
      </c>
      <c r="AG835" s="11" t="b">
        <f t="shared" si="477"/>
        <v>1</v>
      </c>
      <c r="AH835" s="11">
        <v>0</v>
      </c>
      <c r="AI835" s="11" t="s">
        <v>32</v>
      </c>
      <c r="AJ835" s="11"/>
    </row>
    <row r="836" spans="1:36" s="7" customFormat="1" ht="13.5" hidden="1" customHeight="1" x14ac:dyDescent="0.25">
      <c r="A836" s="11" t="str">
        <f t="shared" si="478"/>
        <v>select N'Сабадош Ганна Михайлівна', N'60',  N'Реабілітаційне відділення',  N'Молодша медична сестра',  N'1.00', 8, 120, 0, getDate(), null, getDate() union all</v>
      </c>
      <c r="B836" s="11" t="s">
        <v>1443</v>
      </c>
      <c r="C836" s="11" t="s">
        <v>100</v>
      </c>
      <c r="D836" s="11" t="s">
        <v>101</v>
      </c>
      <c r="E836" s="11" t="s">
        <v>111</v>
      </c>
      <c r="F836" s="11" t="s">
        <v>25</v>
      </c>
      <c r="G836" s="11" t="s">
        <v>48</v>
      </c>
      <c r="H836" s="11" t="s">
        <v>112</v>
      </c>
      <c r="I836" s="11" t="s">
        <v>29</v>
      </c>
      <c r="J836" s="11" t="s">
        <v>29</v>
      </c>
      <c r="K836" s="11" t="s">
        <v>1569</v>
      </c>
      <c r="L836" s="20"/>
      <c r="M836" s="11">
        <f t="shared" si="449"/>
        <v>0</v>
      </c>
      <c r="N836" s="11">
        <v>0</v>
      </c>
      <c r="O836" s="11"/>
      <c r="P836" s="11"/>
      <c r="Q836" s="11"/>
      <c r="R836" s="11">
        <v>0</v>
      </c>
      <c r="S836" s="11">
        <v>0</v>
      </c>
      <c r="T836" s="11"/>
      <c r="U836" s="11"/>
      <c r="V836" s="11"/>
      <c r="W836" s="11"/>
      <c r="X836" s="11">
        <v>0</v>
      </c>
      <c r="Y836" s="11">
        <v>0</v>
      </c>
      <c r="Z836" s="11">
        <v>0</v>
      </c>
      <c r="AA836" s="11">
        <v>0</v>
      </c>
      <c r="AB836" s="11">
        <v>0</v>
      </c>
      <c r="AC836" s="11"/>
      <c r="AD836" s="11">
        <v>0</v>
      </c>
      <c r="AE836" s="11">
        <v>0</v>
      </c>
      <c r="AF836" s="11">
        <v>0</v>
      </c>
      <c r="AG836" s="11"/>
      <c r="AH836" s="11">
        <v>0</v>
      </c>
      <c r="AI836" s="11" t="s">
        <v>32</v>
      </c>
      <c r="AJ836" s="11"/>
    </row>
    <row r="837" spans="1:36" s="7" customFormat="1" ht="13.5" hidden="1" customHeight="1" x14ac:dyDescent="0.25">
      <c r="A837" s="11" t="str">
        <f t="shared" si="478"/>
        <v>select N'Сабо Христина Степанівна', N'65',  N'Відділення інтенсивної терапії новонароджених',  N'сестра медична',  N'0.75', 8, 200, 0, getDate(), null, getDate() union all</v>
      </c>
      <c r="B837" s="11" t="s">
        <v>1497</v>
      </c>
      <c r="C837" s="11" t="s">
        <v>79</v>
      </c>
      <c r="D837" s="11" t="s">
        <v>80</v>
      </c>
      <c r="E837" s="11" t="s">
        <v>93</v>
      </c>
      <c r="F837" s="11" t="s">
        <v>1423</v>
      </c>
      <c r="G837" s="11" t="s">
        <v>48</v>
      </c>
      <c r="H837" s="11" t="s">
        <v>95</v>
      </c>
      <c r="I837" s="11" t="s">
        <v>165</v>
      </c>
      <c r="J837" s="11" t="s">
        <v>29</v>
      </c>
      <c r="K837" s="11" t="s">
        <v>1572</v>
      </c>
      <c r="L837" s="20"/>
      <c r="M837" s="11">
        <f t="shared" si="449"/>
        <v>0</v>
      </c>
      <c r="N837" s="11">
        <v>0</v>
      </c>
      <c r="O837" s="11"/>
      <c r="P837" s="11"/>
      <c r="Q837" s="11"/>
      <c r="R837" s="11">
        <v>0</v>
      </c>
      <c r="S837" s="11">
        <v>0</v>
      </c>
      <c r="T837" s="11"/>
      <c r="U837" s="11"/>
      <c r="V837" s="11"/>
      <c r="W837" s="11"/>
      <c r="X837" s="11">
        <v>0</v>
      </c>
      <c r="Y837" s="11">
        <v>0</v>
      </c>
      <c r="Z837" s="11">
        <v>0</v>
      </c>
      <c r="AA837" s="11">
        <v>0</v>
      </c>
      <c r="AB837" s="11">
        <v>0</v>
      </c>
      <c r="AC837" s="11"/>
      <c r="AD837" s="11">
        <v>0</v>
      </c>
      <c r="AE837" s="11">
        <v>0</v>
      </c>
      <c r="AF837" s="11">
        <v>0</v>
      </c>
      <c r="AG837" s="11"/>
      <c r="AH837" s="11">
        <v>0</v>
      </c>
      <c r="AI837" s="11" t="s">
        <v>32</v>
      </c>
      <c r="AJ837" s="11"/>
    </row>
    <row r="838" spans="1:36" s="7" customFormat="1" ht="13.5" hidden="1" customHeight="1" x14ac:dyDescent="0.25">
      <c r="A838" s="11" t="str">
        <f t="shared" si="478"/>
        <v>select N'Сабов Наталія Василівна', N'85',  N'Відділення сумісного перебування матері та дитини',  N'акушерка',  N'1.00', 8, 260, 0, getDate(), null, getDate() union all</v>
      </c>
      <c r="B838" s="11" t="s">
        <v>634</v>
      </c>
      <c r="C838" s="11" t="s">
        <v>146</v>
      </c>
      <c r="D838" s="11" t="s">
        <v>147</v>
      </c>
      <c r="E838" s="11" t="s">
        <v>46</v>
      </c>
      <c r="F838" s="11" t="s">
        <v>618</v>
      </c>
      <c r="G838" s="11" t="s">
        <v>48</v>
      </c>
      <c r="H838" s="11" t="s">
        <v>49</v>
      </c>
      <c r="I838" s="11" t="s">
        <v>29</v>
      </c>
      <c r="J838" s="11" t="s">
        <v>29</v>
      </c>
      <c r="K838" s="11" t="s">
        <v>1569</v>
      </c>
      <c r="L838" s="20"/>
      <c r="M838" s="11">
        <f t="shared" si="449"/>
        <v>0</v>
      </c>
      <c r="N838" s="11">
        <v>0</v>
      </c>
      <c r="O838" s="11"/>
      <c r="P838" s="11"/>
      <c r="Q838" s="11"/>
      <c r="R838" s="11">
        <v>0</v>
      </c>
      <c r="S838" s="11">
        <v>0</v>
      </c>
      <c r="T838" s="11"/>
      <c r="U838" s="11"/>
      <c r="V838" s="11"/>
      <c r="W838" s="11"/>
      <c r="X838" s="11">
        <v>0</v>
      </c>
      <c r="Y838" s="11">
        <v>0</v>
      </c>
      <c r="Z838" s="11">
        <v>0</v>
      </c>
      <c r="AA838" s="11">
        <v>0</v>
      </c>
      <c r="AB838" s="11">
        <v>0</v>
      </c>
      <c r="AC838" s="11"/>
      <c r="AD838" s="11">
        <v>0</v>
      </c>
      <c r="AE838" s="11">
        <v>0</v>
      </c>
      <c r="AF838" s="11">
        <v>0</v>
      </c>
      <c r="AG838" s="11"/>
      <c r="AH838" s="11">
        <v>0</v>
      </c>
      <c r="AI838" s="11" t="s">
        <v>32</v>
      </c>
      <c r="AJ838" s="11"/>
    </row>
    <row r="839" spans="1:36" s="7" customFormat="1" ht="13.5" hidden="1" customHeight="1" x14ac:dyDescent="0.25">
      <c r="A839" s="11" t="str">
        <f t="shared" si="478"/>
        <v>select N'Сабов Наталія Йожефівна', N'54',  N'Паталогоанатомічне відділення',  N'Молодша медична сестра',  N'1.00', 8, 120, 0, getDate(), null, getDate() union all</v>
      </c>
      <c r="B839" s="11" t="s">
        <v>723</v>
      </c>
      <c r="C839" s="11" t="s">
        <v>286</v>
      </c>
      <c r="D839" s="11" t="s">
        <v>287</v>
      </c>
      <c r="E839" s="11" t="s">
        <v>111</v>
      </c>
      <c r="F839" s="11" t="s">
        <v>25</v>
      </c>
      <c r="G839" s="11" t="s">
        <v>48</v>
      </c>
      <c r="H839" s="11" t="s">
        <v>112</v>
      </c>
      <c r="I839" s="11" t="s">
        <v>29</v>
      </c>
      <c r="J839" s="11" t="s">
        <v>29</v>
      </c>
      <c r="K839" s="11" t="s">
        <v>1569</v>
      </c>
      <c r="L839" s="20"/>
      <c r="M839" s="11">
        <f t="shared" si="449"/>
        <v>0</v>
      </c>
      <c r="N839" s="11">
        <v>0</v>
      </c>
      <c r="O839" s="11"/>
      <c r="P839" s="11"/>
      <c r="Q839" s="11"/>
      <c r="R839" s="11">
        <v>0</v>
      </c>
      <c r="S839" s="11">
        <v>0</v>
      </c>
      <c r="T839" s="11"/>
      <c r="U839" s="11"/>
      <c r="V839" s="11"/>
      <c r="W839" s="11"/>
      <c r="X839" s="11">
        <v>0</v>
      </c>
      <c r="Y839" s="11">
        <v>0</v>
      </c>
      <c r="Z839" s="11">
        <v>0</v>
      </c>
      <c r="AA839" s="11">
        <v>0</v>
      </c>
      <c r="AB839" s="11">
        <v>0</v>
      </c>
      <c r="AC839" s="11"/>
      <c r="AD839" s="11">
        <v>0</v>
      </c>
      <c r="AE839" s="11">
        <v>0</v>
      </c>
      <c r="AF839" s="11">
        <v>0</v>
      </c>
      <c r="AG839" s="11"/>
      <c r="AH839" s="11">
        <v>0</v>
      </c>
      <c r="AI839" s="11" t="s">
        <v>32</v>
      </c>
      <c r="AJ839" s="11"/>
    </row>
    <row r="840" spans="1:36" s="7" customFormat="1" ht="13.5" hidden="1" customHeight="1" x14ac:dyDescent="0.25">
      <c r="A840" s="11" t="str">
        <f t="shared" si="478"/>
        <v>select N'Сабов Наталія Миколаївна', N'87',  N'Юридичний відділ',  N'Заступник начальника юридичного відділення',  N'1.00', 0, 0, 0, getDate(), null, getDate() union all</v>
      </c>
      <c r="B840" s="11" t="s">
        <v>1245</v>
      </c>
      <c r="C840" s="11" t="s">
        <v>1171</v>
      </c>
      <c r="D840" s="11" t="s">
        <v>1172</v>
      </c>
      <c r="E840" s="11" t="s">
        <v>1246</v>
      </c>
      <c r="F840" s="11" t="s">
        <v>25</v>
      </c>
      <c r="G840" s="11" t="s">
        <v>26</v>
      </c>
      <c r="H840" s="11" t="s">
        <v>26</v>
      </c>
      <c r="I840" s="11" t="s">
        <v>29</v>
      </c>
      <c r="J840" s="11" t="s">
        <v>29</v>
      </c>
      <c r="K840" s="11" t="s">
        <v>1569</v>
      </c>
      <c r="L840" s="20"/>
      <c r="M840" s="11">
        <f t="shared" si="449"/>
        <v>0</v>
      </c>
      <c r="N840" s="11">
        <v>0</v>
      </c>
      <c r="O840" s="11"/>
      <c r="P840" s="11"/>
      <c r="Q840" s="11"/>
      <c r="R840" s="11">
        <v>0</v>
      </c>
      <c r="S840" s="11">
        <v>0</v>
      </c>
      <c r="T840" s="11"/>
      <c r="U840" s="11"/>
      <c r="V840" s="11"/>
      <c r="W840" s="11"/>
      <c r="X840" s="11">
        <v>0</v>
      </c>
      <c r="Y840" s="11">
        <v>0</v>
      </c>
      <c r="Z840" s="11">
        <v>0</v>
      </c>
      <c r="AA840" s="11">
        <v>0</v>
      </c>
      <c r="AB840" s="11">
        <v>0</v>
      </c>
      <c r="AC840" s="11"/>
      <c r="AD840" s="11">
        <v>0</v>
      </c>
      <c r="AE840" s="11">
        <v>0</v>
      </c>
      <c r="AF840" s="11">
        <v>0</v>
      </c>
      <c r="AG840" s="11"/>
      <c r="AH840" s="11">
        <v>0</v>
      </c>
      <c r="AI840" s="11" t="s">
        <v>32</v>
      </c>
      <c r="AJ840" s="11"/>
    </row>
    <row r="841" spans="1:36" s="7" customFormat="1" ht="13.5" hidden="1" customHeight="1" x14ac:dyDescent="0.25">
      <c r="A841" s="11" t="str">
        <f t="shared" si="478"/>
        <v>select N'Савенко Наталія Іллівна', N'81',  N'Операційна №1',  N'сестра медична операційна',  N'1.00', 8, 260, 0, getDate(), null, getDate() union all</v>
      </c>
      <c r="B841" s="11" t="s">
        <v>663</v>
      </c>
      <c r="C841" s="11" t="s">
        <v>231</v>
      </c>
      <c r="D841" s="11" t="s">
        <v>227</v>
      </c>
      <c r="E841" s="11" t="s">
        <v>228</v>
      </c>
      <c r="F841" s="11" t="s">
        <v>441</v>
      </c>
      <c r="G841" s="11" t="s">
        <v>48</v>
      </c>
      <c r="H841" s="11" t="s">
        <v>49</v>
      </c>
      <c r="I841" s="11" t="s">
        <v>29</v>
      </c>
      <c r="J841" s="11" t="s">
        <v>29</v>
      </c>
      <c r="K841" s="11" t="s">
        <v>1569</v>
      </c>
      <c r="L841" s="20"/>
      <c r="M841" s="11">
        <f t="shared" si="449"/>
        <v>0</v>
      </c>
      <c r="N841" s="11">
        <v>0</v>
      </c>
      <c r="O841" s="11"/>
      <c r="P841" s="11"/>
      <c r="Q841" s="11"/>
      <c r="R841" s="11">
        <v>0</v>
      </c>
      <c r="S841" s="11">
        <v>0</v>
      </c>
      <c r="T841" s="11"/>
      <c r="U841" s="11"/>
      <c r="V841" s="11"/>
      <c r="W841" s="11"/>
      <c r="X841" s="11">
        <v>0</v>
      </c>
      <c r="Y841" s="11">
        <v>0</v>
      </c>
      <c r="Z841" s="11">
        <v>0</v>
      </c>
      <c r="AA841" s="11">
        <v>0</v>
      </c>
      <c r="AB841" s="11">
        <v>0</v>
      </c>
      <c r="AC841" s="11"/>
      <c r="AD841" s="11">
        <v>0</v>
      </c>
      <c r="AE841" s="11">
        <v>0</v>
      </c>
      <c r="AF841" s="11">
        <v>0</v>
      </c>
      <c r="AG841" s="11"/>
      <c r="AH841" s="11">
        <v>0</v>
      </c>
      <c r="AI841" s="11" t="s">
        <v>32</v>
      </c>
      <c r="AJ841" s="11"/>
    </row>
    <row r="842" spans="1:36" s="7" customFormat="1" ht="13.5" hidden="1" customHeight="1" x14ac:dyDescent="0.25">
      <c r="A842" s="11" t="str">
        <f t="shared" si="478"/>
        <v>select N'Савинець Світлана Йосипівна', N'7',  N'Відділення анестезіології та інтенсивної терапії',  N'сестра медична-анестезист',  N'1.00', 8, 260, 0, getDate(), null, getDate() union all</v>
      </c>
      <c r="B842" s="11" t="s">
        <v>590</v>
      </c>
      <c r="C842" s="11" t="s">
        <v>206</v>
      </c>
      <c r="D842" s="11" t="s">
        <v>140</v>
      </c>
      <c r="E842" s="11" t="s">
        <v>362</v>
      </c>
      <c r="F842" s="11" t="s">
        <v>106</v>
      </c>
      <c r="G842" s="11" t="s">
        <v>48</v>
      </c>
      <c r="H842" s="11" t="s">
        <v>49</v>
      </c>
      <c r="I842" s="11" t="s">
        <v>29</v>
      </c>
      <c r="J842" s="11" t="s">
        <v>29</v>
      </c>
      <c r="K842" s="11" t="s">
        <v>1569</v>
      </c>
      <c r="L842" s="20"/>
      <c r="M842" s="11">
        <f t="shared" si="449"/>
        <v>0</v>
      </c>
      <c r="N842" s="11">
        <v>0</v>
      </c>
      <c r="O842" s="11"/>
      <c r="P842" s="11"/>
      <c r="Q842" s="11"/>
      <c r="R842" s="11">
        <v>0</v>
      </c>
      <c r="S842" s="11">
        <v>0</v>
      </c>
      <c r="T842" s="11"/>
      <c r="U842" s="11"/>
      <c r="V842" s="11"/>
      <c r="W842" s="11"/>
      <c r="X842" s="11">
        <v>0</v>
      </c>
      <c r="Y842" s="11">
        <v>0</v>
      </c>
      <c r="Z842" s="11">
        <v>0</v>
      </c>
      <c r="AA842" s="11">
        <v>0</v>
      </c>
      <c r="AB842" s="11">
        <v>0</v>
      </c>
      <c r="AC842" s="11"/>
      <c r="AD842" s="11">
        <v>0</v>
      </c>
      <c r="AE842" s="11">
        <v>0</v>
      </c>
      <c r="AF842" s="11">
        <v>0</v>
      </c>
      <c r="AG842" s="11"/>
      <c r="AH842" s="11">
        <v>0</v>
      </c>
      <c r="AI842" s="11" t="s">
        <v>32</v>
      </c>
      <c r="AJ842" s="11"/>
    </row>
    <row r="843" spans="1:36" s="7" customFormat="1" ht="13.5" hidden="1" customHeight="1" x14ac:dyDescent="0.25">
      <c r="A843" s="11" t="str">
        <f t="shared" si="478"/>
        <v>select N'Савків Андріяна Михайлівна', N'32',  N'Операційний блок',  N'сестра медична-анестезист',  N'1.00', 8, 260, 0, getDate(), null, getDate() union all</v>
      </c>
      <c r="B843" s="11" t="s">
        <v>1409</v>
      </c>
      <c r="C843" s="11" t="s">
        <v>346</v>
      </c>
      <c r="D843" s="11" t="s">
        <v>84</v>
      </c>
      <c r="E843" s="11" t="s">
        <v>362</v>
      </c>
      <c r="F843" s="11" t="s">
        <v>25</v>
      </c>
      <c r="G843" s="11" t="s">
        <v>48</v>
      </c>
      <c r="H843" s="11" t="s">
        <v>49</v>
      </c>
      <c r="I843" s="11" t="s">
        <v>29</v>
      </c>
      <c r="J843" s="11" t="s">
        <v>29</v>
      </c>
      <c r="K843" s="11" t="s">
        <v>1569</v>
      </c>
      <c r="L843" s="20"/>
      <c r="M843" s="11">
        <f t="shared" si="449"/>
        <v>0</v>
      </c>
      <c r="N843" s="11">
        <v>0</v>
      </c>
      <c r="O843" s="11"/>
      <c r="P843" s="11"/>
      <c r="Q843" s="11"/>
      <c r="R843" s="11">
        <v>0</v>
      </c>
      <c r="S843" s="11">
        <v>0</v>
      </c>
      <c r="T843" s="11"/>
      <c r="U843" s="11"/>
      <c r="V843" s="11"/>
      <c r="W843" s="11"/>
      <c r="X843" s="11">
        <v>0</v>
      </c>
      <c r="Y843" s="11">
        <v>0</v>
      </c>
      <c r="Z843" s="11">
        <v>0</v>
      </c>
      <c r="AA843" s="11">
        <v>0</v>
      </c>
      <c r="AB843" s="11">
        <v>0</v>
      </c>
      <c r="AC843" s="11"/>
      <c r="AD843" s="11">
        <v>0</v>
      </c>
      <c r="AE843" s="11">
        <v>0</v>
      </c>
      <c r="AF843" s="11">
        <v>0</v>
      </c>
      <c r="AG843" s="11"/>
      <c r="AH843" s="11">
        <v>0</v>
      </c>
      <c r="AI843" s="11" t="s">
        <v>32</v>
      </c>
      <c r="AJ843" s="11"/>
    </row>
    <row r="844" spans="1:36" s="7" customFormat="1" ht="13.5" hidden="1" customHeight="1" x14ac:dyDescent="0.25">
      <c r="A844" s="11" t="str">
        <f t="shared" si="478"/>
        <v>select N'Савчинець Оксана Дмитрівна', N'21',  N'Онкологічне відділення',  N'сестра медична',  N'0.50', 8, 200, 0, getDate(), null, getDate() union all</v>
      </c>
      <c r="B844" s="11" t="s">
        <v>522</v>
      </c>
      <c r="C844" s="11" t="s">
        <v>40</v>
      </c>
      <c r="D844" s="11" t="s">
        <v>41</v>
      </c>
      <c r="E844" s="11" t="s">
        <v>93</v>
      </c>
      <c r="F844" s="11" t="s">
        <v>181</v>
      </c>
      <c r="G844" s="11" t="s">
        <v>48</v>
      </c>
      <c r="H844" s="11" t="s">
        <v>95</v>
      </c>
      <c r="I844" s="11" t="s">
        <v>50</v>
      </c>
      <c r="J844" s="11" t="s">
        <v>29</v>
      </c>
      <c r="K844" s="11" t="s">
        <v>1571</v>
      </c>
      <c r="L844" s="20"/>
      <c r="M844" s="11">
        <f t="shared" si="449"/>
        <v>0</v>
      </c>
      <c r="N844" s="11">
        <v>0</v>
      </c>
      <c r="O844" s="11"/>
      <c r="P844" s="11"/>
      <c r="Q844" s="11"/>
      <c r="R844" s="11">
        <v>0</v>
      </c>
      <c r="S844" s="11">
        <v>0</v>
      </c>
      <c r="T844" s="11"/>
      <c r="U844" s="11"/>
      <c r="V844" s="11"/>
      <c r="W844" s="11"/>
      <c r="X844" s="11">
        <v>0</v>
      </c>
      <c r="Y844" s="11">
        <v>0</v>
      </c>
      <c r="Z844" s="11">
        <v>0</v>
      </c>
      <c r="AA844" s="11">
        <v>0</v>
      </c>
      <c r="AB844" s="11">
        <v>0</v>
      </c>
      <c r="AC844" s="11"/>
      <c r="AD844" s="11">
        <v>0</v>
      </c>
      <c r="AE844" s="11">
        <v>0</v>
      </c>
      <c r="AF844" s="11">
        <v>0</v>
      </c>
      <c r="AG844" s="11"/>
      <c r="AH844" s="11">
        <v>0</v>
      </c>
      <c r="AI844" s="11" t="s">
        <v>32</v>
      </c>
      <c r="AJ844" s="11"/>
    </row>
    <row r="845" spans="1:36" s="7" customFormat="1" ht="13.5" hidden="1" customHeight="1" x14ac:dyDescent="0.25">
      <c r="A845" s="11" t="str">
        <f t="shared" si="478"/>
        <v>select N'Садварій Віталія Іванівна', N'5',  N'Відділення ортопедії, травматології та нейрохірургії',  N'Молодша медична сестра',  N'1.00', 8, 120, 0, getDate(), null, getDate() union all</v>
      </c>
      <c r="B845" s="11" t="s">
        <v>1111</v>
      </c>
      <c r="C845" s="11" t="s">
        <v>22</v>
      </c>
      <c r="D845" s="11" t="s">
        <v>23</v>
      </c>
      <c r="E845" s="11" t="s">
        <v>111</v>
      </c>
      <c r="F845" s="11" t="s">
        <v>25</v>
      </c>
      <c r="G845" s="11" t="s">
        <v>48</v>
      </c>
      <c r="H845" s="11" t="s">
        <v>112</v>
      </c>
      <c r="I845" s="11" t="s">
        <v>29</v>
      </c>
      <c r="J845" s="11" t="s">
        <v>29</v>
      </c>
      <c r="K845" s="11" t="s">
        <v>1569</v>
      </c>
      <c r="L845" s="20"/>
      <c r="M845" s="11">
        <f t="shared" si="449"/>
        <v>0</v>
      </c>
      <c r="N845" s="11">
        <v>0</v>
      </c>
      <c r="O845" s="11"/>
      <c r="P845" s="11"/>
      <c r="Q845" s="11"/>
      <c r="R845" s="11">
        <v>0</v>
      </c>
      <c r="S845" s="11">
        <v>0</v>
      </c>
      <c r="T845" s="11"/>
      <c r="U845" s="11"/>
      <c r="V845" s="11"/>
      <c r="W845" s="11"/>
      <c r="X845" s="11">
        <v>0</v>
      </c>
      <c r="Y845" s="11">
        <v>0</v>
      </c>
      <c r="Z845" s="11">
        <v>0</v>
      </c>
      <c r="AA845" s="11">
        <v>0</v>
      </c>
      <c r="AB845" s="11">
        <v>0</v>
      </c>
      <c r="AC845" s="11"/>
      <c r="AD845" s="11">
        <v>0</v>
      </c>
      <c r="AE845" s="11">
        <v>0</v>
      </c>
      <c r="AF845" s="11">
        <v>0</v>
      </c>
      <c r="AG845" s="11"/>
      <c r="AH845" s="11">
        <v>0</v>
      </c>
      <c r="AI845" s="11" t="s">
        <v>32</v>
      </c>
      <c r="AJ845" s="11"/>
    </row>
    <row r="846" spans="1:36" s="7" customFormat="1" ht="13.5" hidden="1" customHeight="1" x14ac:dyDescent="0.25">
      <c r="A846" s="11" t="str">
        <f t="shared" si="478"/>
        <v>select N'Сак Віталія Вікторівна', N'18',  N'Хірургічне відділення №1',  N'Молодша медична сестра',  N'1.00', 8, 120, 0, getDate(), null, getDate() union all</v>
      </c>
      <c r="B846" s="11" t="s">
        <v>1499</v>
      </c>
      <c r="C846" s="11" t="s">
        <v>151</v>
      </c>
      <c r="D846" s="11" t="s">
        <v>152</v>
      </c>
      <c r="E846" s="11" t="s">
        <v>111</v>
      </c>
      <c r="F846" s="11" t="s">
        <v>317</v>
      </c>
      <c r="G846" s="11" t="s">
        <v>48</v>
      </c>
      <c r="H846" s="11" t="s">
        <v>112</v>
      </c>
      <c r="I846" s="11" t="s">
        <v>29</v>
      </c>
      <c r="J846" s="11" t="s">
        <v>29</v>
      </c>
      <c r="K846" s="11" t="s">
        <v>1569</v>
      </c>
      <c r="L846" s="20"/>
      <c r="M846" s="11">
        <f t="shared" si="449"/>
        <v>0</v>
      </c>
      <c r="N846" s="11">
        <v>0</v>
      </c>
      <c r="O846" s="11"/>
      <c r="P846" s="11"/>
      <c r="Q846" s="11"/>
      <c r="R846" s="11">
        <v>0</v>
      </c>
      <c r="S846" s="11">
        <v>0</v>
      </c>
      <c r="T846" s="11"/>
      <c r="U846" s="11"/>
      <c r="V846" s="11"/>
      <c r="W846" s="11"/>
      <c r="X846" s="11">
        <v>0</v>
      </c>
      <c r="Y846" s="11">
        <v>0</v>
      </c>
      <c r="Z846" s="11">
        <v>0</v>
      </c>
      <c r="AA846" s="11">
        <v>0</v>
      </c>
      <c r="AB846" s="11">
        <v>0</v>
      </c>
      <c r="AC846" s="11"/>
      <c r="AD846" s="11">
        <v>0</v>
      </c>
      <c r="AE846" s="11">
        <v>0</v>
      </c>
      <c r="AF846" s="11">
        <v>0</v>
      </c>
      <c r="AG846" s="11"/>
      <c r="AH846" s="11">
        <v>0</v>
      </c>
      <c r="AI846" s="11" t="s">
        <v>32</v>
      </c>
      <c r="AJ846" s="11"/>
    </row>
    <row r="847" spans="1:36" s="7" customFormat="1" ht="13.5" hidden="1" customHeight="1" x14ac:dyDescent="0.25">
      <c r="A847" s="11" t="str">
        <f t="shared" si="478"/>
        <v>select N'Саладь Павліна Миколаївна', N'2',  N'Відділення екстреної (невідкладної) медичної допомоги',  N'лікар-терапевт',  N'1.00', 0, 0, 3557,402544, getDate(), null, getDate() union all</v>
      </c>
      <c r="B847" s="11" t="s">
        <v>1385</v>
      </c>
      <c r="C847" s="11" t="s">
        <v>173</v>
      </c>
      <c r="D847" s="11" t="s">
        <v>30</v>
      </c>
      <c r="E847" s="11" t="s">
        <v>42</v>
      </c>
      <c r="F847" s="11">
        <v>1.038961</v>
      </c>
      <c r="G847" s="11" t="s">
        <v>26</v>
      </c>
      <c r="H847" s="11" t="s">
        <v>26</v>
      </c>
      <c r="I847" s="11" t="s">
        <v>27</v>
      </c>
      <c r="J847" s="11" t="s">
        <v>28</v>
      </c>
      <c r="K847" s="11" t="s">
        <v>1569</v>
      </c>
      <c r="L847" s="20"/>
      <c r="M847" s="11">
        <f t="shared" si="449"/>
        <v>3557.4025440000005</v>
      </c>
      <c r="N847" s="11">
        <f>F847*J847*O847</f>
        <v>2393.7661440000002</v>
      </c>
      <c r="O847" s="11">
        <v>2880</v>
      </c>
      <c r="P847" s="11">
        <f t="shared" ref="P847:P849" si="479">S847*(200/3)*J847*F847</f>
        <v>1163.6363200000001</v>
      </c>
      <c r="Q847" s="11" t="b">
        <f t="shared" ref="Q847:Q849" si="480">ROUND(R847,2)=ROUND(P847,2)</f>
        <v>1</v>
      </c>
      <c r="R847" s="11">
        <v>1163.6364000000001</v>
      </c>
      <c r="S847" s="14">
        <v>21</v>
      </c>
      <c r="T847" s="12">
        <f t="shared" ref="T847:T849" si="481">(30000*F847*J847)</f>
        <v>24935.064000000002</v>
      </c>
      <c r="U847" s="12">
        <f t="shared" ref="U847:U849" si="482">20000*F847*J847</f>
        <v>16623.376</v>
      </c>
      <c r="V847" s="12">
        <f t="shared" ref="V847:V849" si="483">ROUND(IF((Y847-T847)&gt;U847,(Y847-T847-U847)*0.1+U847*0.3,(Y847-T847)*0.3),2)</f>
        <v>-7480.52</v>
      </c>
      <c r="W847" s="12" t="b">
        <f t="shared" ref="W847:W849" si="484">IF(V847&lt;0,0,V847)=ROUND(X847,2)</f>
        <v>1</v>
      </c>
      <c r="X847" s="11">
        <v>0</v>
      </c>
      <c r="Y847" s="11">
        <v>0</v>
      </c>
      <c r="Z847" s="11">
        <v>0</v>
      </c>
      <c r="AA847" s="11">
        <v>0</v>
      </c>
      <c r="AB847" s="11">
        <v>0</v>
      </c>
      <c r="AC847" s="11"/>
      <c r="AD847" s="11">
        <v>0</v>
      </c>
      <c r="AE847" s="11">
        <v>0</v>
      </c>
      <c r="AF847" s="11">
        <v>0</v>
      </c>
      <c r="AG847" s="11" t="b">
        <f t="shared" ref="AG847:AG849" si="485">ROUND(AF847,2)=ROUND((AH847*AE847),2)</f>
        <v>1</v>
      </c>
      <c r="AH847" s="11">
        <v>0</v>
      </c>
      <c r="AI847" s="11" t="s">
        <v>32</v>
      </c>
      <c r="AJ847" s="11"/>
    </row>
    <row r="848" spans="1:36" s="7" customFormat="1" ht="13.5" hidden="1" customHeight="1" x14ac:dyDescent="0.25">
      <c r="A848" s="11" t="str">
        <f t="shared" si="478"/>
        <v>select N'Саладь Павліна Миколаївна', N'2',  N'Відділення екстреної (невідкладної) медичної допомоги',  N'лікар-терапевт',  N'0.25', 0, 0, 277,09055, getDate(), null, getDate() union all</v>
      </c>
      <c r="B848" s="11" t="s">
        <v>1385</v>
      </c>
      <c r="C848" s="11" t="s">
        <v>173</v>
      </c>
      <c r="D848" s="11" t="s">
        <v>30</v>
      </c>
      <c r="E848" s="11" t="s">
        <v>42</v>
      </c>
      <c r="F848" s="11">
        <v>0.98960910000000002</v>
      </c>
      <c r="G848" s="11" t="s">
        <v>26</v>
      </c>
      <c r="H848" s="11" t="s">
        <v>26</v>
      </c>
      <c r="I848" s="11" t="s">
        <v>27</v>
      </c>
      <c r="J848" s="11" t="s">
        <v>374</v>
      </c>
      <c r="K848" s="11" t="s">
        <v>1570</v>
      </c>
      <c r="L848" s="20"/>
      <c r="M848" s="11">
        <f t="shared" si="449"/>
        <v>277.09055000000001</v>
      </c>
      <c r="N848" s="11">
        <v>0</v>
      </c>
      <c r="O848" s="11"/>
      <c r="P848" s="11">
        <f t="shared" si="479"/>
        <v>277.09054800000001</v>
      </c>
      <c r="Q848" s="11" t="b">
        <f t="shared" si="480"/>
        <v>1</v>
      </c>
      <c r="R848" s="11">
        <v>277.09055000000001</v>
      </c>
      <c r="S848" s="14">
        <v>21</v>
      </c>
      <c r="T848" s="12">
        <f t="shared" si="481"/>
        <v>5937.6546000000008</v>
      </c>
      <c r="U848" s="12">
        <f t="shared" si="482"/>
        <v>3958.4364000000005</v>
      </c>
      <c r="V848" s="12">
        <f t="shared" si="483"/>
        <v>-1781.3</v>
      </c>
      <c r="W848" s="12" t="b">
        <f t="shared" si="484"/>
        <v>1</v>
      </c>
      <c r="X848" s="11">
        <v>0</v>
      </c>
      <c r="Y848" s="11">
        <v>0</v>
      </c>
      <c r="Z848" s="11">
        <v>0</v>
      </c>
      <c r="AA848" s="11">
        <v>0</v>
      </c>
      <c r="AB848" s="11">
        <v>0</v>
      </c>
      <c r="AC848" s="11"/>
      <c r="AD848" s="11">
        <v>0</v>
      </c>
      <c r="AE848" s="11">
        <v>0</v>
      </c>
      <c r="AF848" s="11">
        <v>0</v>
      </c>
      <c r="AG848" s="11" t="b">
        <f t="shared" si="485"/>
        <v>1</v>
      </c>
      <c r="AH848" s="11">
        <v>0</v>
      </c>
      <c r="AI848" s="11" t="s">
        <v>32</v>
      </c>
      <c r="AJ848" s="11"/>
    </row>
    <row r="849" spans="1:36" s="7" customFormat="1" ht="13.5" hidden="1" customHeight="1" x14ac:dyDescent="0.25">
      <c r="A849" s="11" t="str">
        <f t="shared" si="478"/>
        <v>select N'Салтовська Лариса Валентинівна', N'32',  N'Гастроентерологічний кабінет',  N'лікар-гастроентеролог',  N'1.00', 0, 0, 0, getDate(), null, getDate() union all</v>
      </c>
      <c r="B849" s="11" t="s">
        <v>966</v>
      </c>
      <c r="C849" s="11" t="s">
        <v>967</v>
      </c>
      <c r="D849" s="11" t="s">
        <v>84</v>
      </c>
      <c r="E849" s="11" t="s">
        <v>968</v>
      </c>
      <c r="F849" s="11">
        <v>0.71428572999999995</v>
      </c>
      <c r="G849" s="11" t="s">
        <v>26</v>
      </c>
      <c r="H849" s="11" t="s">
        <v>26</v>
      </c>
      <c r="I849" s="11" t="s">
        <v>29</v>
      </c>
      <c r="J849" s="11" t="s">
        <v>29</v>
      </c>
      <c r="K849" s="11" t="s">
        <v>1569</v>
      </c>
      <c r="L849" s="20"/>
      <c r="M849" s="11">
        <f t="shared" ref="M849:M894" si="486">R849+X849+AB849+AF849+N849+Z849</f>
        <v>0</v>
      </c>
      <c r="N849" s="11">
        <v>0</v>
      </c>
      <c r="O849" s="11"/>
      <c r="P849" s="11">
        <f t="shared" si="479"/>
        <v>0</v>
      </c>
      <c r="Q849" s="11" t="b">
        <f t="shared" si="480"/>
        <v>1</v>
      </c>
      <c r="R849" s="11">
        <v>0</v>
      </c>
      <c r="S849" s="12">
        <v>0</v>
      </c>
      <c r="T849" s="12">
        <f t="shared" si="481"/>
        <v>21428.571899999999</v>
      </c>
      <c r="U849" s="12">
        <f t="shared" si="482"/>
        <v>14285.714599999999</v>
      </c>
      <c r="V849" s="12">
        <f t="shared" si="483"/>
        <v>-6428.57</v>
      </c>
      <c r="W849" s="12" t="b">
        <f t="shared" si="484"/>
        <v>1</v>
      </c>
      <c r="X849" s="11">
        <v>0</v>
      </c>
      <c r="Y849" s="11">
        <v>0</v>
      </c>
      <c r="Z849" s="11">
        <v>0</v>
      </c>
      <c r="AA849" s="11">
        <v>0</v>
      </c>
      <c r="AB849" s="11">
        <v>0</v>
      </c>
      <c r="AC849" s="11"/>
      <c r="AD849" s="11">
        <v>0</v>
      </c>
      <c r="AE849" s="11">
        <v>0</v>
      </c>
      <c r="AF849" s="11">
        <v>0</v>
      </c>
      <c r="AG849" s="11" t="b">
        <f t="shared" si="485"/>
        <v>1</v>
      </c>
      <c r="AH849" s="11">
        <v>0</v>
      </c>
      <c r="AI849" s="11" t="s">
        <v>32</v>
      </c>
      <c r="AJ849" s="11"/>
    </row>
    <row r="850" spans="1:36" s="7" customFormat="1" ht="13.5" hidden="1" customHeight="1" x14ac:dyDescent="0.25">
      <c r="A850" s="11" t="str">
        <f t="shared" si="478"/>
        <v>select N'Салькова Олена Василівна', N'3',  N'Інфекційне відділення',  N'сестра медична',  N'1.00', 8, 200, 0, getDate(), null, getDate() union all</v>
      </c>
      <c r="B850" s="11" t="s">
        <v>1240</v>
      </c>
      <c r="C850" s="11" t="s">
        <v>92</v>
      </c>
      <c r="D850" s="11" t="s">
        <v>77</v>
      </c>
      <c r="E850" s="11" t="s">
        <v>93</v>
      </c>
      <c r="F850" s="11" t="s">
        <v>94</v>
      </c>
      <c r="G850" s="11" t="s">
        <v>48</v>
      </c>
      <c r="H850" s="11" t="s">
        <v>95</v>
      </c>
      <c r="I850" s="11" t="s">
        <v>29</v>
      </c>
      <c r="J850" s="11" t="s">
        <v>29</v>
      </c>
      <c r="K850" s="11" t="s">
        <v>1569</v>
      </c>
      <c r="L850" s="20"/>
      <c r="M850" s="11">
        <f t="shared" si="486"/>
        <v>0</v>
      </c>
      <c r="N850" s="11">
        <v>0</v>
      </c>
      <c r="O850" s="11"/>
      <c r="P850" s="11"/>
      <c r="Q850" s="11"/>
      <c r="R850" s="11">
        <v>0</v>
      </c>
      <c r="S850" s="11">
        <v>0</v>
      </c>
      <c r="T850" s="11"/>
      <c r="U850" s="11"/>
      <c r="V850" s="11"/>
      <c r="W850" s="11"/>
      <c r="X850" s="11">
        <v>0</v>
      </c>
      <c r="Y850" s="11">
        <v>0</v>
      </c>
      <c r="Z850" s="11">
        <v>0</v>
      </c>
      <c r="AA850" s="11">
        <v>0</v>
      </c>
      <c r="AB850" s="11">
        <v>0</v>
      </c>
      <c r="AC850" s="11"/>
      <c r="AD850" s="11">
        <v>0</v>
      </c>
      <c r="AE850" s="11">
        <v>0</v>
      </c>
      <c r="AF850" s="11">
        <v>0</v>
      </c>
      <c r="AG850" s="11"/>
      <c r="AH850" s="11">
        <v>0</v>
      </c>
      <c r="AI850" s="11" t="s">
        <v>32</v>
      </c>
      <c r="AJ850" s="11"/>
    </row>
    <row r="851" spans="1:36" s="7" customFormat="1" ht="13.5" hidden="1" customHeight="1" x14ac:dyDescent="0.25">
      <c r="A851" s="11" t="str">
        <f t="shared" si="478"/>
        <v>select N'Сані Людмила Михайлівна', N'7',  N'Відділення анестезіології та інтенсивної терапії',  N'сестра медична',  N'1.00', 8, 200, 0, getDate(), null, getDate() union all</v>
      </c>
      <c r="B851" s="11" t="s">
        <v>1250</v>
      </c>
      <c r="C851" s="11" t="s">
        <v>206</v>
      </c>
      <c r="D851" s="11" t="s">
        <v>140</v>
      </c>
      <c r="E851" s="11" t="s">
        <v>93</v>
      </c>
      <c r="F851" s="11" t="s">
        <v>1251</v>
      </c>
      <c r="G851" s="11" t="s">
        <v>48</v>
      </c>
      <c r="H851" s="11" t="s">
        <v>95</v>
      </c>
      <c r="I851" s="11" t="s">
        <v>185</v>
      </c>
      <c r="J851" s="11" t="s">
        <v>186</v>
      </c>
      <c r="K851" s="11" t="s">
        <v>1569</v>
      </c>
      <c r="L851" s="20"/>
      <c r="M851" s="11">
        <f t="shared" si="486"/>
        <v>0</v>
      </c>
      <c r="N851" s="11">
        <v>0</v>
      </c>
      <c r="O851" s="11"/>
      <c r="P851" s="11"/>
      <c r="Q851" s="11"/>
      <c r="R851" s="11">
        <v>0</v>
      </c>
      <c r="S851" s="11">
        <v>0</v>
      </c>
      <c r="T851" s="11"/>
      <c r="U851" s="11"/>
      <c r="V851" s="11"/>
      <c r="W851" s="11"/>
      <c r="X851" s="11">
        <v>0</v>
      </c>
      <c r="Y851" s="11">
        <v>0</v>
      </c>
      <c r="Z851" s="11">
        <v>0</v>
      </c>
      <c r="AA851" s="11">
        <v>0</v>
      </c>
      <c r="AB851" s="11">
        <v>0</v>
      </c>
      <c r="AC851" s="11"/>
      <c r="AD851" s="11">
        <v>0</v>
      </c>
      <c r="AE851" s="11">
        <v>0</v>
      </c>
      <c r="AF851" s="11">
        <v>0</v>
      </c>
      <c r="AG851" s="11"/>
      <c r="AH851" s="11">
        <v>0</v>
      </c>
      <c r="AI851" s="11" t="s">
        <v>32</v>
      </c>
      <c r="AJ851" s="11"/>
    </row>
    <row r="852" spans="1:36" s="7" customFormat="1" ht="13.5" hidden="1" customHeight="1" x14ac:dyDescent="0.25">
      <c r="A852" s="11" t="str">
        <f t="shared" si="478"/>
        <v>select N'Сані Людмила Михайлівна', N'60',  N'Реабілітаційне відділення',  N'сестра медична',  N'0.50', 8, 200, 0, getDate(), null, getDate() union all</v>
      </c>
      <c r="B852" s="11" t="s">
        <v>1250</v>
      </c>
      <c r="C852" s="11" t="s">
        <v>100</v>
      </c>
      <c r="D852" s="11" t="s">
        <v>101</v>
      </c>
      <c r="E852" s="11" t="s">
        <v>93</v>
      </c>
      <c r="F852" s="11" t="s">
        <v>181</v>
      </c>
      <c r="G852" s="11" t="s">
        <v>48</v>
      </c>
      <c r="H852" s="11" t="s">
        <v>95</v>
      </c>
      <c r="I852" s="11" t="s">
        <v>185</v>
      </c>
      <c r="J852" s="11" t="s">
        <v>784</v>
      </c>
      <c r="K852" s="11" t="s">
        <v>1571</v>
      </c>
      <c r="L852" s="20"/>
      <c r="M852" s="11">
        <f t="shared" si="486"/>
        <v>0</v>
      </c>
      <c r="N852" s="11">
        <v>0</v>
      </c>
      <c r="O852" s="11"/>
      <c r="P852" s="11"/>
      <c r="Q852" s="11"/>
      <c r="R852" s="11">
        <v>0</v>
      </c>
      <c r="S852" s="11">
        <v>0</v>
      </c>
      <c r="T852" s="11"/>
      <c r="U852" s="11"/>
      <c r="V852" s="11"/>
      <c r="W852" s="11"/>
      <c r="X852" s="11">
        <v>0</v>
      </c>
      <c r="Y852" s="11">
        <v>0</v>
      </c>
      <c r="Z852" s="11">
        <v>0</v>
      </c>
      <c r="AA852" s="11">
        <v>0</v>
      </c>
      <c r="AB852" s="11">
        <v>0</v>
      </c>
      <c r="AC852" s="11"/>
      <c r="AD852" s="11">
        <v>0</v>
      </c>
      <c r="AE852" s="11">
        <v>0</v>
      </c>
      <c r="AF852" s="11">
        <v>0</v>
      </c>
      <c r="AG852" s="11"/>
      <c r="AH852" s="11">
        <v>0</v>
      </c>
      <c r="AI852" s="11" t="s">
        <v>32</v>
      </c>
      <c r="AJ852" s="11"/>
    </row>
    <row r="853" spans="1:36" s="7" customFormat="1" ht="13.5" hidden="1" customHeight="1" x14ac:dyDescent="0.25">
      <c r="A853" s="11" t="str">
        <f t="shared" si="478"/>
        <v>select N'Сарканич Віра Юріївна', N'84',  N'Терапевтичний блок інтенсивної терапії',  N'Молодша медична сестра',  N'0.75', 8, 120, 0, getDate(), null, getDate() union all</v>
      </c>
      <c r="B853" s="11" t="s">
        <v>895</v>
      </c>
      <c r="C853" s="11" t="s">
        <v>88</v>
      </c>
      <c r="D853" s="11" t="s">
        <v>89</v>
      </c>
      <c r="E853" s="11" t="s">
        <v>111</v>
      </c>
      <c r="F853" s="11" t="s">
        <v>413</v>
      </c>
      <c r="G853" s="11" t="s">
        <v>48</v>
      </c>
      <c r="H853" s="11" t="s">
        <v>112</v>
      </c>
      <c r="I853" s="11" t="s">
        <v>29</v>
      </c>
      <c r="J853" s="11" t="s">
        <v>165</v>
      </c>
      <c r="K853" s="11" t="s">
        <v>1572</v>
      </c>
      <c r="L853" s="20"/>
      <c r="M853" s="11">
        <f t="shared" si="486"/>
        <v>0</v>
      </c>
      <c r="N853" s="11">
        <v>0</v>
      </c>
      <c r="O853" s="11"/>
      <c r="P853" s="11"/>
      <c r="Q853" s="11"/>
      <c r="R853" s="11">
        <v>0</v>
      </c>
      <c r="S853" s="11">
        <v>0</v>
      </c>
      <c r="T853" s="11"/>
      <c r="U853" s="11"/>
      <c r="V853" s="11"/>
      <c r="W853" s="11"/>
      <c r="X853" s="11">
        <v>0</v>
      </c>
      <c r="Y853" s="11">
        <v>0</v>
      </c>
      <c r="Z853" s="11">
        <v>0</v>
      </c>
      <c r="AA853" s="11">
        <v>0</v>
      </c>
      <c r="AB853" s="11">
        <v>0</v>
      </c>
      <c r="AC853" s="11"/>
      <c r="AD853" s="11">
        <v>0</v>
      </c>
      <c r="AE853" s="11">
        <v>0</v>
      </c>
      <c r="AF853" s="11">
        <v>0</v>
      </c>
      <c r="AG853" s="11"/>
      <c r="AH853" s="11">
        <v>0</v>
      </c>
      <c r="AI853" s="11" t="s">
        <v>32</v>
      </c>
      <c r="AJ853" s="11"/>
    </row>
    <row r="854" spans="1:36" s="7" customFormat="1" ht="13.5" hidden="1" customHeight="1" x14ac:dyDescent="0.25">
      <c r="A854" s="11" t="str">
        <f t="shared" si="478"/>
        <v>select N'Сарканич Віра Юріївна', N'84',  N'Інсультне відділення',  N'Молодша медична сестра',  N'0.25', 8, 120, 0, getDate(), null, getDate() union all</v>
      </c>
      <c r="B854" s="11" t="s">
        <v>895</v>
      </c>
      <c r="C854" s="11" t="s">
        <v>282</v>
      </c>
      <c r="D854" s="11" t="s">
        <v>89</v>
      </c>
      <c r="E854" s="11" t="s">
        <v>111</v>
      </c>
      <c r="F854" s="11" t="s">
        <v>798</v>
      </c>
      <c r="G854" s="11" t="s">
        <v>48</v>
      </c>
      <c r="H854" s="11" t="s">
        <v>112</v>
      </c>
      <c r="I854" s="11" t="s">
        <v>29</v>
      </c>
      <c r="J854" s="11" t="s">
        <v>38</v>
      </c>
      <c r="K854" s="11" t="s">
        <v>1570</v>
      </c>
      <c r="L854" s="20"/>
      <c r="M854" s="11">
        <f t="shared" si="486"/>
        <v>0</v>
      </c>
      <c r="N854" s="11">
        <v>0</v>
      </c>
      <c r="O854" s="11"/>
      <c r="P854" s="11"/>
      <c r="Q854" s="11"/>
      <c r="R854" s="11">
        <v>0</v>
      </c>
      <c r="S854" s="11">
        <v>0</v>
      </c>
      <c r="T854" s="11"/>
      <c r="U854" s="11"/>
      <c r="V854" s="11"/>
      <c r="W854" s="11"/>
      <c r="X854" s="11">
        <v>0</v>
      </c>
      <c r="Y854" s="11">
        <v>0</v>
      </c>
      <c r="Z854" s="11">
        <v>0</v>
      </c>
      <c r="AA854" s="11">
        <v>0</v>
      </c>
      <c r="AB854" s="11">
        <v>0</v>
      </c>
      <c r="AC854" s="11"/>
      <c r="AD854" s="11">
        <v>0</v>
      </c>
      <c r="AE854" s="11">
        <v>0</v>
      </c>
      <c r="AF854" s="11">
        <v>0</v>
      </c>
      <c r="AG854" s="11"/>
      <c r="AH854" s="11">
        <v>0</v>
      </c>
      <c r="AI854" s="11" t="s">
        <v>32</v>
      </c>
      <c r="AJ854" s="11"/>
    </row>
    <row r="855" spans="1:36" s="7" customFormat="1" ht="13.5" hidden="1" customHeight="1" x14ac:dyDescent="0.25">
      <c r="A855" s="11" t="str">
        <f t="shared" si="478"/>
        <v>select N'Сарканич Марина Анатоліївна', N'86',  N'Відділення постінтенсивного виходжування для новонароджених та постнатального догляду',  N'Молодша медична сестра',  N'1.00', 8, 120, 0, getDate(), null, getDate() union all</v>
      </c>
      <c r="B855" s="11" t="s">
        <v>1406</v>
      </c>
      <c r="C855" s="11" t="s">
        <v>681</v>
      </c>
      <c r="D855" s="11" t="s">
        <v>682</v>
      </c>
      <c r="E855" s="11" t="s">
        <v>111</v>
      </c>
      <c r="F855" s="11" t="s">
        <v>25</v>
      </c>
      <c r="G855" s="11" t="s">
        <v>48</v>
      </c>
      <c r="H855" s="11" t="s">
        <v>112</v>
      </c>
      <c r="I855" s="11" t="s">
        <v>29</v>
      </c>
      <c r="J855" s="11" t="s">
        <v>29</v>
      </c>
      <c r="K855" s="11" t="s">
        <v>1569</v>
      </c>
      <c r="L855" s="20"/>
      <c r="M855" s="11">
        <f t="shared" si="486"/>
        <v>0</v>
      </c>
      <c r="N855" s="11">
        <v>0</v>
      </c>
      <c r="O855" s="11"/>
      <c r="P855" s="11"/>
      <c r="Q855" s="11"/>
      <c r="R855" s="11">
        <v>0</v>
      </c>
      <c r="S855" s="11">
        <v>0</v>
      </c>
      <c r="T855" s="11"/>
      <c r="U855" s="11"/>
      <c r="V855" s="11"/>
      <c r="W855" s="11"/>
      <c r="X855" s="11">
        <v>0</v>
      </c>
      <c r="Y855" s="11">
        <v>0</v>
      </c>
      <c r="Z855" s="11">
        <v>0</v>
      </c>
      <c r="AA855" s="11">
        <v>0</v>
      </c>
      <c r="AB855" s="11">
        <v>0</v>
      </c>
      <c r="AC855" s="11"/>
      <c r="AD855" s="11">
        <v>0</v>
      </c>
      <c r="AE855" s="11">
        <v>0</v>
      </c>
      <c r="AF855" s="11">
        <v>0</v>
      </c>
      <c r="AG855" s="11"/>
      <c r="AH855" s="11">
        <v>0</v>
      </c>
      <c r="AI855" s="11" t="s">
        <v>32</v>
      </c>
      <c r="AJ855" s="11"/>
    </row>
    <row r="856" spans="1:36" s="7" customFormat="1" ht="13.5" hidden="1" customHeight="1" x14ac:dyDescent="0.25">
      <c r="A856" s="11" t="str">
        <f t="shared" si="478"/>
        <v>select N'Сарканич Марина Василівна', N'84',  N'Інсультне відділення',  N'Молодша медична сестра',  N'1.00', 8, 120, 0, getDate(), null, getDate() union all</v>
      </c>
      <c r="B856" s="11" t="s">
        <v>1375</v>
      </c>
      <c r="C856" s="11" t="s">
        <v>282</v>
      </c>
      <c r="D856" s="11" t="s">
        <v>89</v>
      </c>
      <c r="E856" s="11" t="s">
        <v>111</v>
      </c>
      <c r="F856" s="11" t="s">
        <v>290</v>
      </c>
      <c r="G856" s="11" t="s">
        <v>48</v>
      </c>
      <c r="H856" s="11" t="s">
        <v>112</v>
      </c>
      <c r="I856" s="11" t="s">
        <v>29</v>
      </c>
      <c r="J856" s="11" t="s">
        <v>29</v>
      </c>
      <c r="K856" s="11" t="s">
        <v>1569</v>
      </c>
      <c r="L856" s="20"/>
      <c r="M856" s="11">
        <f t="shared" si="486"/>
        <v>0</v>
      </c>
      <c r="N856" s="11">
        <v>0</v>
      </c>
      <c r="O856" s="11"/>
      <c r="P856" s="11"/>
      <c r="Q856" s="11"/>
      <c r="R856" s="11">
        <v>0</v>
      </c>
      <c r="S856" s="11">
        <v>0</v>
      </c>
      <c r="T856" s="11"/>
      <c r="U856" s="11"/>
      <c r="V856" s="11"/>
      <c r="W856" s="11"/>
      <c r="X856" s="11">
        <v>0</v>
      </c>
      <c r="Y856" s="11">
        <v>0</v>
      </c>
      <c r="Z856" s="11">
        <v>0</v>
      </c>
      <c r="AA856" s="11">
        <v>0</v>
      </c>
      <c r="AB856" s="11">
        <v>0</v>
      </c>
      <c r="AC856" s="11"/>
      <c r="AD856" s="11">
        <v>0</v>
      </c>
      <c r="AE856" s="11">
        <v>0</v>
      </c>
      <c r="AF856" s="11">
        <v>0</v>
      </c>
      <c r="AG856" s="11"/>
      <c r="AH856" s="11">
        <v>0</v>
      </c>
      <c r="AI856" s="11" t="s">
        <v>32</v>
      </c>
      <c r="AJ856" s="11"/>
    </row>
    <row r="857" spans="1:36" s="7" customFormat="1" ht="13.5" hidden="1" customHeight="1" x14ac:dyDescent="0.25">
      <c r="A857" s="11" t="str">
        <f t="shared" si="478"/>
        <v>select N'Сарканич Мар'яна Степанівна', N'85',  N'Відділення сумісного перебування матері та дитини',  N'Молодша медична сестра',  N'1.00', 8, 120, 0, getDate(), null, getDate() union all</v>
      </c>
      <c r="B857" s="11" t="s">
        <v>620</v>
      </c>
      <c r="C857" s="11" t="s">
        <v>146</v>
      </c>
      <c r="D857" s="11" t="s">
        <v>147</v>
      </c>
      <c r="E857" s="11" t="s">
        <v>111</v>
      </c>
      <c r="F857" s="11" t="s">
        <v>25</v>
      </c>
      <c r="G857" s="11" t="s">
        <v>48</v>
      </c>
      <c r="H857" s="11" t="s">
        <v>112</v>
      </c>
      <c r="I857" s="11" t="s">
        <v>29</v>
      </c>
      <c r="J857" s="11" t="s">
        <v>29</v>
      </c>
      <c r="K857" s="11" t="s">
        <v>1569</v>
      </c>
      <c r="L857" s="20"/>
      <c r="M857" s="11">
        <f t="shared" si="486"/>
        <v>0</v>
      </c>
      <c r="N857" s="11">
        <v>0</v>
      </c>
      <c r="O857" s="11"/>
      <c r="P857" s="11"/>
      <c r="Q857" s="11"/>
      <c r="R857" s="11">
        <v>0</v>
      </c>
      <c r="S857" s="11">
        <v>0</v>
      </c>
      <c r="T857" s="11"/>
      <c r="U857" s="11"/>
      <c r="V857" s="11"/>
      <c r="W857" s="11"/>
      <c r="X857" s="11">
        <v>0</v>
      </c>
      <c r="Y857" s="11">
        <v>0</v>
      </c>
      <c r="Z857" s="11">
        <v>0</v>
      </c>
      <c r="AA857" s="11">
        <v>0</v>
      </c>
      <c r="AB857" s="11">
        <v>0</v>
      </c>
      <c r="AC857" s="11"/>
      <c r="AD857" s="11">
        <v>0</v>
      </c>
      <c r="AE857" s="11">
        <v>0</v>
      </c>
      <c r="AF857" s="11">
        <v>0</v>
      </c>
      <c r="AG857" s="11"/>
      <c r="AH857" s="11">
        <v>0</v>
      </c>
      <c r="AI857" s="11" t="s">
        <v>32</v>
      </c>
      <c r="AJ857" s="11"/>
    </row>
    <row r="858" spans="1:36" s="7" customFormat="1" ht="13.5" hidden="1" customHeight="1" x14ac:dyDescent="0.25">
      <c r="A858" s="11" t="str">
        <f t="shared" si="478"/>
        <v>select N'Свалявин Ірина Михайлівна', N'91',  N'Роздаткова',  N'Молодша медична сестра',  N'1.00', 8, 120, 0, getDate(), null, getDate() union all</v>
      </c>
      <c r="B858" s="11" t="s">
        <v>1436</v>
      </c>
      <c r="C858" s="11" t="s">
        <v>1051</v>
      </c>
      <c r="D858" s="11" t="s">
        <v>116</v>
      </c>
      <c r="E858" s="11" t="s">
        <v>111</v>
      </c>
      <c r="F858" s="11" t="s">
        <v>1437</v>
      </c>
      <c r="G858" s="11" t="s">
        <v>48</v>
      </c>
      <c r="H858" s="11" t="s">
        <v>112</v>
      </c>
      <c r="I858" s="11" t="s">
        <v>29</v>
      </c>
      <c r="J858" s="11" t="s">
        <v>29</v>
      </c>
      <c r="K858" s="11" t="s">
        <v>1569</v>
      </c>
      <c r="L858" s="20"/>
      <c r="M858" s="11">
        <f t="shared" si="486"/>
        <v>0</v>
      </c>
      <c r="N858" s="11">
        <v>0</v>
      </c>
      <c r="O858" s="11"/>
      <c r="P858" s="11"/>
      <c r="Q858" s="11"/>
      <c r="R858" s="11">
        <v>0</v>
      </c>
      <c r="S858" s="11">
        <v>0</v>
      </c>
      <c r="T858" s="11"/>
      <c r="U858" s="11"/>
      <c r="V858" s="11"/>
      <c r="W858" s="11"/>
      <c r="X858" s="11">
        <v>0</v>
      </c>
      <c r="Y858" s="11">
        <v>0</v>
      </c>
      <c r="Z858" s="11">
        <v>0</v>
      </c>
      <c r="AA858" s="11">
        <v>0</v>
      </c>
      <c r="AB858" s="11">
        <v>0</v>
      </c>
      <c r="AC858" s="11"/>
      <c r="AD858" s="11">
        <v>0</v>
      </c>
      <c r="AE858" s="11">
        <v>0</v>
      </c>
      <c r="AF858" s="11">
        <v>0</v>
      </c>
      <c r="AG858" s="11"/>
      <c r="AH858" s="11">
        <v>0</v>
      </c>
      <c r="AI858" s="11" t="s">
        <v>32</v>
      </c>
      <c r="AJ858" s="11"/>
    </row>
    <row r="859" spans="1:36" s="7" customFormat="1" ht="13.5" hidden="1" customHeight="1" x14ac:dyDescent="0.25">
      <c r="A859" s="11" t="str">
        <f t="shared" si="478"/>
        <v>select N'Свалявчик Оксана Василівна', N'20',  N'Відділення переливання крові',  N'лікар-трансфузіолог',  N'0.75', 0, 0, 0, getDate(), null, getDate() union all</v>
      </c>
      <c r="B859" s="11" t="s">
        <v>744</v>
      </c>
      <c r="C859" s="11" t="s">
        <v>736</v>
      </c>
      <c r="D859" s="11" t="s">
        <v>737</v>
      </c>
      <c r="E859" s="11" t="s">
        <v>745</v>
      </c>
      <c r="F859" s="11">
        <v>1</v>
      </c>
      <c r="G859" s="11" t="s">
        <v>26</v>
      </c>
      <c r="H859" s="11" t="s">
        <v>26</v>
      </c>
      <c r="I859" s="11" t="s">
        <v>29</v>
      </c>
      <c r="J859" s="11" t="s">
        <v>165</v>
      </c>
      <c r="K859" s="11" t="s">
        <v>1572</v>
      </c>
      <c r="L859" s="20"/>
      <c r="M859" s="11">
        <f t="shared" si="486"/>
        <v>0</v>
      </c>
      <c r="N859" s="11">
        <v>0</v>
      </c>
      <c r="O859" s="11"/>
      <c r="P859" s="11">
        <f>S859*(200/3)*J859*F859</f>
        <v>0</v>
      </c>
      <c r="Q859" s="11" t="b">
        <f>ROUND(R859,2)=ROUND(P859,2)</f>
        <v>1</v>
      </c>
      <c r="R859" s="11">
        <v>0</v>
      </c>
      <c r="S859" s="12">
        <v>0</v>
      </c>
      <c r="T859" s="12">
        <f>(30000*F859*J859)</f>
        <v>22500</v>
      </c>
      <c r="U859" s="12">
        <f>20000*F859*J859</f>
        <v>15000</v>
      </c>
      <c r="V859" s="12">
        <f>ROUND(IF((Y859-T859)&gt;U859,(Y859-T859-U859)*0.1+U859*0.3,(Y859-T859)*0.3),2)</f>
        <v>-6750</v>
      </c>
      <c r="W859" s="12" t="b">
        <f>IF(V859&lt;0,0,V859)=ROUND(X859,2)</f>
        <v>1</v>
      </c>
      <c r="X859" s="11">
        <v>0</v>
      </c>
      <c r="Y859" s="11">
        <v>0</v>
      </c>
      <c r="Z859" s="11">
        <v>0</v>
      </c>
      <c r="AA859" s="11">
        <v>0</v>
      </c>
      <c r="AB859" s="11">
        <v>0</v>
      </c>
      <c r="AC859" s="11"/>
      <c r="AD859" s="11">
        <v>0</v>
      </c>
      <c r="AE859" s="11">
        <v>0</v>
      </c>
      <c r="AF859" s="11">
        <v>0</v>
      </c>
      <c r="AG859" s="11" t="b">
        <f>ROUND(AF859,2)=ROUND((AH859*AE859),2)</f>
        <v>1</v>
      </c>
      <c r="AH859" s="11">
        <v>0</v>
      </c>
      <c r="AI859" s="11" t="s">
        <v>32</v>
      </c>
      <c r="AJ859" s="11"/>
    </row>
    <row r="860" spans="1:36" s="7" customFormat="1" ht="13.5" hidden="1" customHeight="1" x14ac:dyDescent="0.25">
      <c r="A860" s="11" t="str">
        <f t="shared" si="478"/>
        <v>select N'Свалявчик Оксана Василівна', N'20',  N'Відділення переливання крові',  N'завідувач',  N'0.25', 0, 0, 0, getDate(), null, getDate() union all</v>
      </c>
      <c r="B860" s="11" t="s">
        <v>744</v>
      </c>
      <c r="C860" s="11" t="s">
        <v>736</v>
      </c>
      <c r="D860" s="11" t="s">
        <v>737</v>
      </c>
      <c r="E860" s="11" t="s">
        <v>69</v>
      </c>
      <c r="F860" s="11" t="s">
        <v>25</v>
      </c>
      <c r="G860" s="11" t="s">
        <v>26</v>
      </c>
      <c r="H860" s="11" t="s">
        <v>26</v>
      </c>
      <c r="I860" s="11" t="s">
        <v>29</v>
      </c>
      <c r="J860" s="11" t="s">
        <v>38</v>
      </c>
      <c r="K860" s="11" t="s">
        <v>1570</v>
      </c>
      <c r="L860" s="20"/>
      <c r="M860" s="11">
        <f t="shared" si="486"/>
        <v>0</v>
      </c>
      <c r="N860" s="11">
        <v>0</v>
      </c>
      <c r="O860" s="11"/>
      <c r="P860" s="11"/>
      <c r="Q860" s="11"/>
      <c r="R860" s="11">
        <v>0</v>
      </c>
      <c r="S860" s="11">
        <v>0</v>
      </c>
      <c r="T860" s="11"/>
      <c r="U860" s="11"/>
      <c r="V860" s="11"/>
      <c r="W860" s="11"/>
      <c r="X860" s="11">
        <v>0</v>
      </c>
      <c r="Y860" s="11">
        <v>0</v>
      </c>
      <c r="Z860" s="11">
        <v>0</v>
      </c>
      <c r="AA860" s="11">
        <v>0</v>
      </c>
      <c r="AB860" s="11">
        <v>0</v>
      </c>
      <c r="AC860" s="11"/>
      <c r="AD860" s="11">
        <v>0</v>
      </c>
      <c r="AE860" s="11">
        <v>0</v>
      </c>
      <c r="AF860" s="11">
        <v>0</v>
      </c>
      <c r="AG860" s="11"/>
      <c r="AH860" s="11">
        <v>0</v>
      </c>
      <c r="AI860" s="11" t="s">
        <v>32</v>
      </c>
      <c r="AJ860" s="11"/>
    </row>
    <row r="861" spans="1:36" s="7" customFormat="1" ht="13.5" hidden="1" customHeight="1" x14ac:dyDescent="0.25">
      <c r="A861" s="11" t="str">
        <f t="shared" si="478"/>
        <v>select N'Свида Наташа Андріївна', N'21',  N'Онкологічне відділення',  N'Молодша медична сестра',  N'1.00', 8, 120, 0, getDate(), null, getDate() union all</v>
      </c>
      <c r="B861" s="11" t="s">
        <v>444</v>
      </c>
      <c r="C861" s="11" t="s">
        <v>40</v>
      </c>
      <c r="D861" s="11" t="s">
        <v>41</v>
      </c>
      <c r="E861" s="11" t="s">
        <v>111</v>
      </c>
      <c r="F861" s="11" t="s">
        <v>25</v>
      </c>
      <c r="G861" s="11" t="s">
        <v>48</v>
      </c>
      <c r="H861" s="11" t="s">
        <v>112</v>
      </c>
      <c r="I861" s="11" t="s">
        <v>29</v>
      </c>
      <c r="J861" s="11" t="s">
        <v>29</v>
      </c>
      <c r="K861" s="11" t="s">
        <v>1569</v>
      </c>
      <c r="L861" s="20"/>
      <c r="M861" s="11">
        <f t="shared" si="486"/>
        <v>0</v>
      </c>
      <c r="N861" s="11">
        <v>0</v>
      </c>
      <c r="O861" s="11"/>
      <c r="P861" s="11"/>
      <c r="Q861" s="11"/>
      <c r="R861" s="11">
        <v>0</v>
      </c>
      <c r="S861" s="11">
        <v>0</v>
      </c>
      <c r="T861" s="11"/>
      <c r="U861" s="11"/>
      <c r="V861" s="11"/>
      <c r="W861" s="11"/>
      <c r="X861" s="11">
        <v>0</v>
      </c>
      <c r="Y861" s="11">
        <v>0</v>
      </c>
      <c r="Z861" s="11">
        <v>0</v>
      </c>
      <c r="AA861" s="11">
        <v>0</v>
      </c>
      <c r="AB861" s="11">
        <v>0</v>
      </c>
      <c r="AC861" s="11"/>
      <c r="AD861" s="11">
        <v>0</v>
      </c>
      <c r="AE861" s="11">
        <v>0</v>
      </c>
      <c r="AF861" s="11">
        <v>0</v>
      </c>
      <c r="AG861" s="11"/>
      <c r="AH861" s="11">
        <v>0</v>
      </c>
      <c r="AI861" s="11" t="s">
        <v>32</v>
      </c>
      <c r="AJ861" s="11"/>
    </row>
    <row r="862" spans="1:36" s="7" customFormat="1" ht="13.5" hidden="1" customHeight="1" x14ac:dyDescent="0.25">
      <c r="A862" s="11" t="str">
        <f t="shared" si="478"/>
        <v>select N'Свида Оксана Миколаївна', N'32',  N'Кабінет молодшого персоналу',  N'Молодша медична сестра',  N'1.00', 8, 120, 0, getDate(), null, getDate() union all</v>
      </c>
      <c r="B862" s="11" t="s">
        <v>1252</v>
      </c>
      <c r="C862" s="11" t="s">
        <v>419</v>
      </c>
      <c r="D862" s="11" t="s">
        <v>84</v>
      </c>
      <c r="E862" s="11" t="s">
        <v>111</v>
      </c>
      <c r="F862" s="11" t="s">
        <v>25</v>
      </c>
      <c r="G862" s="11" t="s">
        <v>48</v>
      </c>
      <c r="H862" s="11" t="s">
        <v>112</v>
      </c>
      <c r="I862" s="11" t="s">
        <v>29</v>
      </c>
      <c r="J862" s="11" t="s">
        <v>29</v>
      </c>
      <c r="K862" s="11" t="s">
        <v>1569</v>
      </c>
      <c r="L862" s="20"/>
      <c r="M862" s="11">
        <f t="shared" si="486"/>
        <v>0</v>
      </c>
      <c r="N862" s="11">
        <v>0</v>
      </c>
      <c r="O862" s="11"/>
      <c r="P862" s="11"/>
      <c r="Q862" s="11"/>
      <c r="R862" s="11">
        <v>0</v>
      </c>
      <c r="S862" s="11">
        <v>0</v>
      </c>
      <c r="T862" s="11"/>
      <c r="U862" s="11"/>
      <c r="V862" s="11"/>
      <c r="W862" s="11"/>
      <c r="X862" s="11">
        <v>0</v>
      </c>
      <c r="Y862" s="11">
        <v>0</v>
      </c>
      <c r="Z862" s="11">
        <v>0</v>
      </c>
      <c r="AA862" s="11">
        <v>0</v>
      </c>
      <c r="AB862" s="11">
        <v>0</v>
      </c>
      <c r="AC862" s="11"/>
      <c r="AD862" s="11">
        <v>0</v>
      </c>
      <c r="AE862" s="11">
        <v>0</v>
      </c>
      <c r="AF862" s="11">
        <v>0</v>
      </c>
      <c r="AG862" s="11"/>
      <c r="AH862" s="11">
        <v>0</v>
      </c>
      <c r="AI862" s="11" t="s">
        <v>32</v>
      </c>
      <c r="AJ862" s="11"/>
    </row>
    <row r="863" spans="1:36" s="7" customFormat="1" ht="13.5" hidden="1" customHeight="1" x14ac:dyDescent="0.25">
      <c r="A863" s="11" t="str">
        <f t="shared" si="478"/>
        <v>select N'Свирида Беатриса Адальбертівна', N'32',  N'Сектор медичних оглядів',  N'сестра медична з косметичних процедур',  N'0.50', 0, 0, 0, getDate(), null, getDate() union all</v>
      </c>
      <c r="B863" s="11" t="s">
        <v>489</v>
      </c>
      <c r="C863" s="11" t="s">
        <v>373</v>
      </c>
      <c r="D863" s="11" t="s">
        <v>84</v>
      </c>
      <c r="E863" s="11" t="s">
        <v>490</v>
      </c>
      <c r="F863" s="11" t="s">
        <v>25</v>
      </c>
      <c r="G863" s="11" t="s">
        <v>26</v>
      </c>
      <c r="H863" s="11" t="s">
        <v>26</v>
      </c>
      <c r="I863" s="11" t="s">
        <v>50</v>
      </c>
      <c r="J863" s="11" t="s">
        <v>29</v>
      </c>
      <c r="K863" s="11" t="s">
        <v>1571</v>
      </c>
      <c r="L863" s="20"/>
      <c r="M863" s="11">
        <f t="shared" si="486"/>
        <v>0</v>
      </c>
      <c r="N863" s="11">
        <v>0</v>
      </c>
      <c r="O863" s="11"/>
      <c r="P863" s="11"/>
      <c r="Q863" s="11"/>
      <c r="R863" s="11">
        <v>0</v>
      </c>
      <c r="S863" s="11">
        <v>0</v>
      </c>
      <c r="T863" s="11"/>
      <c r="U863" s="11"/>
      <c r="V863" s="11"/>
      <c r="W863" s="11"/>
      <c r="X863" s="11">
        <v>0</v>
      </c>
      <c r="Y863" s="11">
        <v>0</v>
      </c>
      <c r="Z863" s="11">
        <v>0</v>
      </c>
      <c r="AA863" s="11">
        <v>0</v>
      </c>
      <c r="AB863" s="11">
        <v>0</v>
      </c>
      <c r="AC863" s="11"/>
      <c r="AD863" s="11">
        <v>0</v>
      </c>
      <c r="AE863" s="11">
        <v>0</v>
      </c>
      <c r="AF863" s="11">
        <v>0</v>
      </c>
      <c r="AG863" s="11"/>
      <c r="AH863" s="11">
        <v>0</v>
      </c>
      <c r="AI863" s="11" t="s">
        <v>32</v>
      </c>
      <c r="AJ863" s="11"/>
    </row>
    <row r="864" spans="1:36" s="7" customFormat="1" ht="13.5" hidden="1" customHeight="1" x14ac:dyDescent="0.25">
      <c r="A864" s="11" t="str">
        <f t="shared" si="478"/>
        <v>select N'Свистак Ірма Юріївна', N'7',  N'Відділення анестезіології та інтенсивної терапії',  N'лікар-анестезіолог',  N'1.00', 0, 0, 1282,37476608, getDate(), null, getDate() union all</v>
      </c>
      <c r="B864" s="11" t="s">
        <v>218</v>
      </c>
      <c r="C864" s="11" t="s">
        <v>206</v>
      </c>
      <c r="D864" s="11" t="s">
        <v>140</v>
      </c>
      <c r="E864" s="11" t="s">
        <v>219</v>
      </c>
      <c r="F864" s="11">
        <v>0.55658627000000005</v>
      </c>
      <c r="G864" s="11" t="s">
        <v>26</v>
      </c>
      <c r="H864" s="11" t="s">
        <v>26</v>
      </c>
      <c r="I864" s="11" t="s">
        <v>27</v>
      </c>
      <c r="J864" s="11" t="s">
        <v>28</v>
      </c>
      <c r="K864" s="11" t="s">
        <v>1569</v>
      </c>
      <c r="L864" s="20"/>
      <c r="M864" s="11">
        <f t="shared" si="486"/>
        <v>1282.3747660800002</v>
      </c>
      <c r="N864" s="11">
        <f>F864*J864*O864</f>
        <v>1282.3747660800002</v>
      </c>
      <c r="O864" s="11">
        <v>2880</v>
      </c>
      <c r="P864" s="11">
        <f>S864*(200/3)*J864*F864</f>
        <v>0</v>
      </c>
      <c r="Q864" s="11" t="b">
        <f>ROUND(R864,2)=ROUND(P864,2)</f>
        <v>1</v>
      </c>
      <c r="R864" s="11">
        <v>0</v>
      </c>
      <c r="S864" s="14">
        <v>0</v>
      </c>
      <c r="T864" s="12">
        <f>(30000*F864*J864)</f>
        <v>13358.070480000002</v>
      </c>
      <c r="U864" s="12">
        <f>20000*F864*J864</f>
        <v>8905.380320000002</v>
      </c>
      <c r="V864" s="12">
        <f>ROUND(IF((Y864-T864)&gt;U864,(Y864-T864-U864)*0.1+U864*0.3,(Y864-T864)*0.3),2)</f>
        <v>-4007.42</v>
      </c>
      <c r="W864" s="12" t="b">
        <f>IF(V864&lt;0,0,V864)=ROUND(X864,2)</f>
        <v>1</v>
      </c>
      <c r="X864" s="11">
        <v>0</v>
      </c>
      <c r="Y864" s="11">
        <v>0</v>
      </c>
      <c r="Z864" s="11">
        <v>0</v>
      </c>
      <c r="AA864" s="11">
        <v>0</v>
      </c>
      <c r="AB864" s="11">
        <v>0</v>
      </c>
      <c r="AC864" s="11"/>
      <c r="AD864" s="11">
        <v>0</v>
      </c>
      <c r="AE864" s="11">
        <v>0</v>
      </c>
      <c r="AF864" s="11">
        <v>0</v>
      </c>
      <c r="AG864" s="11" t="b">
        <f>ROUND(AF864,2)=ROUND((AH864*AE864),2)</f>
        <v>1</v>
      </c>
      <c r="AH864" s="11">
        <v>0</v>
      </c>
      <c r="AI864" s="11" t="s">
        <v>32</v>
      </c>
      <c r="AJ864" s="11"/>
    </row>
    <row r="865" spans="1:36" s="7" customFormat="1" ht="13.5" hidden="1" customHeight="1" x14ac:dyDescent="0.25">
      <c r="A865" s="11" t="str">
        <f t="shared" si="478"/>
        <v>select N'Свистак Ірма Юріївна', N'7',  N'Відділення анестезіології та інтенсивної терапії',  N'Трансплант-координатор',  N'0.25', 0, 0, 0, getDate(), null, getDate() union all</v>
      </c>
      <c r="B865" s="11" t="s">
        <v>218</v>
      </c>
      <c r="C865" s="11" t="s">
        <v>206</v>
      </c>
      <c r="D865" s="11" t="s">
        <v>140</v>
      </c>
      <c r="E865" s="11" t="s">
        <v>1363</v>
      </c>
      <c r="F865" s="11" t="s">
        <v>274</v>
      </c>
      <c r="G865" s="11" t="s">
        <v>26</v>
      </c>
      <c r="H865" s="11" t="s">
        <v>26</v>
      </c>
      <c r="I865" s="11" t="s">
        <v>27</v>
      </c>
      <c r="J865" s="11" t="s">
        <v>374</v>
      </c>
      <c r="K865" s="11" t="s">
        <v>1570</v>
      </c>
      <c r="L865" s="20"/>
      <c r="M865" s="11">
        <f t="shared" si="486"/>
        <v>0</v>
      </c>
      <c r="N865" s="11">
        <v>0</v>
      </c>
      <c r="O865" s="11"/>
      <c r="P865" s="11"/>
      <c r="Q865" s="11"/>
      <c r="R865" s="11">
        <v>0</v>
      </c>
      <c r="S865" s="11">
        <v>0</v>
      </c>
      <c r="T865" s="11"/>
      <c r="U865" s="11"/>
      <c r="V865" s="11"/>
      <c r="W865" s="11"/>
      <c r="X865" s="11">
        <v>0</v>
      </c>
      <c r="Y865" s="11">
        <v>0</v>
      </c>
      <c r="Z865" s="11">
        <v>0</v>
      </c>
      <c r="AA865" s="11">
        <v>0</v>
      </c>
      <c r="AB865" s="11">
        <v>0</v>
      </c>
      <c r="AC865" s="11"/>
      <c r="AD865" s="11">
        <v>0</v>
      </c>
      <c r="AE865" s="11">
        <v>0</v>
      </c>
      <c r="AF865" s="11">
        <v>0</v>
      </c>
      <c r="AG865" s="11"/>
      <c r="AH865" s="11">
        <v>0</v>
      </c>
      <c r="AI865" s="11" t="s">
        <v>32</v>
      </c>
      <c r="AJ865" s="11"/>
    </row>
    <row r="866" spans="1:36" s="7" customFormat="1" ht="13.5" hidden="1" customHeight="1" x14ac:dyDescent="0.25">
      <c r="A866" s="11" t="str">
        <f t="shared" si="478"/>
        <v>select N'Світлинець Марія Василівна', N'2',  N'Відділення екстреної (невідкладної) медичної допомоги',  N'сестра медична',  N'0.50', 8, 200, 0, getDate(), null, getDate() union all</v>
      </c>
      <c r="B866" s="11" t="s">
        <v>1462</v>
      </c>
      <c r="C866" s="11" t="s">
        <v>173</v>
      </c>
      <c r="D866" s="11" t="s">
        <v>30</v>
      </c>
      <c r="E866" s="11" t="s">
        <v>93</v>
      </c>
      <c r="F866" s="11" t="s">
        <v>181</v>
      </c>
      <c r="G866" s="11" t="s">
        <v>48</v>
      </c>
      <c r="H866" s="11" t="s">
        <v>95</v>
      </c>
      <c r="I866" s="11" t="s">
        <v>50</v>
      </c>
      <c r="J866" s="11" t="s">
        <v>29</v>
      </c>
      <c r="K866" s="11" t="s">
        <v>1571</v>
      </c>
      <c r="L866" s="20"/>
      <c r="M866" s="11">
        <f t="shared" si="486"/>
        <v>0</v>
      </c>
      <c r="N866" s="11">
        <v>0</v>
      </c>
      <c r="O866" s="11"/>
      <c r="P866" s="11"/>
      <c r="Q866" s="11"/>
      <c r="R866" s="11">
        <v>0</v>
      </c>
      <c r="S866" s="11">
        <v>0</v>
      </c>
      <c r="T866" s="11"/>
      <c r="U866" s="11"/>
      <c r="V866" s="11"/>
      <c r="W866" s="11"/>
      <c r="X866" s="11">
        <v>0</v>
      </c>
      <c r="Y866" s="11">
        <v>0</v>
      </c>
      <c r="Z866" s="11">
        <v>0</v>
      </c>
      <c r="AA866" s="11">
        <v>0</v>
      </c>
      <c r="AB866" s="11">
        <v>0</v>
      </c>
      <c r="AC866" s="11"/>
      <c r="AD866" s="11">
        <v>0</v>
      </c>
      <c r="AE866" s="11">
        <v>0</v>
      </c>
      <c r="AF866" s="11">
        <v>0</v>
      </c>
      <c r="AG866" s="11"/>
      <c r="AH866" s="11">
        <v>0</v>
      </c>
      <c r="AI866" s="11" t="s">
        <v>32</v>
      </c>
      <c r="AJ866" s="11"/>
    </row>
    <row r="867" spans="1:36" s="7" customFormat="1" ht="13.5" hidden="1" customHeight="1" x14ac:dyDescent="0.25">
      <c r="A867" s="11" t="str">
        <f t="shared" si="478"/>
        <v>select N'Севч Марина Євгенівна', N'81',  N'Перев'язувальна',  N'сестра медична',  N'1.00', 8, 200, 0, getDate(), null, getDate() union all</v>
      </c>
      <c r="B867" s="11" t="s">
        <v>1534</v>
      </c>
      <c r="C867" s="11" t="s">
        <v>1535</v>
      </c>
      <c r="D867" s="11" t="s">
        <v>227</v>
      </c>
      <c r="E867" s="11" t="s">
        <v>93</v>
      </c>
      <c r="F867" s="11" t="s">
        <v>25</v>
      </c>
      <c r="G867" s="11" t="s">
        <v>48</v>
      </c>
      <c r="H867" s="11" t="s">
        <v>95</v>
      </c>
      <c r="I867" s="11" t="s">
        <v>29</v>
      </c>
      <c r="J867" s="11" t="s">
        <v>29</v>
      </c>
      <c r="K867" s="11" t="s">
        <v>1569</v>
      </c>
      <c r="L867" s="20"/>
      <c r="M867" s="11">
        <f t="shared" si="486"/>
        <v>0</v>
      </c>
      <c r="N867" s="11">
        <v>0</v>
      </c>
      <c r="O867" s="11"/>
      <c r="P867" s="11"/>
      <c r="Q867" s="11"/>
      <c r="R867" s="11">
        <v>0</v>
      </c>
      <c r="S867" s="11">
        <v>0</v>
      </c>
      <c r="T867" s="11"/>
      <c r="U867" s="11"/>
      <c r="V867" s="11"/>
      <c r="W867" s="11"/>
      <c r="X867" s="11">
        <v>0</v>
      </c>
      <c r="Y867" s="11">
        <v>0</v>
      </c>
      <c r="Z867" s="11">
        <v>0</v>
      </c>
      <c r="AA867" s="11">
        <v>0</v>
      </c>
      <c r="AB867" s="11">
        <v>0</v>
      </c>
      <c r="AC867" s="11"/>
      <c r="AD867" s="11">
        <v>0</v>
      </c>
      <c r="AE867" s="11">
        <v>0</v>
      </c>
      <c r="AF867" s="11">
        <v>0</v>
      </c>
      <c r="AG867" s="11"/>
      <c r="AH867" s="11">
        <v>0</v>
      </c>
      <c r="AI867" s="11" t="s">
        <v>32</v>
      </c>
      <c r="AJ867" s="11"/>
    </row>
    <row r="868" spans="1:36" s="7" customFormat="1" ht="13.5" hidden="1" customHeight="1" x14ac:dyDescent="0.25">
      <c r="A868" s="11" t="str">
        <f t="shared" si="478"/>
        <v>select N'Сегеді Вікторія Іванівна', N'33',  N'Жіноча консультація',  N'лікар-акушер-гінеколог',  N'1.00', 0, 0, 0, getDate(), null, getDate() union all</v>
      </c>
      <c r="B868" s="11" t="s">
        <v>309</v>
      </c>
      <c r="C868" s="11" t="s">
        <v>222</v>
      </c>
      <c r="D868" s="11" t="s">
        <v>223</v>
      </c>
      <c r="E868" s="11" t="s">
        <v>36</v>
      </c>
      <c r="F868" s="11">
        <v>0</v>
      </c>
      <c r="G868" s="11" t="s">
        <v>26</v>
      </c>
      <c r="H868" s="11" t="s">
        <v>26</v>
      </c>
      <c r="I868" s="11" t="s">
        <v>29</v>
      </c>
      <c r="J868" s="11" t="s">
        <v>29</v>
      </c>
      <c r="K868" s="11" t="s">
        <v>1569</v>
      </c>
      <c r="L868" s="20"/>
      <c r="M868" s="11">
        <f t="shared" si="486"/>
        <v>0</v>
      </c>
      <c r="N868" s="11">
        <v>0</v>
      </c>
      <c r="O868" s="11"/>
      <c r="P868" s="11">
        <f>S868*(200/3)*J868*F868</f>
        <v>0</v>
      </c>
      <c r="Q868" s="11" t="b">
        <f>ROUND(R868,2)=ROUND(P868,2)</f>
        <v>1</v>
      </c>
      <c r="R868" s="11">
        <v>0</v>
      </c>
      <c r="S868" s="12">
        <v>0</v>
      </c>
      <c r="T868" s="12">
        <f>(30000*F868*J868)</f>
        <v>0</v>
      </c>
      <c r="U868" s="12">
        <f>20000*F868*J868</f>
        <v>0</v>
      </c>
      <c r="V868" s="12">
        <f>ROUND(IF((Y868-T868)&gt;U868,(Y868-T868-U868)*0.1+U868*0.3,(Y868-T868)*0.3),2)</f>
        <v>0</v>
      </c>
      <c r="W868" s="12" t="b">
        <f>IF(V868&lt;0,0,V868)=ROUND(X868,2)</f>
        <v>1</v>
      </c>
      <c r="X868" s="11">
        <v>0</v>
      </c>
      <c r="Y868" s="11">
        <v>0</v>
      </c>
      <c r="Z868" s="11">
        <v>0</v>
      </c>
      <c r="AA868" s="11">
        <v>0</v>
      </c>
      <c r="AB868" s="11">
        <v>0</v>
      </c>
      <c r="AC868" s="11"/>
      <c r="AD868" s="11">
        <v>0</v>
      </c>
      <c r="AE868" s="11">
        <v>0</v>
      </c>
      <c r="AF868" s="11">
        <v>0</v>
      </c>
      <c r="AG868" s="11" t="b">
        <f>ROUND(AF868,2)=ROUND((AH868*AE868),2)</f>
        <v>1</v>
      </c>
      <c r="AH868" s="11">
        <v>0</v>
      </c>
      <c r="AI868" s="11" t="s">
        <v>32</v>
      </c>
      <c r="AJ868" s="11"/>
    </row>
    <row r="869" spans="1:36" s="7" customFormat="1" ht="13.5" hidden="1" customHeight="1" x14ac:dyDescent="0.25">
      <c r="A869" s="11" t="str">
        <f t="shared" si="478"/>
        <v>select N'Селіванова Вікторія Золтанівна', N'32',  N'Загальнолікарський кабінет',  N'оператор комп’ютерного набору',  N'1.00', 5, 640, 0, getDate(), null, getDate() union all</v>
      </c>
      <c r="B869" s="11" t="s">
        <v>980</v>
      </c>
      <c r="C869" s="11" t="s">
        <v>127</v>
      </c>
      <c r="D869" s="11" t="s">
        <v>84</v>
      </c>
      <c r="E869" s="11" t="s">
        <v>974</v>
      </c>
      <c r="F869" s="11" t="s">
        <v>274</v>
      </c>
      <c r="G869" s="11" t="s">
        <v>23</v>
      </c>
      <c r="H869" s="11" t="s">
        <v>61</v>
      </c>
      <c r="I869" s="11" t="s">
        <v>29</v>
      </c>
      <c r="J869" s="11" t="s">
        <v>29</v>
      </c>
      <c r="K869" s="11" t="s">
        <v>1569</v>
      </c>
      <c r="L869" s="20"/>
      <c r="M869" s="11">
        <f t="shared" si="486"/>
        <v>0</v>
      </c>
      <c r="N869" s="11">
        <v>0</v>
      </c>
      <c r="O869" s="11"/>
      <c r="P869" s="11"/>
      <c r="Q869" s="11"/>
      <c r="R869" s="11">
        <v>0</v>
      </c>
      <c r="S869" s="11">
        <v>0</v>
      </c>
      <c r="T869" s="11"/>
      <c r="U869" s="11"/>
      <c r="V869" s="11"/>
      <c r="W869" s="11"/>
      <c r="X869" s="11">
        <v>0</v>
      </c>
      <c r="Y869" s="11">
        <v>0</v>
      </c>
      <c r="Z869" s="11">
        <v>0</v>
      </c>
      <c r="AA869" s="11">
        <v>0</v>
      </c>
      <c r="AB869" s="11">
        <v>0</v>
      </c>
      <c r="AC869" s="11"/>
      <c r="AD869" s="11">
        <v>0</v>
      </c>
      <c r="AE869" s="11">
        <v>0</v>
      </c>
      <c r="AF869" s="11">
        <v>0</v>
      </c>
      <c r="AG869" s="11"/>
      <c r="AH869" s="11">
        <v>0</v>
      </c>
      <c r="AI869" s="11" t="s">
        <v>32</v>
      </c>
      <c r="AJ869" s="11"/>
    </row>
    <row r="870" spans="1:36" s="7" customFormat="1" ht="13.5" hidden="1" customHeight="1" x14ac:dyDescent="0.25">
      <c r="A870" s="11" t="str">
        <f t="shared" si="478"/>
        <v>select N'Семенко Олександр Анатолійович', N'84',  N'Терапевтичний блок інтенсивної терапії',  N'лікар-невропатолог',  N'1.00', 0, 0, 4546,6666, getDate(), null, getDate() union all</v>
      </c>
      <c r="B870" s="11" t="s">
        <v>950</v>
      </c>
      <c r="C870" s="11" t="s">
        <v>88</v>
      </c>
      <c r="D870" s="11" t="s">
        <v>89</v>
      </c>
      <c r="E870" s="11" t="s">
        <v>90</v>
      </c>
      <c r="F870" s="11">
        <v>1</v>
      </c>
      <c r="G870" s="11" t="s">
        <v>26</v>
      </c>
      <c r="H870" s="11" t="s">
        <v>26</v>
      </c>
      <c r="I870" s="11" t="s">
        <v>29</v>
      </c>
      <c r="J870" s="11" t="s">
        <v>29</v>
      </c>
      <c r="K870" s="11" t="s">
        <v>1569</v>
      </c>
      <c r="L870" s="20"/>
      <c r="M870" s="11">
        <f t="shared" si="486"/>
        <v>4546.6666000000005</v>
      </c>
      <c r="N870" s="11">
        <f>F870*J870*O870</f>
        <v>2880</v>
      </c>
      <c r="O870" s="11">
        <v>2880</v>
      </c>
      <c r="P870" s="11">
        <f t="shared" ref="P870:P872" si="487">S870*(200/3)*J870*F870</f>
        <v>1666.6666666666667</v>
      </c>
      <c r="Q870" s="11" t="b">
        <f t="shared" ref="Q870:Q872" si="488">ROUND(R870,2)=ROUND(P870,2)</f>
        <v>1</v>
      </c>
      <c r="R870" s="11">
        <v>1666.6666</v>
      </c>
      <c r="S870" s="14">
        <v>25</v>
      </c>
      <c r="T870" s="12">
        <f t="shared" ref="T870:T872" si="489">(30000*F870*J870)</f>
        <v>30000</v>
      </c>
      <c r="U870" s="12">
        <f t="shared" ref="U870:U872" si="490">20000*F870*J870</f>
        <v>20000</v>
      </c>
      <c r="V870" s="12">
        <f t="shared" ref="V870:V872" si="491">ROUND(IF((Y870-T870)&gt;U870,(Y870-T870-U870)*0.1+U870*0.3,(Y870-T870)*0.3),2)</f>
        <v>-9000</v>
      </c>
      <c r="W870" s="12" t="b">
        <f t="shared" ref="W870:W872" si="492">IF(V870&lt;0,0,V870)=ROUND(X870,2)</f>
        <v>1</v>
      </c>
      <c r="X870" s="11">
        <v>0</v>
      </c>
      <c r="Y870" s="11">
        <v>0</v>
      </c>
      <c r="Z870" s="11">
        <v>0</v>
      </c>
      <c r="AA870" s="11">
        <v>0</v>
      </c>
      <c r="AB870" s="11">
        <v>0</v>
      </c>
      <c r="AC870" s="11"/>
      <c r="AD870" s="11">
        <v>0</v>
      </c>
      <c r="AE870" s="11">
        <v>0</v>
      </c>
      <c r="AF870" s="11">
        <f>ROUND(AH870*AE870,2)</f>
        <v>0</v>
      </c>
      <c r="AG870" s="11" t="b">
        <f t="shared" ref="AG870:AG872" si="493">ROUND(AF870,2)=ROUND((AH870*AE870),2)</f>
        <v>1</v>
      </c>
      <c r="AH870" s="11">
        <v>4075045</v>
      </c>
      <c r="AI870" s="11" t="s">
        <v>32</v>
      </c>
      <c r="AJ870" s="11"/>
    </row>
    <row r="871" spans="1:36" s="7" customFormat="1" ht="13.5" hidden="1" customHeight="1" x14ac:dyDescent="0.25">
      <c r="A871" s="11" t="str">
        <f t="shared" si="478"/>
        <v>select N'Сеничич Марта Романівна', N'7',  N'Відділення анестезіології та інтенсивної терапії',  N'лікар-інтерн',  N'1.00', 0, 0, 0, getDate(), null, getDate() union all</v>
      </c>
      <c r="B871" s="11" t="s">
        <v>1393</v>
      </c>
      <c r="C871" s="11" t="s">
        <v>206</v>
      </c>
      <c r="D871" s="11" t="s">
        <v>140</v>
      </c>
      <c r="E871" s="11" t="s">
        <v>1567</v>
      </c>
      <c r="F871" s="11">
        <v>1</v>
      </c>
      <c r="G871" s="11" t="s">
        <v>26</v>
      </c>
      <c r="H871" s="11" t="s">
        <v>26</v>
      </c>
      <c r="I871" s="11" t="s">
        <v>29</v>
      </c>
      <c r="J871" s="11" t="s">
        <v>29</v>
      </c>
      <c r="K871" s="11" t="s">
        <v>1569</v>
      </c>
      <c r="L871" s="20"/>
      <c r="M871" s="11">
        <f t="shared" si="486"/>
        <v>0</v>
      </c>
      <c r="N871" s="11">
        <v>0</v>
      </c>
      <c r="O871" s="11"/>
      <c r="P871" s="11">
        <f t="shared" si="487"/>
        <v>0</v>
      </c>
      <c r="Q871" s="11" t="b">
        <f t="shared" si="488"/>
        <v>1</v>
      </c>
      <c r="R871" s="11">
        <v>0</v>
      </c>
      <c r="S871" s="12">
        <v>0</v>
      </c>
      <c r="T871" s="12">
        <f t="shared" si="489"/>
        <v>30000</v>
      </c>
      <c r="U871" s="12">
        <f t="shared" si="490"/>
        <v>20000</v>
      </c>
      <c r="V871" s="12">
        <f t="shared" si="491"/>
        <v>-9000</v>
      </c>
      <c r="W871" s="12" t="b">
        <f t="shared" si="492"/>
        <v>1</v>
      </c>
      <c r="X871" s="11">
        <v>0</v>
      </c>
      <c r="Y871" s="11">
        <v>0</v>
      </c>
      <c r="Z871" s="11">
        <v>0</v>
      </c>
      <c r="AA871" s="11">
        <v>0</v>
      </c>
      <c r="AB871" s="11">
        <v>0</v>
      </c>
      <c r="AC871" s="11"/>
      <c r="AD871" s="11">
        <v>0</v>
      </c>
      <c r="AE871" s="11">
        <v>0</v>
      </c>
      <c r="AF871" s="11">
        <v>0</v>
      </c>
      <c r="AG871" s="11" t="b">
        <f t="shared" si="493"/>
        <v>1</v>
      </c>
      <c r="AH871" s="11">
        <v>0</v>
      </c>
      <c r="AI871" s="11" t="s">
        <v>32</v>
      </c>
      <c r="AJ871" s="11"/>
    </row>
    <row r="872" spans="1:36" s="7" customFormat="1" ht="13.5" hidden="1" customHeight="1" x14ac:dyDescent="0.25">
      <c r="A872" s="11" t="str">
        <f t="shared" si="478"/>
        <v>select N'Сенько Вікторія Мартинівна', N'85',  N'Відділення сумісного перебування матері та дитини',  N'лікар-педіатр-неонатолог',  N'1.00', 0, 0, 1549,536192, getDate(), null, getDate() union all</v>
      </c>
      <c r="B872" s="11" t="s">
        <v>565</v>
      </c>
      <c r="C872" s="11" t="s">
        <v>146</v>
      </c>
      <c r="D872" s="11" t="s">
        <v>147</v>
      </c>
      <c r="E872" s="11" t="s">
        <v>148</v>
      </c>
      <c r="F872" s="11">
        <v>0.53803339999999999</v>
      </c>
      <c r="G872" s="11" t="s">
        <v>26</v>
      </c>
      <c r="H872" s="11" t="s">
        <v>26</v>
      </c>
      <c r="I872" s="11" t="s">
        <v>29</v>
      </c>
      <c r="J872" s="11" t="s">
        <v>29</v>
      </c>
      <c r="K872" s="11" t="s">
        <v>1569</v>
      </c>
      <c r="L872" s="20"/>
      <c r="M872" s="11">
        <f t="shared" si="486"/>
        <v>1549.536192</v>
      </c>
      <c r="N872" s="11">
        <f>F872*J872*O872</f>
        <v>1549.536192</v>
      </c>
      <c r="O872" s="11">
        <v>2880</v>
      </c>
      <c r="P872" s="11">
        <f t="shared" si="487"/>
        <v>0</v>
      </c>
      <c r="Q872" s="11" t="b">
        <f t="shared" si="488"/>
        <v>1</v>
      </c>
      <c r="R872" s="11">
        <v>0</v>
      </c>
      <c r="S872" s="12">
        <v>0</v>
      </c>
      <c r="T872" s="12">
        <f t="shared" si="489"/>
        <v>16141.002</v>
      </c>
      <c r="U872" s="12">
        <f t="shared" si="490"/>
        <v>10760.668</v>
      </c>
      <c r="V872" s="12">
        <f t="shared" si="491"/>
        <v>-4842.3</v>
      </c>
      <c r="W872" s="12" t="b">
        <f t="shared" si="492"/>
        <v>1</v>
      </c>
      <c r="X872" s="11">
        <v>0</v>
      </c>
      <c r="Y872" s="11">
        <v>0</v>
      </c>
      <c r="Z872" s="11">
        <v>0</v>
      </c>
      <c r="AA872" s="11">
        <v>0</v>
      </c>
      <c r="AB872" s="11">
        <v>0</v>
      </c>
      <c r="AC872" s="11"/>
      <c r="AD872" s="11">
        <v>0</v>
      </c>
      <c r="AE872" s="11">
        <v>0</v>
      </c>
      <c r="AF872" s="11">
        <v>0</v>
      </c>
      <c r="AG872" s="11" t="b">
        <f t="shared" si="493"/>
        <v>1</v>
      </c>
      <c r="AH872" s="11">
        <v>0</v>
      </c>
      <c r="AI872" s="11" t="s">
        <v>32</v>
      </c>
      <c r="AJ872" s="11"/>
    </row>
    <row r="873" spans="1:36" s="7" customFormat="1" ht="13.5" hidden="1" customHeight="1" x14ac:dyDescent="0.25">
      <c r="A873" s="11" t="str">
        <f t="shared" si="478"/>
        <v>select N'Сигиденко Каміла Іванівна', N'32',  N'Сектор дитячої консультації',  N'фізичний терапевт',  N'1.00', 8, 360, 0, getDate(), null, getDate() union all</v>
      </c>
      <c r="B873" s="11" t="s">
        <v>1009</v>
      </c>
      <c r="C873" s="11" t="s">
        <v>237</v>
      </c>
      <c r="D873" s="11" t="s">
        <v>84</v>
      </c>
      <c r="E873" s="11" t="s">
        <v>102</v>
      </c>
      <c r="F873" s="11" t="s">
        <v>25</v>
      </c>
      <c r="G873" s="11">
        <v>8</v>
      </c>
      <c r="H873" s="11">
        <v>360</v>
      </c>
      <c r="I873" s="11" t="s">
        <v>29</v>
      </c>
      <c r="J873" s="11" t="s">
        <v>29</v>
      </c>
      <c r="K873" s="11" t="s">
        <v>1569</v>
      </c>
      <c r="L873" s="20"/>
      <c r="M873" s="11">
        <f t="shared" si="486"/>
        <v>0</v>
      </c>
      <c r="N873" s="11">
        <v>0</v>
      </c>
      <c r="O873" s="11"/>
      <c r="P873" s="11"/>
      <c r="Q873" s="11"/>
      <c r="R873" s="11">
        <v>0</v>
      </c>
      <c r="S873" s="11">
        <v>0</v>
      </c>
      <c r="T873" s="11"/>
      <c r="U873" s="11"/>
      <c r="V873" s="11"/>
      <c r="W873" s="11"/>
      <c r="X873" s="11">
        <v>0</v>
      </c>
      <c r="Y873" s="11">
        <v>0</v>
      </c>
      <c r="Z873" s="11">
        <v>0</v>
      </c>
      <c r="AA873" s="11">
        <v>0</v>
      </c>
      <c r="AB873" s="11">
        <v>0</v>
      </c>
      <c r="AC873" s="11"/>
      <c r="AD873" s="11">
        <v>0</v>
      </c>
      <c r="AE873" s="11">
        <v>0</v>
      </c>
      <c r="AF873" s="11">
        <v>0</v>
      </c>
      <c r="AG873" s="11"/>
      <c r="AH873" s="11">
        <v>0</v>
      </c>
      <c r="AI873" s="11" t="s">
        <v>32</v>
      </c>
      <c r="AJ873" s="11"/>
    </row>
    <row r="874" spans="1:36" s="7" customFormat="1" ht="13.5" hidden="1" customHeight="1" x14ac:dyDescent="0.25">
      <c r="A874" s="11" t="str">
        <f t="shared" si="478"/>
        <v>select N'Сидор Кристина Володимирівна', N'21',  N'Онкологічне відділення',  N'Молодша медична сестра',  N'1.00', 8, 120, 0, getDate(), null, getDate() union all</v>
      </c>
      <c r="B874" s="11" t="s">
        <v>1538</v>
      </c>
      <c r="C874" s="11" t="s">
        <v>40</v>
      </c>
      <c r="D874" s="11" t="s">
        <v>41</v>
      </c>
      <c r="E874" s="11" t="s">
        <v>111</v>
      </c>
      <c r="F874" s="11" t="s">
        <v>25</v>
      </c>
      <c r="G874" s="11" t="s">
        <v>48</v>
      </c>
      <c r="H874" s="11" t="s">
        <v>112</v>
      </c>
      <c r="I874" s="11" t="s">
        <v>29</v>
      </c>
      <c r="J874" s="11" t="s">
        <v>29</v>
      </c>
      <c r="K874" s="11" t="s">
        <v>1569</v>
      </c>
      <c r="L874" s="20"/>
      <c r="M874" s="11">
        <f t="shared" si="486"/>
        <v>0</v>
      </c>
      <c r="N874" s="11">
        <v>0</v>
      </c>
      <c r="O874" s="11"/>
      <c r="P874" s="11"/>
      <c r="Q874" s="11"/>
      <c r="R874" s="11">
        <v>0</v>
      </c>
      <c r="S874" s="11">
        <v>0</v>
      </c>
      <c r="T874" s="11"/>
      <c r="U874" s="11"/>
      <c r="V874" s="11"/>
      <c r="W874" s="11"/>
      <c r="X874" s="11">
        <v>0</v>
      </c>
      <c r="Y874" s="11">
        <v>0</v>
      </c>
      <c r="Z874" s="11">
        <v>0</v>
      </c>
      <c r="AA874" s="11">
        <v>0</v>
      </c>
      <c r="AB874" s="11">
        <v>0</v>
      </c>
      <c r="AC874" s="11"/>
      <c r="AD874" s="11">
        <v>0</v>
      </c>
      <c r="AE874" s="11">
        <v>0</v>
      </c>
      <c r="AF874" s="11">
        <v>0</v>
      </c>
      <c r="AG874" s="11"/>
      <c r="AH874" s="11">
        <v>0</v>
      </c>
      <c r="AI874" s="11" t="s">
        <v>32</v>
      </c>
      <c r="AJ874" s="11"/>
    </row>
    <row r="875" spans="1:36" s="7" customFormat="1" ht="13.5" hidden="1" customHeight="1" x14ac:dyDescent="0.25">
      <c r="A875" s="11" t="str">
        <f t="shared" si="478"/>
        <v>select N'Сидоран Вікторія Іванівна', N'32',  N'Кардіологічний кабінет',  N'лікар-кардіолог',  N'1.00', 0, 0, 0, getDate(), null, getDate() union all</v>
      </c>
      <c r="B875" s="11" t="s">
        <v>839</v>
      </c>
      <c r="C875" s="11" t="s">
        <v>840</v>
      </c>
      <c r="D875" s="11" t="s">
        <v>84</v>
      </c>
      <c r="E875" s="11" t="s">
        <v>841</v>
      </c>
      <c r="F875" s="11">
        <v>0</v>
      </c>
      <c r="G875" s="11" t="s">
        <v>26</v>
      </c>
      <c r="H875" s="11" t="s">
        <v>26</v>
      </c>
      <c r="I875" s="11" t="s">
        <v>29</v>
      </c>
      <c r="J875" s="11" t="s">
        <v>29</v>
      </c>
      <c r="K875" s="11" t="s">
        <v>1569</v>
      </c>
      <c r="L875" s="20"/>
      <c r="M875" s="11">
        <f t="shared" si="486"/>
        <v>0</v>
      </c>
      <c r="N875" s="11">
        <v>0</v>
      </c>
      <c r="O875" s="11"/>
      <c r="P875" s="11">
        <f t="shared" ref="P875:P876" si="494">S875*(200/3)*J875*F875</f>
        <v>0</v>
      </c>
      <c r="Q875" s="11" t="b">
        <f t="shared" ref="Q875:Q876" si="495">ROUND(R875,2)=ROUND(P875,2)</f>
        <v>1</v>
      </c>
      <c r="R875" s="11">
        <v>0</v>
      </c>
      <c r="S875" s="12">
        <v>0</v>
      </c>
      <c r="T875" s="12">
        <f t="shared" ref="T875:T876" si="496">(30000*F875*J875)</f>
        <v>0</v>
      </c>
      <c r="U875" s="12">
        <f t="shared" ref="U875:U876" si="497">20000*F875*J875</f>
        <v>0</v>
      </c>
      <c r="V875" s="12">
        <f t="shared" ref="V875:V876" si="498">ROUND(IF((Y875-T875)&gt;U875,(Y875-T875-U875)*0.1+U875*0.3,(Y875-T875)*0.3),2)</f>
        <v>0</v>
      </c>
      <c r="W875" s="12" t="b">
        <f t="shared" ref="W875:W876" si="499">IF(V875&lt;0,0,V875)=ROUND(X875,2)</f>
        <v>1</v>
      </c>
      <c r="X875" s="11">
        <v>0</v>
      </c>
      <c r="Y875" s="11">
        <v>0</v>
      </c>
      <c r="Z875" s="11">
        <v>0</v>
      </c>
      <c r="AA875" s="11">
        <v>0</v>
      </c>
      <c r="AB875" s="11">
        <v>0</v>
      </c>
      <c r="AC875" s="11"/>
      <c r="AD875" s="11">
        <v>0</v>
      </c>
      <c r="AE875" s="11">
        <v>0</v>
      </c>
      <c r="AF875" s="11">
        <v>0</v>
      </c>
      <c r="AG875" s="11" t="b">
        <f t="shared" ref="AG875:AG876" si="500">ROUND(AF875,2)=ROUND((AH875*AE875),2)</f>
        <v>1</v>
      </c>
      <c r="AH875" s="11">
        <v>0</v>
      </c>
      <c r="AI875" s="11" t="s">
        <v>32</v>
      </c>
      <c r="AJ875" s="11"/>
    </row>
    <row r="876" spans="1:36" s="7" customFormat="1" ht="13.5" hidden="1" customHeight="1" x14ac:dyDescent="0.25">
      <c r="A876" s="11" t="str">
        <f t="shared" si="478"/>
        <v>select N'Сидоран Марина Мирославівна', N'32',  N'Флюрографічний кабінет',  N'лікар-рентгенолог',  N'1.00', 0, 0, 9346,33682933333, getDate(), null, getDate() union all</v>
      </c>
      <c r="B876" s="11" t="s">
        <v>932</v>
      </c>
      <c r="C876" s="11" t="s">
        <v>393</v>
      </c>
      <c r="D876" s="11" t="s">
        <v>84</v>
      </c>
      <c r="E876" s="11" t="s">
        <v>371</v>
      </c>
      <c r="F876" s="11">
        <v>0.76190480000000005</v>
      </c>
      <c r="G876" s="11" t="s">
        <v>26</v>
      </c>
      <c r="H876" s="11" t="s">
        <v>26</v>
      </c>
      <c r="I876" s="11" t="s">
        <v>29</v>
      </c>
      <c r="J876" s="11" t="s">
        <v>29</v>
      </c>
      <c r="K876" s="11" t="s">
        <v>1569</v>
      </c>
      <c r="L876" s="20"/>
      <c r="M876" s="11">
        <f t="shared" si="486"/>
        <v>9346.3368293333333</v>
      </c>
      <c r="N876" s="11">
        <v>0</v>
      </c>
      <c r="O876" s="11"/>
      <c r="P876" s="11">
        <f t="shared" si="494"/>
        <v>0</v>
      </c>
      <c r="Q876" s="11" t="b">
        <f t="shared" si="495"/>
        <v>1</v>
      </c>
      <c r="R876" s="11">
        <v>0</v>
      </c>
      <c r="S876" s="12">
        <v>0</v>
      </c>
      <c r="T876" s="12">
        <f t="shared" si="496"/>
        <v>22857.144</v>
      </c>
      <c r="U876" s="12">
        <f t="shared" si="497"/>
        <v>15238.096000000001</v>
      </c>
      <c r="V876" s="12">
        <f t="shared" si="498"/>
        <v>7680.3</v>
      </c>
      <c r="W876" s="12" t="b">
        <f t="shared" si="499"/>
        <v>0</v>
      </c>
      <c r="X876" s="11">
        <v>7680.3050000000003</v>
      </c>
      <c r="Y876" s="11">
        <v>69184</v>
      </c>
      <c r="Z876" s="11">
        <f>AA876*J876*F876*80/3</f>
        <v>1666.0318293333332</v>
      </c>
      <c r="AA876" s="11">
        <v>82</v>
      </c>
      <c r="AB876" s="11">
        <v>0</v>
      </c>
      <c r="AC876" s="11"/>
      <c r="AD876" s="11">
        <v>0</v>
      </c>
      <c r="AE876" s="11">
        <v>0</v>
      </c>
      <c r="AF876" s="11">
        <v>0</v>
      </c>
      <c r="AG876" s="11" t="b">
        <f t="shared" si="500"/>
        <v>1</v>
      </c>
      <c r="AH876" s="11">
        <v>0</v>
      </c>
      <c r="AI876" s="11" t="s">
        <v>32</v>
      </c>
      <c r="AJ876" s="11"/>
    </row>
    <row r="877" spans="1:36" s="7" customFormat="1" ht="13.5" hidden="1" customHeight="1" x14ac:dyDescent="0.25">
      <c r="A877" s="11" t="str">
        <f t="shared" si="478"/>
        <v>select N'Сийплокі Тетяна Михайлівна', N'60',  N'Реабілітаційне відділення',  N'сестра медична',  N'1.00', 8, 200, 0, getDate(), null, getDate() union all</v>
      </c>
      <c r="B877" s="11" t="s">
        <v>1434</v>
      </c>
      <c r="C877" s="11" t="s">
        <v>100</v>
      </c>
      <c r="D877" s="11" t="s">
        <v>101</v>
      </c>
      <c r="E877" s="11" t="s">
        <v>93</v>
      </c>
      <c r="F877" s="11" t="s">
        <v>181</v>
      </c>
      <c r="G877" s="11" t="s">
        <v>48</v>
      </c>
      <c r="H877" s="11" t="s">
        <v>95</v>
      </c>
      <c r="I877" s="11" t="s">
        <v>29</v>
      </c>
      <c r="J877" s="11" t="s">
        <v>29</v>
      </c>
      <c r="K877" s="11" t="s">
        <v>1569</v>
      </c>
      <c r="L877" s="20"/>
      <c r="M877" s="11">
        <f t="shared" si="486"/>
        <v>0</v>
      </c>
      <c r="N877" s="11">
        <v>0</v>
      </c>
      <c r="O877" s="11"/>
      <c r="P877" s="11"/>
      <c r="Q877" s="11"/>
      <c r="R877" s="11">
        <v>0</v>
      </c>
      <c r="S877" s="11">
        <v>0</v>
      </c>
      <c r="T877" s="11"/>
      <c r="U877" s="11"/>
      <c r="V877" s="11"/>
      <c r="W877" s="11"/>
      <c r="X877" s="11">
        <v>0</v>
      </c>
      <c r="Y877" s="11">
        <v>0</v>
      </c>
      <c r="Z877" s="11">
        <v>0</v>
      </c>
      <c r="AA877" s="11">
        <v>0</v>
      </c>
      <c r="AB877" s="11">
        <v>0</v>
      </c>
      <c r="AC877" s="11"/>
      <c r="AD877" s="11">
        <v>0</v>
      </c>
      <c r="AE877" s="11">
        <v>0</v>
      </c>
      <c r="AF877" s="11">
        <v>0</v>
      </c>
      <c r="AG877" s="11"/>
      <c r="AH877" s="11">
        <v>0</v>
      </c>
      <c r="AI877" s="11" t="s">
        <v>32</v>
      </c>
      <c r="AJ877" s="11"/>
    </row>
    <row r="878" spans="1:36" s="7" customFormat="1" ht="13.5" hidden="1" customHeight="1" x14ac:dyDescent="0.25">
      <c r="A878" s="11" t="str">
        <f t="shared" si="478"/>
        <v>select N'Симодейка Віра Андріївна', N'3',  N'Інфекційне відділення',  N'Молодша медична сестра',  N'1.00', 8, 120, 0, getDate(), null, getDate() union all</v>
      </c>
      <c r="B878" s="11" t="s">
        <v>586</v>
      </c>
      <c r="C878" s="11" t="s">
        <v>92</v>
      </c>
      <c r="D878" s="11" t="s">
        <v>77</v>
      </c>
      <c r="E878" s="11" t="s">
        <v>111</v>
      </c>
      <c r="F878" s="11" t="s">
        <v>94</v>
      </c>
      <c r="G878" s="11" t="s">
        <v>48</v>
      </c>
      <c r="H878" s="11" t="s">
        <v>112</v>
      </c>
      <c r="I878" s="11" t="s">
        <v>29</v>
      </c>
      <c r="J878" s="11" t="s">
        <v>29</v>
      </c>
      <c r="K878" s="11" t="s">
        <v>1569</v>
      </c>
      <c r="L878" s="20"/>
      <c r="M878" s="11">
        <f t="shared" si="486"/>
        <v>0</v>
      </c>
      <c r="N878" s="11">
        <v>0</v>
      </c>
      <c r="O878" s="11"/>
      <c r="P878" s="11"/>
      <c r="Q878" s="11"/>
      <c r="R878" s="11">
        <v>0</v>
      </c>
      <c r="S878" s="11">
        <v>0</v>
      </c>
      <c r="T878" s="11"/>
      <c r="U878" s="11"/>
      <c r="V878" s="11"/>
      <c r="W878" s="11"/>
      <c r="X878" s="11">
        <v>0</v>
      </c>
      <c r="Y878" s="11">
        <v>0</v>
      </c>
      <c r="Z878" s="11">
        <v>0</v>
      </c>
      <c r="AA878" s="11">
        <v>0</v>
      </c>
      <c r="AB878" s="11">
        <v>0</v>
      </c>
      <c r="AC878" s="11"/>
      <c r="AD878" s="11">
        <v>0</v>
      </c>
      <c r="AE878" s="11">
        <v>0</v>
      </c>
      <c r="AF878" s="11">
        <v>0</v>
      </c>
      <c r="AG878" s="11"/>
      <c r="AH878" s="11">
        <v>0</v>
      </c>
      <c r="AI878" s="11" t="s">
        <v>32</v>
      </c>
      <c r="AJ878" s="11"/>
    </row>
    <row r="879" spans="1:36" s="7" customFormat="1" ht="13.5" hidden="1" customHeight="1" x14ac:dyDescent="0.25">
      <c r="A879" s="11" t="str">
        <f t="shared" si="478"/>
        <v>select N'Симчера Ніна Андріївна', N'83',  N'Відділення патології вагітності та екстрагенітальної патології',  N'акушерка',  N'0.75', 8, 260, 0, getDate(), null, getDate() union all</v>
      </c>
      <c r="B879" s="11" t="s">
        <v>652</v>
      </c>
      <c r="C879" s="11" t="s">
        <v>44</v>
      </c>
      <c r="D879" s="11" t="s">
        <v>45</v>
      </c>
      <c r="E879" s="11" t="s">
        <v>46</v>
      </c>
      <c r="F879" s="11" t="s">
        <v>653</v>
      </c>
      <c r="G879" s="11" t="s">
        <v>48</v>
      </c>
      <c r="H879" s="11" t="s">
        <v>49</v>
      </c>
      <c r="I879" s="11" t="s">
        <v>165</v>
      </c>
      <c r="J879" s="11" t="s">
        <v>29</v>
      </c>
      <c r="K879" s="11" t="s">
        <v>1572</v>
      </c>
      <c r="L879" s="20"/>
      <c r="M879" s="11">
        <f t="shared" si="486"/>
        <v>0</v>
      </c>
      <c r="N879" s="11">
        <v>0</v>
      </c>
      <c r="O879" s="11"/>
      <c r="P879" s="11"/>
      <c r="Q879" s="11"/>
      <c r="R879" s="11">
        <v>0</v>
      </c>
      <c r="S879" s="11">
        <v>0</v>
      </c>
      <c r="T879" s="11"/>
      <c r="U879" s="11"/>
      <c r="V879" s="11"/>
      <c r="W879" s="11"/>
      <c r="X879" s="11">
        <v>0</v>
      </c>
      <c r="Y879" s="11">
        <v>0</v>
      </c>
      <c r="Z879" s="11">
        <v>0</v>
      </c>
      <c r="AA879" s="11">
        <v>0</v>
      </c>
      <c r="AB879" s="11">
        <v>0</v>
      </c>
      <c r="AC879" s="11"/>
      <c r="AD879" s="11">
        <v>0</v>
      </c>
      <c r="AE879" s="11">
        <v>0</v>
      </c>
      <c r="AF879" s="11">
        <v>0</v>
      </c>
      <c r="AG879" s="11"/>
      <c r="AH879" s="11">
        <v>0</v>
      </c>
      <c r="AI879" s="11" t="s">
        <v>32</v>
      </c>
      <c r="AJ879" s="11"/>
    </row>
    <row r="880" spans="1:36" s="7" customFormat="1" ht="13.5" hidden="1" customHeight="1" x14ac:dyDescent="0.25">
      <c r="A880" s="11" t="str">
        <f t="shared" si="478"/>
        <v>select N'Симчина Еріка Іванівна', N'33',  N'Жіноча консультація',  N'акушерка',  N'1.00', 8, 260, 0, getDate(), null, getDate() union all</v>
      </c>
      <c r="B880" s="11" t="s">
        <v>318</v>
      </c>
      <c r="C880" s="11" t="s">
        <v>222</v>
      </c>
      <c r="D880" s="11" t="s">
        <v>223</v>
      </c>
      <c r="E880" s="11" t="s">
        <v>46</v>
      </c>
      <c r="F880" s="11" t="s">
        <v>25</v>
      </c>
      <c r="G880" s="11" t="s">
        <v>48</v>
      </c>
      <c r="H880" s="11" t="s">
        <v>49</v>
      </c>
      <c r="I880" s="11" t="s">
        <v>29</v>
      </c>
      <c r="J880" s="11" t="s">
        <v>29</v>
      </c>
      <c r="K880" s="11" t="s">
        <v>1569</v>
      </c>
      <c r="L880" s="20"/>
      <c r="M880" s="11">
        <f t="shared" si="486"/>
        <v>0</v>
      </c>
      <c r="N880" s="11">
        <v>0</v>
      </c>
      <c r="O880" s="11"/>
      <c r="P880" s="11"/>
      <c r="Q880" s="11"/>
      <c r="R880" s="11">
        <v>0</v>
      </c>
      <c r="S880" s="11">
        <v>0</v>
      </c>
      <c r="T880" s="11"/>
      <c r="U880" s="11"/>
      <c r="V880" s="11"/>
      <c r="W880" s="11"/>
      <c r="X880" s="11">
        <v>0</v>
      </c>
      <c r="Y880" s="11">
        <v>0</v>
      </c>
      <c r="Z880" s="11">
        <v>0</v>
      </c>
      <c r="AA880" s="11">
        <v>0</v>
      </c>
      <c r="AB880" s="11">
        <v>0</v>
      </c>
      <c r="AC880" s="11"/>
      <c r="AD880" s="11">
        <v>0</v>
      </c>
      <c r="AE880" s="11">
        <v>0</v>
      </c>
      <c r="AF880" s="11">
        <v>0</v>
      </c>
      <c r="AG880" s="11"/>
      <c r="AH880" s="11">
        <v>0</v>
      </c>
      <c r="AI880" s="11" t="s">
        <v>32</v>
      </c>
      <c r="AJ880" s="11"/>
    </row>
    <row r="881" spans="1:36" s="7" customFormat="1" ht="13.5" hidden="1" customHeight="1" x14ac:dyDescent="0.25">
      <c r="A881" s="11" t="str">
        <f t="shared" si="478"/>
        <v>select N'Симчина Людмила Василівна', N'22',  N'Відділення загальної терапії',  N'Молодша медична сестра',  N'1.00', 8, 120, 0, getDate(), null, getDate() union all</v>
      </c>
      <c r="B881" s="11" t="s">
        <v>1041</v>
      </c>
      <c r="C881" s="11" t="s">
        <v>202</v>
      </c>
      <c r="D881" s="11" t="s">
        <v>203</v>
      </c>
      <c r="E881" s="11" t="s">
        <v>111</v>
      </c>
      <c r="F881" s="11" t="s">
        <v>204</v>
      </c>
      <c r="G881" s="11" t="s">
        <v>48</v>
      </c>
      <c r="H881" s="11" t="s">
        <v>112</v>
      </c>
      <c r="I881" s="11" t="s">
        <v>29</v>
      </c>
      <c r="J881" s="11" t="s">
        <v>29</v>
      </c>
      <c r="K881" s="11" t="s">
        <v>1569</v>
      </c>
      <c r="L881" s="20"/>
      <c r="M881" s="11">
        <f t="shared" si="486"/>
        <v>0</v>
      </c>
      <c r="N881" s="11">
        <v>0</v>
      </c>
      <c r="O881" s="11"/>
      <c r="P881" s="11"/>
      <c r="Q881" s="11"/>
      <c r="R881" s="11">
        <v>0</v>
      </c>
      <c r="S881" s="11">
        <v>0</v>
      </c>
      <c r="T881" s="11"/>
      <c r="U881" s="11"/>
      <c r="V881" s="11"/>
      <c r="W881" s="11"/>
      <c r="X881" s="11">
        <v>0</v>
      </c>
      <c r="Y881" s="11">
        <v>0</v>
      </c>
      <c r="Z881" s="11">
        <v>0</v>
      </c>
      <c r="AA881" s="11">
        <v>0</v>
      </c>
      <c r="AB881" s="11">
        <v>0</v>
      </c>
      <c r="AC881" s="11"/>
      <c r="AD881" s="11">
        <v>0</v>
      </c>
      <c r="AE881" s="11">
        <v>0</v>
      </c>
      <c r="AF881" s="11">
        <v>0</v>
      </c>
      <c r="AG881" s="11"/>
      <c r="AH881" s="11">
        <v>0</v>
      </c>
      <c r="AI881" s="11" t="s">
        <v>32</v>
      </c>
      <c r="AJ881" s="11"/>
    </row>
    <row r="882" spans="1:36" s="7" customFormat="1" ht="13.5" hidden="1" customHeight="1" x14ac:dyDescent="0.25">
      <c r="A882" s="11" t="str">
        <f t="shared" si="478"/>
        <v>select N'Симчина Олена Василівна', N'85',  N'Відділення сумісного перебування матері та дитини',  N'Молодша медична сестра',  N'1.00', 8, 120, 0, getDate(), null, getDate() union all</v>
      </c>
      <c r="B882" s="11" t="s">
        <v>625</v>
      </c>
      <c r="C882" s="11" t="s">
        <v>146</v>
      </c>
      <c r="D882" s="11" t="s">
        <v>147</v>
      </c>
      <c r="E882" s="11" t="s">
        <v>111</v>
      </c>
      <c r="F882" s="11" t="s">
        <v>103</v>
      </c>
      <c r="G882" s="11" t="s">
        <v>48</v>
      </c>
      <c r="H882" s="11" t="s">
        <v>112</v>
      </c>
      <c r="I882" s="11" t="s">
        <v>29</v>
      </c>
      <c r="J882" s="11" t="s">
        <v>29</v>
      </c>
      <c r="K882" s="11" t="s">
        <v>1569</v>
      </c>
      <c r="L882" s="20"/>
      <c r="M882" s="11">
        <f t="shared" si="486"/>
        <v>0</v>
      </c>
      <c r="N882" s="11">
        <v>0</v>
      </c>
      <c r="O882" s="11"/>
      <c r="P882" s="11"/>
      <c r="Q882" s="11"/>
      <c r="R882" s="11">
        <v>0</v>
      </c>
      <c r="S882" s="11">
        <v>0</v>
      </c>
      <c r="T882" s="11"/>
      <c r="U882" s="11"/>
      <c r="V882" s="11"/>
      <c r="W882" s="11"/>
      <c r="X882" s="11">
        <v>0</v>
      </c>
      <c r="Y882" s="11">
        <v>0</v>
      </c>
      <c r="Z882" s="11">
        <v>0</v>
      </c>
      <c r="AA882" s="11">
        <v>0</v>
      </c>
      <c r="AB882" s="11">
        <v>0</v>
      </c>
      <c r="AC882" s="11"/>
      <c r="AD882" s="11">
        <v>0</v>
      </c>
      <c r="AE882" s="11">
        <v>0</v>
      </c>
      <c r="AF882" s="11">
        <v>0</v>
      </c>
      <c r="AG882" s="11"/>
      <c r="AH882" s="11">
        <v>0</v>
      </c>
      <c r="AI882" s="11" t="s">
        <v>32</v>
      </c>
      <c r="AJ882" s="11"/>
    </row>
    <row r="883" spans="1:36" s="7" customFormat="1" ht="13.5" hidden="1" customHeight="1" x14ac:dyDescent="0.25">
      <c r="A883" s="11" t="str">
        <f t="shared" si="478"/>
        <v>select N'Симчина Ярослава Михайлівна', N'65',  N'Відділення інтенсивної терапії новонароджених',  N'сестра медична',  N'0.50', 8, 200, 0, getDate(), null, getDate() union all</v>
      </c>
      <c r="B883" s="11" t="s">
        <v>1493</v>
      </c>
      <c r="C883" s="11" t="s">
        <v>79</v>
      </c>
      <c r="D883" s="11" t="s">
        <v>80</v>
      </c>
      <c r="E883" s="11" t="s">
        <v>93</v>
      </c>
      <c r="F883" s="11" t="s">
        <v>325</v>
      </c>
      <c r="G883" s="11" t="s">
        <v>48</v>
      </c>
      <c r="H883" s="11" t="s">
        <v>95</v>
      </c>
      <c r="I883" s="11" t="s">
        <v>50</v>
      </c>
      <c r="J883" s="11" t="s">
        <v>29</v>
      </c>
      <c r="K883" s="11" t="s">
        <v>1571</v>
      </c>
      <c r="L883" s="20"/>
      <c r="M883" s="11">
        <f t="shared" si="486"/>
        <v>0</v>
      </c>
      <c r="N883" s="11">
        <v>0</v>
      </c>
      <c r="O883" s="11"/>
      <c r="P883" s="11"/>
      <c r="Q883" s="11"/>
      <c r="R883" s="11">
        <v>0</v>
      </c>
      <c r="S883" s="11">
        <v>0</v>
      </c>
      <c r="T883" s="11"/>
      <c r="U883" s="11"/>
      <c r="V883" s="11"/>
      <c r="W883" s="11"/>
      <c r="X883" s="11">
        <v>0</v>
      </c>
      <c r="Y883" s="11">
        <v>0</v>
      </c>
      <c r="Z883" s="11">
        <v>0</v>
      </c>
      <c r="AA883" s="11">
        <v>0</v>
      </c>
      <c r="AB883" s="11">
        <v>0</v>
      </c>
      <c r="AC883" s="11"/>
      <c r="AD883" s="11">
        <v>0</v>
      </c>
      <c r="AE883" s="11">
        <v>0</v>
      </c>
      <c r="AF883" s="11">
        <v>0</v>
      </c>
      <c r="AG883" s="11"/>
      <c r="AH883" s="11">
        <v>0</v>
      </c>
      <c r="AI883" s="11" t="s">
        <v>32</v>
      </c>
      <c r="AJ883" s="11"/>
    </row>
    <row r="884" spans="1:36" s="7" customFormat="1" ht="13.5" hidden="1" customHeight="1" x14ac:dyDescent="0.25">
      <c r="A884" s="11" t="str">
        <f t="shared" si="478"/>
        <v>select N'Синкович Сніжана Іванівна', N'7',  N'Відділення анестезіології та інтенсивної терапії',  N'сестра медична-анестезист',  N'1.00', 8, 260, 0, getDate(), null, getDate() union all</v>
      </c>
      <c r="B884" s="11" t="s">
        <v>1147</v>
      </c>
      <c r="C884" s="11" t="s">
        <v>206</v>
      </c>
      <c r="D884" s="11" t="s">
        <v>140</v>
      </c>
      <c r="E884" s="11" t="s">
        <v>362</v>
      </c>
      <c r="F884" s="11" t="s">
        <v>31</v>
      </c>
      <c r="G884" s="11" t="s">
        <v>48</v>
      </c>
      <c r="H884" s="11" t="s">
        <v>49</v>
      </c>
      <c r="I884" s="11" t="s">
        <v>29</v>
      </c>
      <c r="J884" s="11" t="s">
        <v>29</v>
      </c>
      <c r="K884" s="11" t="s">
        <v>1569</v>
      </c>
      <c r="L884" s="20"/>
      <c r="M884" s="11">
        <f t="shared" si="486"/>
        <v>0</v>
      </c>
      <c r="N884" s="11">
        <v>0</v>
      </c>
      <c r="O884" s="11"/>
      <c r="P884" s="11"/>
      <c r="Q884" s="11"/>
      <c r="R884" s="11">
        <v>0</v>
      </c>
      <c r="S884" s="11">
        <v>0</v>
      </c>
      <c r="T884" s="11"/>
      <c r="U884" s="11"/>
      <c r="V884" s="11"/>
      <c r="W884" s="11"/>
      <c r="X884" s="11">
        <v>0</v>
      </c>
      <c r="Y884" s="11">
        <v>0</v>
      </c>
      <c r="Z884" s="11">
        <v>0</v>
      </c>
      <c r="AA884" s="11">
        <v>0</v>
      </c>
      <c r="AB884" s="11">
        <v>0</v>
      </c>
      <c r="AC884" s="11"/>
      <c r="AD884" s="11">
        <v>0</v>
      </c>
      <c r="AE884" s="11">
        <v>0</v>
      </c>
      <c r="AF884" s="11">
        <v>0</v>
      </c>
      <c r="AG884" s="11"/>
      <c r="AH884" s="11">
        <v>0</v>
      </c>
      <c r="AI884" s="11" t="s">
        <v>32</v>
      </c>
      <c r="AJ884" s="11"/>
    </row>
    <row r="885" spans="1:36" s="7" customFormat="1" ht="13.5" hidden="1" customHeight="1" x14ac:dyDescent="0.25">
      <c r="A885" s="11" t="str">
        <f t="shared" si="478"/>
        <v>select N'Сич Лариса Володимирівна', N'65',  N'Відділення інтенсивної терапії новонароджених',  N'лікар-анестезіолог дитячий',  N'1.00', 0, 0, 2422,2633984, getDate(), null, getDate() union all</v>
      </c>
      <c r="B885" s="11" t="s">
        <v>1230</v>
      </c>
      <c r="C885" s="11" t="s">
        <v>79</v>
      </c>
      <c r="D885" s="11" t="s">
        <v>80</v>
      </c>
      <c r="E885" s="11" t="s">
        <v>81</v>
      </c>
      <c r="F885" s="11">
        <v>1.0513296000000001</v>
      </c>
      <c r="G885" s="11" t="s">
        <v>26</v>
      </c>
      <c r="H885" s="11" t="s">
        <v>26</v>
      </c>
      <c r="I885" s="11" t="s">
        <v>27</v>
      </c>
      <c r="J885" s="11" t="s">
        <v>28</v>
      </c>
      <c r="K885" s="11" t="s">
        <v>1569</v>
      </c>
      <c r="L885" s="20"/>
      <c r="M885" s="11">
        <f t="shared" si="486"/>
        <v>2422.2633984000004</v>
      </c>
      <c r="N885" s="11">
        <f>F885*J885*O885</f>
        <v>2422.2633984000004</v>
      </c>
      <c r="O885" s="11">
        <v>2880</v>
      </c>
      <c r="P885" s="11">
        <f t="shared" ref="P885:P886" si="501">S885*(200/3)*J885*F885</f>
        <v>0</v>
      </c>
      <c r="Q885" s="11" t="b">
        <f t="shared" ref="Q885:Q886" si="502">ROUND(R885,2)=ROUND(P885,2)</f>
        <v>1</v>
      </c>
      <c r="R885" s="11">
        <v>0</v>
      </c>
      <c r="S885" s="12">
        <v>0</v>
      </c>
      <c r="T885" s="12">
        <f t="shared" ref="T885:T886" si="503">(30000*F885*J885)</f>
        <v>25231.910400000004</v>
      </c>
      <c r="U885" s="12">
        <f t="shared" ref="U885:U886" si="504">20000*F885*J885</f>
        <v>16821.2736</v>
      </c>
      <c r="V885" s="12">
        <f t="shared" ref="V885:V886" si="505">ROUND(IF((Y885-T885)&gt;U885,(Y885-T885-U885)*0.1+U885*0.3,(Y885-T885)*0.3),2)</f>
        <v>-7569.57</v>
      </c>
      <c r="W885" s="12" t="b">
        <f t="shared" ref="W885:W886" si="506">IF(V885&lt;0,0,V885)=ROUND(X885,2)</f>
        <v>1</v>
      </c>
      <c r="X885" s="11">
        <v>0</v>
      </c>
      <c r="Y885" s="11">
        <v>0</v>
      </c>
      <c r="Z885" s="11">
        <v>0</v>
      </c>
      <c r="AA885" s="11">
        <v>0</v>
      </c>
      <c r="AB885" s="11">
        <v>0</v>
      </c>
      <c r="AC885" s="11"/>
      <c r="AD885" s="11">
        <v>0</v>
      </c>
      <c r="AE885" s="11">
        <v>0</v>
      </c>
      <c r="AF885" s="11">
        <v>0</v>
      </c>
      <c r="AG885" s="11" t="b">
        <f t="shared" ref="AG885:AG886" si="507">ROUND(AF885,2)=ROUND((AH885*AE885),2)</f>
        <v>1</v>
      </c>
      <c r="AH885" s="11">
        <v>0</v>
      </c>
      <c r="AI885" s="11" t="s">
        <v>32</v>
      </c>
      <c r="AJ885" s="11"/>
    </row>
    <row r="886" spans="1:36" s="7" customFormat="1" ht="13.5" hidden="1" customHeight="1" x14ac:dyDescent="0.25">
      <c r="A886" s="11" t="str">
        <f t="shared" si="478"/>
        <v>select N'Сич Лариса Володимирівна', N'65',  N'Відділення інтенсивної терапії новонароджених',  N'лікар-анестезіолог дитячий',  N'0.25', 0, 0, 0, getDate(), null, getDate() union all</v>
      </c>
      <c r="B886" s="11" t="s">
        <v>1230</v>
      </c>
      <c r="C886" s="11" t="s">
        <v>79</v>
      </c>
      <c r="D886" s="11" t="s">
        <v>80</v>
      </c>
      <c r="E886" s="11" t="s">
        <v>81</v>
      </c>
      <c r="F886" s="11">
        <v>1.0388325</v>
      </c>
      <c r="G886" s="11" t="s">
        <v>26</v>
      </c>
      <c r="H886" s="11" t="s">
        <v>26</v>
      </c>
      <c r="I886" s="11" t="s">
        <v>27</v>
      </c>
      <c r="J886" s="11" t="s">
        <v>374</v>
      </c>
      <c r="K886" s="11" t="s">
        <v>1570</v>
      </c>
      <c r="L886" s="20"/>
      <c r="M886" s="11">
        <f t="shared" si="486"/>
        <v>0</v>
      </c>
      <c r="N886" s="11">
        <v>0</v>
      </c>
      <c r="O886" s="11"/>
      <c r="P886" s="11">
        <f t="shared" si="501"/>
        <v>0</v>
      </c>
      <c r="Q886" s="11" t="b">
        <f t="shared" si="502"/>
        <v>1</v>
      </c>
      <c r="R886" s="11">
        <v>0</v>
      </c>
      <c r="S886" s="12">
        <v>0</v>
      </c>
      <c r="T886" s="12">
        <f t="shared" si="503"/>
        <v>6232.9950000000008</v>
      </c>
      <c r="U886" s="12">
        <f t="shared" si="504"/>
        <v>4155.3300000000008</v>
      </c>
      <c r="V886" s="12">
        <f t="shared" si="505"/>
        <v>-1869.9</v>
      </c>
      <c r="W886" s="12" t="b">
        <f t="shared" si="506"/>
        <v>1</v>
      </c>
      <c r="X886" s="11">
        <v>0</v>
      </c>
      <c r="Y886" s="11">
        <v>0</v>
      </c>
      <c r="Z886" s="11">
        <v>0</v>
      </c>
      <c r="AA886" s="11">
        <v>0</v>
      </c>
      <c r="AB886" s="11">
        <v>0</v>
      </c>
      <c r="AC886" s="11"/>
      <c r="AD886" s="11">
        <v>0</v>
      </c>
      <c r="AE886" s="11">
        <v>0</v>
      </c>
      <c r="AF886" s="11">
        <v>0</v>
      </c>
      <c r="AG886" s="11" t="b">
        <f t="shared" si="507"/>
        <v>1</v>
      </c>
      <c r="AH886" s="11">
        <v>0</v>
      </c>
      <c r="AI886" s="11" t="s">
        <v>32</v>
      </c>
      <c r="AJ886" s="11"/>
    </row>
    <row r="887" spans="1:36" s="7" customFormat="1" ht="13.5" hidden="1" customHeight="1" x14ac:dyDescent="0.25">
      <c r="A887" s="11" t="str">
        <f t="shared" si="478"/>
        <v>select N'Сідор Наталія Андріївна', N'7',  N'Відділення анестезіології та інтенсивної терапії',  N'сестра медична-анестезист',  N'1.00', 8, 260, 0, getDate(), null, getDate() union all</v>
      </c>
      <c r="B887" s="11" t="s">
        <v>461</v>
      </c>
      <c r="C887" s="11" t="s">
        <v>206</v>
      </c>
      <c r="D887" s="11" t="s">
        <v>140</v>
      </c>
      <c r="E887" s="11" t="s">
        <v>362</v>
      </c>
      <c r="F887" s="11" t="s">
        <v>25</v>
      </c>
      <c r="G887" s="11" t="s">
        <v>48</v>
      </c>
      <c r="H887" s="11" t="s">
        <v>49</v>
      </c>
      <c r="I887" s="11" t="s">
        <v>29</v>
      </c>
      <c r="J887" s="11" t="s">
        <v>29</v>
      </c>
      <c r="K887" s="11" t="s">
        <v>1569</v>
      </c>
      <c r="L887" s="20"/>
      <c r="M887" s="11">
        <f t="shared" si="486"/>
        <v>0</v>
      </c>
      <c r="N887" s="11">
        <v>0</v>
      </c>
      <c r="O887" s="11"/>
      <c r="P887" s="11"/>
      <c r="Q887" s="11"/>
      <c r="R887" s="11">
        <v>0</v>
      </c>
      <c r="S887" s="11">
        <v>0</v>
      </c>
      <c r="T887" s="11"/>
      <c r="U887" s="11"/>
      <c r="V887" s="11"/>
      <c r="W887" s="11"/>
      <c r="X887" s="11">
        <v>0</v>
      </c>
      <c r="Y887" s="11">
        <v>0</v>
      </c>
      <c r="Z887" s="11">
        <v>0</v>
      </c>
      <c r="AA887" s="11">
        <v>0</v>
      </c>
      <c r="AB887" s="11">
        <v>0</v>
      </c>
      <c r="AC887" s="11"/>
      <c r="AD887" s="11">
        <v>0</v>
      </c>
      <c r="AE887" s="11">
        <v>0</v>
      </c>
      <c r="AF887" s="11">
        <v>0</v>
      </c>
      <c r="AG887" s="11"/>
      <c r="AH887" s="11">
        <v>0</v>
      </c>
      <c r="AI887" s="11" t="s">
        <v>32</v>
      </c>
      <c r="AJ887" s="11"/>
    </row>
    <row r="888" spans="1:36" s="7" customFormat="1" ht="13.5" hidden="1" customHeight="1" x14ac:dyDescent="0.25">
      <c r="A888" s="11" t="str">
        <f t="shared" si="478"/>
        <v>select N'Сідун Олена Іванівна', N'97',  N'Акушерський блок',  N'Молодша медична сестра',  N'1.00', 8, 120, 0, getDate(), null, getDate() union all</v>
      </c>
      <c r="B888" s="11" t="s">
        <v>684</v>
      </c>
      <c r="C888" s="11" t="s">
        <v>641</v>
      </c>
      <c r="D888" s="11" t="s">
        <v>642</v>
      </c>
      <c r="E888" s="11" t="s">
        <v>111</v>
      </c>
      <c r="F888" s="11" t="s">
        <v>25</v>
      </c>
      <c r="G888" s="11" t="s">
        <v>48</v>
      </c>
      <c r="H888" s="11" t="s">
        <v>112</v>
      </c>
      <c r="I888" s="11" t="s">
        <v>29</v>
      </c>
      <c r="J888" s="11" t="s">
        <v>29</v>
      </c>
      <c r="K888" s="11" t="s">
        <v>1569</v>
      </c>
      <c r="L888" s="20"/>
      <c r="M888" s="11">
        <f t="shared" si="486"/>
        <v>0</v>
      </c>
      <c r="N888" s="11">
        <v>0</v>
      </c>
      <c r="O888" s="11"/>
      <c r="P888" s="11"/>
      <c r="Q888" s="11"/>
      <c r="R888" s="11">
        <v>0</v>
      </c>
      <c r="S888" s="11">
        <v>0</v>
      </c>
      <c r="T888" s="11"/>
      <c r="U888" s="11"/>
      <c r="V888" s="11"/>
      <c r="W888" s="11"/>
      <c r="X888" s="11">
        <v>0</v>
      </c>
      <c r="Y888" s="11">
        <v>0</v>
      </c>
      <c r="Z888" s="11">
        <v>0</v>
      </c>
      <c r="AA888" s="11">
        <v>0</v>
      </c>
      <c r="AB888" s="11">
        <v>0</v>
      </c>
      <c r="AC888" s="11"/>
      <c r="AD888" s="11">
        <v>0</v>
      </c>
      <c r="AE888" s="11">
        <v>0</v>
      </c>
      <c r="AF888" s="11">
        <v>0</v>
      </c>
      <c r="AG888" s="11"/>
      <c r="AH888" s="11">
        <v>0</v>
      </c>
      <c r="AI888" s="11" t="s">
        <v>32</v>
      </c>
      <c r="AJ888" s="11"/>
    </row>
    <row r="889" spans="1:36" s="7" customFormat="1" ht="13.5" hidden="1" customHeight="1" x14ac:dyDescent="0.25">
      <c r="A889" s="11" t="str">
        <f t="shared" si="478"/>
        <v>select N'Сідун Тетяна Федорівна', N'21',  N'Онкологічне відділення',  N'Молодша медична сестра',  N'1.00', 8, 120, 0, getDate(), null, getDate() union all</v>
      </c>
      <c r="B889" s="11" t="s">
        <v>214</v>
      </c>
      <c r="C889" s="11" t="s">
        <v>40</v>
      </c>
      <c r="D889" s="11" t="s">
        <v>41</v>
      </c>
      <c r="E889" s="11" t="s">
        <v>111</v>
      </c>
      <c r="F889" s="11" t="s">
        <v>31</v>
      </c>
      <c r="G889" s="11" t="s">
        <v>48</v>
      </c>
      <c r="H889" s="11" t="s">
        <v>112</v>
      </c>
      <c r="I889" s="11" t="s">
        <v>29</v>
      </c>
      <c r="J889" s="11" t="s">
        <v>29</v>
      </c>
      <c r="K889" s="11" t="s">
        <v>1569</v>
      </c>
      <c r="L889" s="20"/>
      <c r="M889" s="11">
        <f t="shared" si="486"/>
        <v>0</v>
      </c>
      <c r="N889" s="11">
        <v>0</v>
      </c>
      <c r="O889" s="11"/>
      <c r="P889" s="11"/>
      <c r="Q889" s="11"/>
      <c r="R889" s="11">
        <v>0</v>
      </c>
      <c r="S889" s="11">
        <v>0</v>
      </c>
      <c r="T889" s="11"/>
      <c r="U889" s="11"/>
      <c r="V889" s="11"/>
      <c r="W889" s="11"/>
      <c r="X889" s="11">
        <v>0</v>
      </c>
      <c r="Y889" s="11">
        <v>0</v>
      </c>
      <c r="Z889" s="11">
        <v>0</v>
      </c>
      <c r="AA889" s="11">
        <v>0</v>
      </c>
      <c r="AB889" s="11">
        <v>0</v>
      </c>
      <c r="AC889" s="11"/>
      <c r="AD889" s="11">
        <v>0</v>
      </c>
      <c r="AE889" s="11">
        <v>0</v>
      </c>
      <c r="AF889" s="11">
        <v>0</v>
      </c>
      <c r="AG889" s="11"/>
      <c r="AH889" s="11">
        <v>0</v>
      </c>
      <c r="AI889" s="11" t="s">
        <v>32</v>
      </c>
      <c r="AJ889" s="11"/>
    </row>
    <row r="890" spans="1:36" s="7" customFormat="1" ht="13.5" hidden="1" customHeight="1" x14ac:dyDescent="0.25">
      <c r="A890" s="11" t="str">
        <f t="shared" si="478"/>
        <v>select N'Сінельник Анастасія Андріївна', N'82',  N'Відділення інтенсивної терапії для вагітної, роділлі, породіллі',  N'акушерка',  N'1.00', 8, 260, 0, getDate(), null, getDate() union all</v>
      </c>
      <c r="B890" s="11" t="s">
        <v>1459</v>
      </c>
      <c r="C890" s="11" t="s">
        <v>485</v>
      </c>
      <c r="D890" s="11" t="s">
        <v>486</v>
      </c>
      <c r="E890" s="11" t="s">
        <v>46</v>
      </c>
      <c r="F890" s="11" t="s">
        <v>181</v>
      </c>
      <c r="G890" s="11" t="s">
        <v>48</v>
      </c>
      <c r="H890" s="11" t="s">
        <v>49</v>
      </c>
      <c r="I890" s="11" t="s">
        <v>29</v>
      </c>
      <c r="J890" s="11" t="s">
        <v>29</v>
      </c>
      <c r="K890" s="11" t="s">
        <v>1569</v>
      </c>
      <c r="L890" s="20"/>
      <c r="M890" s="11">
        <f t="shared" si="486"/>
        <v>0</v>
      </c>
      <c r="N890" s="11">
        <v>0</v>
      </c>
      <c r="O890" s="11"/>
      <c r="P890" s="11"/>
      <c r="Q890" s="11"/>
      <c r="R890" s="11">
        <v>0</v>
      </c>
      <c r="S890" s="11">
        <v>0</v>
      </c>
      <c r="T890" s="11"/>
      <c r="U890" s="11"/>
      <c r="V890" s="11"/>
      <c r="W890" s="11"/>
      <c r="X890" s="11">
        <v>0</v>
      </c>
      <c r="Y890" s="11">
        <v>0</v>
      </c>
      <c r="Z890" s="11">
        <v>0</v>
      </c>
      <c r="AA890" s="11">
        <v>0</v>
      </c>
      <c r="AB890" s="11">
        <v>0</v>
      </c>
      <c r="AC890" s="11"/>
      <c r="AD890" s="11">
        <v>0</v>
      </c>
      <c r="AE890" s="11">
        <v>0</v>
      </c>
      <c r="AF890" s="11">
        <v>0</v>
      </c>
      <c r="AG890" s="11"/>
      <c r="AH890" s="11">
        <v>0</v>
      </c>
      <c r="AI890" s="11" t="s">
        <v>32</v>
      </c>
      <c r="AJ890" s="11"/>
    </row>
    <row r="891" spans="1:36" s="7" customFormat="1" ht="13.5" hidden="1" customHeight="1" x14ac:dyDescent="0.25">
      <c r="A891" s="11" t="str">
        <f t="shared" si="478"/>
        <v>select N'Сірчак Степан Степанович', N'18',  N'Хірургічне відділення №1',  N'завідувач',  N'1.00', 0, 0, 361,90475, getDate(), null, getDate() union all</v>
      </c>
      <c r="B891" s="11" t="s">
        <v>1010</v>
      </c>
      <c r="C891" s="11" t="s">
        <v>151</v>
      </c>
      <c r="D891" s="11" t="s">
        <v>152</v>
      </c>
      <c r="E891" s="11" t="s">
        <v>69</v>
      </c>
      <c r="F891" s="11" t="s">
        <v>683</v>
      </c>
      <c r="G891" s="11" t="s">
        <v>26</v>
      </c>
      <c r="H891" s="11" t="s">
        <v>26</v>
      </c>
      <c r="I891" s="11" t="s">
        <v>29</v>
      </c>
      <c r="J891" s="11" t="s">
        <v>29</v>
      </c>
      <c r="K891" s="11" t="s">
        <v>1569</v>
      </c>
      <c r="L891" s="20"/>
      <c r="M891" s="11">
        <f t="shared" si="486"/>
        <v>361.90474999999998</v>
      </c>
      <c r="N891" s="11">
        <v>0</v>
      </c>
      <c r="O891" s="11"/>
      <c r="P891" s="11"/>
      <c r="Q891" s="11"/>
      <c r="R891" s="11">
        <v>361.90474999999998</v>
      </c>
      <c r="S891" s="14">
        <v>6</v>
      </c>
      <c r="T891" s="14"/>
      <c r="U891" s="14"/>
      <c r="V891" s="14"/>
      <c r="W891" s="14"/>
      <c r="X891" s="11">
        <v>0</v>
      </c>
      <c r="Y891" s="11">
        <v>0</v>
      </c>
      <c r="Z891" s="11">
        <v>0</v>
      </c>
      <c r="AA891" s="11">
        <v>0</v>
      </c>
      <c r="AB891" s="11">
        <v>0</v>
      </c>
      <c r="AC891" s="11"/>
      <c r="AD891" s="11">
        <v>0</v>
      </c>
      <c r="AE891" s="11">
        <v>0</v>
      </c>
      <c r="AF891" s="11">
        <v>0</v>
      </c>
      <c r="AG891" s="11"/>
      <c r="AH891" s="11">
        <v>0</v>
      </c>
      <c r="AI891" s="11" t="s">
        <v>32</v>
      </c>
      <c r="AJ891" s="11"/>
    </row>
    <row r="892" spans="1:36" s="7" customFormat="1" ht="13.5" hidden="1" customHeight="1" x14ac:dyDescent="0.25">
      <c r="A892" s="11" t="str">
        <f t="shared" si="478"/>
        <v>select N'Скальський Степан Степанович', N'32',  N'Хірургічний кабінет',  N'лікар-хірург',  N'0.50', 0, 0, 0, getDate(), null, getDate() union all</v>
      </c>
      <c r="B892" s="11" t="s">
        <v>874</v>
      </c>
      <c r="C892" s="11" t="s">
        <v>875</v>
      </c>
      <c r="D892" s="11" t="s">
        <v>84</v>
      </c>
      <c r="E892" s="11" t="s">
        <v>435</v>
      </c>
      <c r="F892" s="11">
        <v>0.52380950000000004</v>
      </c>
      <c r="G892" s="11" t="s">
        <v>26</v>
      </c>
      <c r="H892" s="11" t="s">
        <v>26</v>
      </c>
      <c r="I892" s="11" t="s">
        <v>50</v>
      </c>
      <c r="J892" s="11" t="s">
        <v>29</v>
      </c>
      <c r="K892" s="11" t="s">
        <v>1571</v>
      </c>
      <c r="L892" s="20"/>
      <c r="M892" s="11">
        <f t="shared" si="486"/>
        <v>0</v>
      </c>
      <c r="N892" s="11">
        <v>0</v>
      </c>
      <c r="O892" s="11"/>
      <c r="P892" s="11">
        <f>S892*(200/3)*J892*F892</f>
        <v>0</v>
      </c>
      <c r="Q892" s="11" t="b">
        <f>ROUND(R892,2)=ROUND(P892,2)</f>
        <v>1</v>
      </c>
      <c r="R892" s="11">
        <v>0</v>
      </c>
      <c r="S892" s="12">
        <v>0</v>
      </c>
      <c r="T892" s="12">
        <f>(30000*F892*J892)</f>
        <v>15714.285000000002</v>
      </c>
      <c r="U892" s="12">
        <f>20000*F892*J892</f>
        <v>10476.19</v>
      </c>
      <c r="V892" s="12">
        <f>ROUND(IF((Y892-T892)&gt;U892,(Y892-T892-U892)*0.1+U892*0.3,(Y892-T892)*0.3),2)</f>
        <v>-4208.49</v>
      </c>
      <c r="W892" s="12" t="b">
        <f>IF(V892&lt;0,0,V892)=ROUND(X892,2)</f>
        <v>1</v>
      </c>
      <c r="X892" s="11">
        <v>0</v>
      </c>
      <c r="Y892" s="11">
        <v>1686</v>
      </c>
      <c r="Z892" s="11">
        <v>0</v>
      </c>
      <c r="AA892" s="11">
        <v>0</v>
      </c>
      <c r="AB892" s="11">
        <v>0</v>
      </c>
      <c r="AC892" s="11"/>
      <c r="AD892" s="11" t="s">
        <v>26</v>
      </c>
      <c r="AE892" s="11">
        <v>0</v>
      </c>
      <c r="AF892" s="11">
        <v>0</v>
      </c>
      <c r="AG892" s="11" t="b">
        <f>ROUND(AF892,2)=ROUND((AH892*AE892),2)</f>
        <v>1</v>
      </c>
      <c r="AH892" s="11">
        <v>0</v>
      </c>
      <c r="AI892" s="11" t="s">
        <v>32</v>
      </c>
      <c r="AJ892" s="11"/>
    </row>
    <row r="893" spans="1:36" s="7" customFormat="1" ht="13.5" hidden="1" customHeight="1" x14ac:dyDescent="0.25">
      <c r="A893" s="11" t="str">
        <f t="shared" si="478"/>
        <v>select N'Скворцова Наталія Іржіївна', N'33',  N'Жіноча консультація',  N'акушерка',  N'1.00', 8, 260, 0, getDate(), null, getDate() union all</v>
      </c>
      <c r="B893" s="11" t="s">
        <v>319</v>
      </c>
      <c r="C893" s="11" t="s">
        <v>222</v>
      </c>
      <c r="D893" s="11" t="s">
        <v>223</v>
      </c>
      <c r="E893" s="11" t="s">
        <v>46</v>
      </c>
      <c r="F893" s="11" t="s">
        <v>320</v>
      </c>
      <c r="G893" s="11" t="s">
        <v>48</v>
      </c>
      <c r="H893" s="11" t="s">
        <v>49</v>
      </c>
      <c r="I893" s="11" t="s">
        <v>29</v>
      </c>
      <c r="J893" s="11" t="s">
        <v>29</v>
      </c>
      <c r="K893" s="11" t="s">
        <v>1569</v>
      </c>
      <c r="L893" s="20"/>
      <c r="M893" s="11">
        <f t="shared" si="486"/>
        <v>0</v>
      </c>
      <c r="N893" s="11">
        <v>0</v>
      </c>
      <c r="O893" s="11"/>
      <c r="P893" s="11"/>
      <c r="Q893" s="11"/>
      <c r="R893" s="11">
        <v>0</v>
      </c>
      <c r="S893" s="11">
        <v>0</v>
      </c>
      <c r="T893" s="11"/>
      <c r="U893" s="11"/>
      <c r="V893" s="11"/>
      <c r="W893" s="11"/>
      <c r="X893" s="11">
        <v>0</v>
      </c>
      <c r="Y893" s="11">
        <v>0</v>
      </c>
      <c r="Z893" s="11">
        <v>0</v>
      </c>
      <c r="AA893" s="11">
        <v>0</v>
      </c>
      <c r="AB893" s="11">
        <v>0</v>
      </c>
      <c r="AC893" s="11"/>
      <c r="AD893" s="11">
        <v>0</v>
      </c>
      <c r="AE893" s="11">
        <v>0</v>
      </c>
      <c r="AF893" s="11">
        <v>0</v>
      </c>
      <c r="AG893" s="11"/>
      <c r="AH893" s="11">
        <v>0</v>
      </c>
      <c r="AI893" s="11" t="s">
        <v>32</v>
      </c>
      <c r="AJ893" s="11"/>
    </row>
    <row r="894" spans="1:36" s="7" customFormat="1" ht="13.5" hidden="1" customHeight="1" x14ac:dyDescent="0.25">
      <c r="A894" s="11" t="str">
        <f t="shared" si="478"/>
        <v>select N'Скиба Жанна Іванівна', N'19',  N'Гнійно-септичне хірургічне відділення',  N'сестра-господиня',  N'1.00', 8, 140, 0, getDate(), null, getDate() union all</v>
      </c>
      <c r="B894" s="11" t="s">
        <v>1083</v>
      </c>
      <c r="C894" s="11" t="s">
        <v>137</v>
      </c>
      <c r="D894" s="11" t="s">
        <v>138</v>
      </c>
      <c r="E894" s="11" t="s">
        <v>183</v>
      </c>
      <c r="F894" s="11" t="s">
        <v>683</v>
      </c>
      <c r="G894" s="11" t="s">
        <v>48</v>
      </c>
      <c r="H894" s="11" t="s">
        <v>184</v>
      </c>
      <c r="I894" s="11" t="s">
        <v>29</v>
      </c>
      <c r="J894" s="11" t="s">
        <v>29</v>
      </c>
      <c r="K894" s="11" t="s">
        <v>1569</v>
      </c>
      <c r="L894" s="20"/>
      <c r="M894" s="11">
        <f t="shared" si="486"/>
        <v>0</v>
      </c>
      <c r="N894" s="11">
        <v>0</v>
      </c>
      <c r="O894" s="11"/>
      <c r="P894" s="11"/>
      <c r="Q894" s="11"/>
      <c r="R894" s="11">
        <v>0</v>
      </c>
      <c r="S894" s="11">
        <v>0</v>
      </c>
      <c r="T894" s="11"/>
      <c r="U894" s="11"/>
      <c r="V894" s="11"/>
      <c r="W894" s="11"/>
      <c r="X894" s="11">
        <v>0</v>
      </c>
      <c r="Y894" s="11">
        <v>0</v>
      </c>
      <c r="Z894" s="11">
        <v>0</v>
      </c>
      <c r="AA894" s="11">
        <v>0</v>
      </c>
      <c r="AB894" s="11">
        <v>0</v>
      </c>
      <c r="AC894" s="11"/>
      <c r="AD894" s="11">
        <v>0</v>
      </c>
      <c r="AE894" s="11">
        <v>0</v>
      </c>
      <c r="AF894" s="11">
        <v>0</v>
      </c>
      <c r="AG894" s="11"/>
      <c r="AH894" s="11">
        <v>0</v>
      </c>
      <c r="AI894" s="11" t="s">
        <v>32</v>
      </c>
      <c r="AJ894" s="11"/>
    </row>
    <row r="895" spans="1:36" s="7" customFormat="1" ht="13.5" hidden="1" customHeight="1" x14ac:dyDescent="0.25">
      <c r="A895" s="11" t="str">
        <f t="shared" si="478"/>
        <v>select N'Скиба Ліліана Ярославівна', N'22',  N'Відділення загальної терапії',  N'лікар-терапевт',  N'1.00', 0, 0, 0, getDate(), null, getDate() union all</v>
      </c>
      <c r="B895" s="11" t="s">
        <v>1522</v>
      </c>
      <c r="C895" s="11" t="s">
        <v>202</v>
      </c>
      <c r="D895" s="11" t="s">
        <v>203</v>
      </c>
      <c r="E895" s="11" t="s">
        <v>42</v>
      </c>
      <c r="F895" s="11">
        <v>0.95238096000000005</v>
      </c>
      <c r="G895" s="11" t="s">
        <v>26</v>
      </c>
      <c r="H895" s="11" t="s">
        <v>26</v>
      </c>
      <c r="I895" s="11" t="s">
        <v>29</v>
      </c>
      <c r="J895" s="11" t="s">
        <v>29</v>
      </c>
      <c r="K895" s="11" t="s">
        <v>1569</v>
      </c>
      <c r="L895" s="21">
        <v>45505</v>
      </c>
      <c r="M895" s="11">
        <v>0</v>
      </c>
      <c r="N895" s="11">
        <v>0</v>
      </c>
      <c r="O895" s="11"/>
      <c r="P895" s="11">
        <f>S895*(200/3)*J895*F895</f>
        <v>1968.2539840000004</v>
      </c>
      <c r="Q895" s="11" t="b">
        <f>ROUND(R895,2)=ROUND(P895,2)</f>
        <v>1</v>
      </c>
      <c r="R895" s="11">
        <v>1968.2538</v>
      </c>
      <c r="S895" s="14">
        <v>31</v>
      </c>
      <c r="T895" s="12">
        <f>(30000*F895*J895)</f>
        <v>28571.428800000002</v>
      </c>
      <c r="U895" s="12">
        <f>20000*F895*J895</f>
        <v>19047.619200000001</v>
      </c>
      <c r="V895" s="12">
        <f>ROUND(IF((Y895-T895)&gt;U895,(Y895-T895-U895)*0.1+U895*0.3,(Y895-T895)*0.3),2)</f>
        <v>-8571.43</v>
      </c>
      <c r="W895" s="12" t="b">
        <f>IF(V895&lt;0,0,V895)=ROUND(X895,2)</f>
        <v>1</v>
      </c>
      <c r="X895" s="11">
        <v>0</v>
      </c>
      <c r="Y895" s="11">
        <v>0</v>
      </c>
      <c r="Z895" s="11">
        <v>0</v>
      </c>
      <c r="AA895" s="11">
        <v>0</v>
      </c>
      <c r="AB895" s="11">
        <v>0</v>
      </c>
      <c r="AC895" s="11"/>
      <c r="AD895" s="11">
        <v>0</v>
      </c>
      <c r="AE895" s="11">
        <v>0</v>
      </c>
      <c r="AF895" s="11">
        <v>0</v>
      </c>
      <c r="AG895" s="11" t="b">
        <f>ROUND(AF895,2)=ROUND((AH895*AE895),2)</f>
        <v>1</v>
      </c>
      <c r="AH895" s="11">
        <v>0</v>
      </c>
      <c r="AI895" s="11" t="s">
        <v>32</v>
      </c>
      <c r="AJ895" s="11"/>
    </row>
    <row r="896" spans="1:36" s="7" customFormat="1" ht="13.5" hidden="1" customHeight="1" x14ac:dyDescent="0.25">
      <c r="A896" s="11" t="str">
        <f t="shared" si="478"/>
        <v>select N'Скиба Світлана Василівна', N'79',  N'Відділення Судинної Хірургії',  N'Молодша медична сестра',  N'1.00', 8, 120, 0, getDate(), null, getDate() union all</v>
      </c>
      <c r="B896" s="11" t="s">
        <v>1550</v>
      </c>
      <c r="C896" s="11" t="s">
        <v>67</v>
      </c>
      <c r="D896" s="11" t="s">
        <v>68</v>
      </c>
      <c r="E896" s="11" t="s">
        <v>111</v>
      </c>
      <c r="F896" s="11" t="s">
        <v>25</v>
      </c>
      <c r="G896" s="11" t="s">
        <v>48</v>
      </c>
      <c r="H896" s="11" t="s">
        <v>112</v>
      </c>
      <c r="I896" s="11" t="s">
        <v>29</v>
      </c>
      <c r="J896" s="11" t="s">
        <v>29</v>
      </c>
      <c r="K896" s="11" t="s">
        <v>1569</v>
      </c>
      <c r="L896" s="20"/>
      <c r="M896" s="11">
        <f t="shared" ref="M896:M959" si="508">R896+X896+AB896+AF896+N896+Z896</f>
        <v>0</v>
      </c>
      <c r="N896" s="11">
        <v>0</v>
      </c>
      <c r="O896" s="11"/>
      <c r="P896" s="11"/>
      <c r="Q896" s="11"/>
      <c r="R896" s="11">
        <v>0</v>
      </c>
      <c r="S896" s="11">
        <v>0</v>
      </c>
      <c r="T896" s="11"/>
      <c r="U896" s="11"/>
      <c r="V896" s="11"/>
      <c r="W896" s="11"/>
      <c r="X896" s="11">
        <v>0</v>
      </c>
      <c r="Y896" s="11">
        <v>0</v>
      </c>
      <c r="Z896" s="11">
        <v>0</v>
      </c>
      <c r="AA896" s="11">
        <v>0</v>
      </c>
      <c r="AB896" s="11">
        <v>0</v>
      </c>
      <c r="AC896" s="11"/>
      <c r="AD896" s="11">
        <v>0</v>
      </c>
      <c r="AE896" s="11">
        <v>0</v>
      </c>
      <c r="AF896" s="11">
        <v>0</v>
      </c>
      <c r="AG896" s="11"/>
      <c r="AH896" s="11">
        <v>0</v>
      </c>
      <c r="AI896" s="11" t="s">
        <v>32</v>
      </c>
      <c r="AJ896" s="11"/>
    </row>
    <row r="897" spans="1:36" s="7" customFormat="1" ht="13.5" hidden="1" customHeight="1" x14ac:dyDescent="0.25">
      <c r="A897" s="11" t="str">
        <f t="shared" si="478"/>
        <v>select N'Скиба Яна Іванівна', N'21',  N'Онкологічне відділення',  N'Молодша медична сестра',  N'1.00', 8, 120, 0, getDate(), null, getDate() union all</v>
      </c>
      <c r="B897" s="11" t="s">
        <v>1543</v>
      </c>
      <c r="C897" s="11" t="s">
        <v>40</v>
      </c>
      <c r="D897" s="11" t="s">
        <v>41</v>
      </c>
      <c r="E897" s="11" t="s">
        <v>111</v>
      </c>
      <c r="F897" s="11" t="s">
        <v>25</v>
      </c>
      <c r="G897" s="11" t="s">
        <v>48</v>
      </c>
      <c r="H897" s="11" t="s">
        <v>112</v>
      </c>
      <c r="I897" s="11" t="s">
        <v>29</v>
      </c>
      <c r="J897" s="11" t="s">
        <v>29</v>
      </c>
      <c r="K897" s="11" t="s">
        <v>1569</v>
      </c>
      <c r="L897" s="20"/>
      <c r="M897" s="11">
        <f t="shared" si="508"/>
        <v>0</v>
      </c>
      <c r="N897" s="11">
        <v>0</v>
      </c>
      <c r="O897" s="11"/>
      <c r="P897" s="11"/>
      <c r="Q897" s="11"/>
      <c r="R897" s="11">
        <v>0</v>
      </c>
      <c r="S897" s="11">
        <v>0</v>
      </c>
      <c r="T897" s="11"/>
      <c r="U897" s="11"/>
      <c r="V897" s="11"/>
      <c r="W897" s="11"/>
      <c r="X897" s="11">
        <v>0</v>
      </c>
      <c r="Y897" s="11">
        <v>0</v>
      </c>
      <c r="Z897" s="11">
        <v>0</v>
      </c>
      <c r="AA897" s="11">
        <v>0</v>
      </c>
      <c r="AB897" s="11">
        <v>0</v>
      </c>
      <c r="AC897" s="11"/>
      <c r="AD897" s="11">
        <v>0</v>
      </c>
      <c r="AE897" s="11">
        <v>0</v>
      </c>
      <c r="AF897" s="11">
        <v>0</v>
      </c>
      <c r="AG897" s="11"/>
      <c r="AH897" s="11">
        <v>0</v>
      </c>
      <c r="AI897" s="11" t="s">
        <v>32</v>
      </c>
      <c r="AJ897" s="11"/>
    </row>
    <row r="898" spans="1:36" s="7" customFormat="1" ht="13.5" hidden="1" customHeight="1" x14ac:dyDescent="0.25">
      <c r="A898" s="11" t="str">
        <f t="shared" si="478"/>
        <v>select N'Скрипинець Діана Юріївна', N'84',  N'Інсультне відділення',  N'сестра медична маніпуляційна',  N'1.00', 8, 260, 0, getDate(), null, getDate() union all</v>
      </c>
      <c r="B898" s="11" t="s">
        <v>1447</v>
      </c>
      <c r="C898" s="11" t="s">
        <v>282</v>
      </c>
      <c r="D898" s="11" t="s">
        <v>89</v>
      </c>
      <c r="E898" s="11" t="s">
        <v>188</v>
      </c>
      <c r="F898" s="11" t="s">
        <v>1006</v>
      </c>
      <c r="G898" s="11" t="s">
        <v>48</v>
      </c>
      <c r="H898" s="11" t="s">
        <v>49</v>
      </c>
      <c r="I898" s="11" t="s">
        <v>29</v>
      </c>
      <c r="J898" s="11" t="s">
        <v>29</v>
      </c>
      <c r="K898" s="11" t="s">
        <v>1569</v>
      </c>
      <c r="L898" s="20"/>
      <c r="M898" s="11">
        <f t="shared" si="508"/>
        <v>0</v>
      </c>
      <c r="N898" s="11">
        <v>0</v>
      </c>
      <c r="O898" s="11"/>
      <c r="P898" s="11"/>
      <c r="Q898" s="11"/>
      <c r="R898" s="11">
        <v>0</v>
      </c>
      <c r="S898" s="11">
        <v>0</v>
      </c>
      <c r="T898" s="11"/>
      <c r="U898" s="11"/>
      <c r="V898" s="11"/>
      <c r="W898" s="11"/>
      <c r="X898" s="11">
        <v>0</v>
      </c>
      <c r="Y898" s="11">
        <v>0</v>
      </c>
      <c r="Z898" s="11">
        <v>0</v>
      </c>
      <c r="AA898" s="11">
        <v>0</v>
      </c>
      <c r="AB898" s="11">
        <v>0</v>
      </c>
      <c r="AC898" s="11"/>
      <c r="AD898" s="11">
        <v>0</v>
      </c>
      <c r="AE898" s="11">
        <v>0</v>
      </c>
      <c r="AF898" s="11">
        <v>0</v>
      </c>
      <c r="AG898" s="11"/>
      <c r="AH898" s="11">
        <v>0</v>
      </c>
      <c r="AI898" s="11" t="s">
        <v>32</v>
      </c>
      <c r="AJ898" s="11"/>
    </row>
    <row r="899" spans="1:36" s="7" customFormat="1" ht="13.5" hidden="1" customHeight="1" x14ac:dyDescent="0.25">
      <c r="A899" s="11" t="str">
        <f t="shared" ref="A899:A962" si="509">CONCATENATE("select N'",B899,"', N'",D899,"', "," N'",C899,"',  N'",E899,"',  N'",K899,"', ",G899,", ",H899,", ",M899,", getDate(), null, getDate() union all")</f>
        <v>select N'Скрипинець Емілія Русланівна', N'81',  N'Операційна №1',  N'сестра медична операційна',  N'1.00', 8, 260, 0, getDate(), null, getDate() union all</v>
      </c>
      <c r="B899" s="11" t="s">
        <v>1209</v>
      </c>
      <c r="C899" s="11" t="s">
        <v>231</v>
      </c>
      <c r="D899" s="11" t="s">
        <v>227</v>
      </c>
      <c r="E899" s="11" t="s">
        <v>228</v>
      </c>
      <c r="F899" s="11" t="s">
        <v>25</v>
      </c>
      <c r="G899" s="11" t="s">
        <v>48</v>
      </c>
      <c r="H899" s="11" t="s">
        <v>49</v>
      </c>
      <c r="I899" s="11" t="s">
        <v>185</v>
      </c>
      <c r="J899" s="11" t="s">
        <v>186</v>
      </c>
      <c r="K899" s="11" t="s">
        <v>1569</v>
      </c>
      <c r="L899" s="20"/>
      <c r="M899" s="11">
        <f t="shared" si="508"/>
        <v>0</v>
      </c>
      <c r="N899" s="11">
        <v>0</v>
      </c>
      <c r="O899" s="11"/>
      <c r="P899" s="11"/>
      <c r="Q899" s="11"/>
      <c r="R899" s="11">
        <v>0</v>
      </c>
      <c r="S899" s="11">
        <v>0</v>
      </c>
      <c r="T899" s="11"/>
      <c r="U899" s="11"/>
      <c r="V899" s="11"/>
      <c r="W899" s="11"/>
      <c r="X899" s="11">
        <v>0</v>
      </c>
      <c r="Y899" s="11">
        <v>0</v>
      </c>
      <c r="Z899" s="11">
        <v>0</v>
      </c>
      <c r="AA899" s="11">
        <v>0</v>
      </c>
      <c r="AB899" s="11">
        <v>0</v>
      </c>
      <c r="AC899" s="11"/>
      <c r="AD899" s="11">
        <v>0</v>
      </c>
      <c r="AE899" s="11">
        <v>0</v>
      </c>
      <c r="AF899" s="11">
        <v>0</v>
      </c>
      <c r="AG899" s="11"/>
      <c r="AH899" s="11">
        <v>0</v>
      </c>
      <c r="AI899" s="11" t="s">
        <v>32</v>
      </c>
      <c r="AJ899" s="11"/>
    </row>
    <row r="900" spans="1:36" s="7" customFormat="1" ht="13.5" hidden="1" customHeight="1" x14ac:dyDescent="0.25">
      <c r="A900" s="11" t="str">
        <f t="shared" si="509"/>
        <v>select N'Скрипинець Емілія Русланівна', N'81',  N'Операційна №2',  N'сестра медична операційна',  N'0.50', 8, 260, 0, getDate(), null, getDate() union all</v>
      </c>
      <c r="B900" s="11" t="s">
        <v>1209</v>
      </c>
      <c r="C900" s="11" t="s">
        <v>532</v>
      </c>
      <c r="D900" s="11" t="s">
        <v>227</v>
      </c>
      <c r="E900" s="11" t="s">
        <v>228</v>
      </c>
      <c r="F900" s="11" t="s">
        <v>25</v>
      </c>
      <c r="G900" s="11" t="s">
        <v>48</v>
      </c>
      <c r="H900" s="11" t="s">
        <v>49</v>
      </c>
      <c r="I900" s="11" t="s">
        <v>185</v>
      </c>
      <c r="J900" s="11" t="s">
        <v>784</v>
      </c>
      <c r="K900" s="11" t="s">
        <v>1571</v>
      </c>
      <c r="L900" s="20"/>
      <c r="M900" s="11">
        <f t="shared" si="508"/>
        <v>0</v>
      </c>
      <c r="N900" s="11">
        <v>0</v>
      </c>
      <c r="O900" s="11"/>
      <c r="P900" s="11"/>
      <c r="Q900" s="11"/>
      <c r="R900" s="11">
        <v>0</v>
      </c>
      <c r="S900" s="11">
        <v>0</v>
      </c>
      <c r="T900" s="11"/>
      <c r="U900" s="11"/>
      <c r="V900" s="11"/>
      <c r="W900" s="11"/>
      <c r="X900" s="11">
        <v>0</v>
      </c>
      <c r="Y900" s="11">
        <v>0</v>
      </c>
      <c r="Z900" s="11">
        <v>0</v>
      </c>
      <c r="AA900" s="11">
        <v>0</v>
      </c>
      <c r="AB900" s="11">
        <v>0</v>
      </c>
      <c r="AC900" s="11"/>
      <c r="AD900" s="11">
        <v>0</v>
      </c>
      <c r="AE900" s="11">
        <v>0</v>
      </c>
      <c r="AF900" s="11">
        <v>0</v>
      </c>
      <c r="AG900" s="11"/>
      <c r="AH900" s="11">
        <v>0</v>
      </c>
      <c r="AI900" s="11" t="s">
        <v>32</v>
      </c>
      <c r="AJ900" s="11"/>
    </row>
    <row r="901" spans="1:36" s="7" customFormat="1" ht="13.5" hidden="1" customHeight="1" x14ac:dyDescent="0.25">
      <c r="A901" s="11" t="str">
        <f t="shared" si="509"/>
        <v>select N'Скрипинець Мар’яна Михайлівна', N'18',  N'Хірургічне відділення №1',  N'сестра медична',  N'1.00', 8, 200, 0, getDate(), null, getDate() union all</v>
      </c>
      <c r="B901" s="11" t="s">
        <v>150</v>
      </c>
      <c r="C901" s="11" t="s">
        <v>151</v>
      </c>
      <c r="D901" s="11" t="s">
        <v>152</v>
      </c>
      <c r="E901" s="11" t="s">
        <v>93</v>
      </c>
      <c r="F901" s="11" t="s">
        <v>153</v>
      </c>
      <c r="G901" s="11" t="s">
        <v>48</v>
      </c>
      <c r="H901" s="11" t="s">
        <v>95</v>
      </c>
      <c r="I901" s="11" t="s">
        <v>29</v>
      </c>
      <c r="J901" s="11" t="s">
        <v>29</v>
      </c>
      <c r="K901" s="11" t="s">
        <v>1569</v>
      </c>
      <c r="L901" s="20"/>
      <c r="M901" s="11">
        <f t="shared" si="508"/>
        <v>0</v>
      </c>
      <c r="N901" s="11">
        <v>0</v>
      </c>
      <c r="O901" s="11"/>
      <c r="P901" s="11"/>
      <c r="Q901" s="11"/>
      <c r="R901" s="11">
        <v>0</v>
      </c>
      <c r="S901" s="11">
        <v>0</v>
      </c>
      <c r="T901" s="11"/>
      <c r="U901" s="11"/>
      <c r="V901" s="11"/>
      <c r="W901" s="11"/>
      <c r="X901" s="11">
        <v>0</v>
      </c>
      <c r="Y901" s="11">
        <v>0</v>
      </c>
      <c r="Z901" s="11">
        <v>0</v>
      </c>
      <c r="AA901" s="11">
        <v>0</v>
      </c>
      <c r="AB901" s="11">
        <v>0</v>
      </c>
      <c r="AC901" s="11"/>
      <c r="AD901" s="11">
        <v>0</v>
      </c>
      <c r="AE901" s="11">
        <v>0</v>
      </c>
      <c r="AF901" s="11">
        <v>0</v>
      </c>
      <c r="AG901" s="11"/>
      <c r="AH901" s="11">
        <v>0</v>
      </c>
      <c r="AI901" s="11" t="s">
        <v>32</v>
      </c>
      <c r="AJ901" s="11"/>
    </row>
    <row r="902" spans="1:36" s="7" customFormat="1" ht="13.5" hidden="1" customHeight="1" x14ac:dyDescent="0.25">
      <c r="A902" s="11" t="str">
        <f t="shared" si="509"/>
        <v>select N'Скрипник Ганна Олександрівна', N'32',  N'Гематологічний кабінет',  N'лікар-гематолог',  N'1.00', 0, 0, 0, getDate(), null, getDate() union all</v>
      </c>
      <c r="B902" s="11" t="s">
        <v>1220</v>
      </c>
      <c r="C902" s="11" t="s">
        <v>1221</v>
      </c>
      <c r="D902" s="11" t="s">
        <v>84</v>
      </c>
      <c r="E902" s="11" t="s">
        <v>507</v>
      </c>
      <c r="F902" s="11">
        <v>1</v>
      </c>
      <c r="G902" s="11" t="s">
        <v>26</v>
      </c>
      <c r="H902" s="11" t="s">
        <v>26</v>
      </c>
      <c r="I902" s="11" t="s">
        <v>29</v>
      </c>
      <c r="J902" s="11" t="s">
        <v>29</v>
      </c>
      <c r="K902" s="11" t="s">
        <v>1569</v>
      </c>
      <c r="L902" s="20"/>
      <c r="M902" s="11">
        <f t="shared" si="508"/>
        <v>0</v>
      </c>
      <c r="N902" s="11">
        <v>0</v>
      </c>
      <c r="O902" s="11"/>
      <c r="P902" s="11">
        <f>S902*(200/3)*J902*F902</f>
        <v>0</v>
      </c>
      <c r="Q902" s="11" t="b">
        <f>ROUND(R902,2)=ROUND(P902,2)</f>
        <v>1</v>
      </c>
      <c r="R902" s="11">
        <v>0</v>
      </c>
      <c r="S902" s="14">
        <v>0</v>
      </c>
      <c r="T902" s="12">
        <f>(30000*F902*J902)</f>
        <v>30000</v>
      </c>
      <c r="U902" s="12">
        <f>20000*F902*J902</f>
        <v>20000</v>
      </c>
      <c r="V902" s="12">
        <f>ROUND(IF((Y902-T902)&gt;U902,(Y902-T902-U902)*0.1+U902*0.3,(Y902-T902)*0.3),2)</f>
        <v>-7723.2</v>
      </c>
      <c r="W902" s="12" t="b">
        <f>IF(V902&lt;0,0,V902)=ROUND(X902,2)</f>
        <v>1</v>
      </c>
      <c r="X902" s="11">
        <v>0</v>
      </c>
      <c r="Y902" s="11">
        <v>4256</v>
      </c>
      <c r="Z902" s="11">
        <v>0</v>
      </c>
      <c r="AA902" s="11">
        <v>0</v>
      </c>
      <c r="AB902" s="11">
        <v>0</v>
      </c>
      <c r="AC902" s="11"/>
      <c r="AD902" s="11">
        <v>0</v>
      </c>
      <c r="AE902" s="11">
        <v>0</v>
      </c>
      <c r="AF902" s="11">
        <v>0</v>
      </c>
      <c r="AG902" s="11" t="b">
        <f>ROUND(AF902,2)=ROUND((AH902*AE902),2)</f>
        <v>1</v>
      </c>
      <c r="AH902" s="11">
        <v>0</v>
      </c>
      <c r="AI902" s="11" t="s">
        <v>32</v>
      </c>
      <c r="AJ902" s="11"/>
    </row>
    <row r="903" spans="1:36" s="7" customFormat="1" ht="13.5" hidden="1" customHeight="1" x14ac:dyDescent="0.25">
      <c r="A903" s="11" t="str">
        <f t="shared" si="509"/>
        <v>select N'Скунць Марія Андріївна', N'82',  N'Відділення інтенсивної терапії для вагітної, роділлі, породіллі',  N'сестра медична-анестезист',  N'1.00', 8, 260, 0, getDate(), null, getDate() union all</v>
      </c>
      <c r="B903" s="11" t="s">
        <v>544</v>
      </c>
      <c r="C903" s="11" t="s">
        <v>485</v>
      </c>
      <c r="D903" s="11" t="s">
        <v>486</v>
      </c>
      <c r="E903" s="11" t="s">
        <v>362</v>
      </c>
      <c r="F903" s="11" t="s">
        <v>181</v>
      </c>
      <c r="G903" s="11" t="s">
        <v>48</v>
      </c>
      <c r="H903" s="11" t="s">
        <v>49</v>
      </c>
      <c r="I903" s="11" t="s">
        <v>29</v>
      </c>
      <c r="J903" s="11" t="s">
        <v>29</v>
      </c>
      <c r="K903" s="11" t="s">
        <v>1569</v>
      </c>
      <c r="L903" s="20"/>
      <c r="M903" s="11">
        <f t="shared" si="508"/>
        <v>0</v>
      </c>
      <c r="N903" s="11">
        <v>0</v>
      </c>
      <c r="O903" s="11"/>
      <c r="P903" s="11"/>
      <c r="Q903" s="11"/>
      <c r="R903" s="11">
        <v>0</v>
      </c>
      <c r="S903" s="11">
        <v>0</v>
      </c>
      <c r="T903" s="11"/>
      <c r="U903" s="11"/>
      <c r="V903" s="11"/>
      <c r="W903" s="11"/>
      <c r="X903" s="11">
        <v>0</v>
      </c>
      <c r="Y903" s="11">
        <v>0</v>
      </c>
      <c r="Z903" s="11">
        <v>0</v>
      </c>
      <c r="AA903" s="11">
        <v>0</v>
      </c>
      <c r="AB903" s="11">
        <v>0</v>
      </c>
      <c r="AC903" s="11"/>
      <c r="AD903" s="11">
        <v>0</v>
      </c>
      <c r="AE903" s="11">
        <v>0</v>
      </c>
      <c r="AF903" s="11">
        <v>0</v>
      </c>
      <c r="AG903" s="11"/>
      <c r="AH903" s="11">
        <v>0</v>
      </c>
      <c r="AI903" s="11" t="s">
        <v>32</v>
      </c>
      <c r="AJ903" s="11"/>
    </row>
    <row r="904" spans="1:36" s="7" customFormat="1" ht="13.5" hidden="1" customHeight="1" x14ac:dyDescent="0.25">
      <c r="A904" s="11" t="str">
        <f t="shared" si="509"/>
        <v>select N'Славік Ігор Ігорович', N'5',  N'Відділення ортопедії, травматології та нейрохірургії',  N'лікар-інтерн',  N'1.00', 0, 0, 0, getDate(), null, getDate() union all</v>
      </c>
      <c r="B904" s="11" t="s">
        <v>1377</v>
      </c>
      <c r="C904" s="11" t="s">
        <v>22</v>
      </c>
      <c r="D904" s="11" t="s">
        <v>23</v>
      </c>
      <c r="E904" s="11" t="s">
        <v>1567</v>
      </c>
      <c r="F904" s="11">
        <v>1</v>
      </c>
      <c r="G904" s="11" t="s">
        <v>26</v>
      </c>
      <c r="H904" s="11" t="s">
        <v>26</v>
      </c>
      <c r="I904" s="11" t="s">
        <v>29</v>
      </c>
      <c r="J904" s="11" t="s">
        <v>29</v>
      </c>
      <c r="K904" s="11" t="s">
        <v>1569</v>
      </c>
      <c r="L904" s="20"/>
      <c r="M904" s="11">
        <f t="shared" si="508"/>
        <v>0</v>
      </c>
      <c r="N904" s="11">
        <v>0</v>
      </c>
      <c r="O904" s="11"/>
      <c r="P904" s="11">
        <f>S904*(200/3)*J904*F904</f>
        <v>0</v>
      </c>
      <c r="Q904" s="11" t="b">
        <f>ROUND(R904,2)=ROUND(P904,2)</f>
        <v>1</v>
      </c>
      <c r="R904" s="11">
        <v>0</v>
      </c>
      <c r="S904" s="12">
        <v>0</v>
      </c>
      <c r="T904" s="12">
        <f>(30000*F904*J904)</f>
        <v>30000</v>
      </c>
      <c r="U904" s="12">
        <f>20000*F904*J904</f>
        <v>20000</v>
      </c>
      <c r="V904" s="12">
        <f>ROUND(IF((Y904-T904)&gt;U904,(Y904-T904-U904)*0.1+U904*0.3,(Y904-T904)*0.3),2)</f>
        <v>-9000</v>
      </c>
      <c r="W904" s="12" t="b">
        <f>IF(V904&lt;0,0,V904)=ROUND(X904,2)</f>
        <v>1</v>
      </c>
      <c r="X904" s="11">
        <v>0</v>
      </c>
      <c r="Y904" s="11">
        <v>0</v>
      </c>
      <c r="Z904" s="11">
        <v>0</v>
      </c>
      <c r="AA904" s="11">
        <v>0</v>
      </c>
      <c r="AB904" s="11">
        <v>0</v>
      </c>
      <c r="AC904" s="11"/>
      <c r="AD904" s="11">
        <v>0</v>
      </c>
      <c r="AE904" s="11">
        <v>0</v>
      </c>
      <c r="AF904" s="11">
        <v>0</v>
      </c>
      <c r="AG904" s="11" t="b">
        <f>ROUND(AF904,2)=ROUND((AH904*AE904),2)</f>
        <v>1</v>
      </c>
      <c r="AH904" s="11">
        <v>0</v>
      </c>
      <c r="AI904" s="11" t="s">
        <v>32</v>
      </c>
      <c r="AJ904" s="11"/>
    </row>
    <row r="905" spans="1:36" s="7" customFormat="1" ht="13.5" hidden="1" customHeight="1" x14ac:dyDescent="0.25">
      <c r="A905" s="11" t="str">
        <f t="shared" si="509"/>
        <v>select N'Сливка Мар'яна Василівна', N'81',  N'Операційна №2',  N'Молодша медична сестра',  N'1.00', 8, 120, 0, getDate(), null, getDate() union all</v>
      </c>
      <c r="B905" s="11" t="s">
        <v>1149</v>
      </c>
      <c r="C905" s="11" t="s">
        <v>532</v>
      </c>
      <c r="D905" s="11" t="s">
        <v>227</v>
      </c>
      <c r="E905" s="11" t="s">
        <v>111</v>
      </c>
      <c r="F905" s="11" t="s">
        <v>376</v>
      </c>
      <c r="G905" s="11" t="s">
        <v>48</v>
      </c>
      <c r="H905" s="11" t="s">
        <v>112</v>
      </c>
      <c r="I905" s="11" t="s">
        <v>29</v>
      </c>
      <c r="J905" s="11" t="s">
        <v>29</v>
      </c>
      <c r="K905" s="11" t="s">
        <v>1569</v>
      </c>
      <c r="L905" s="20"/>
      <c r="M905" s="11">
        <f t="shared" si="508"/>
        <v>0</v>
      </c>
      <c r="N905" s="11">
        <v>0</v>
      </c>
      <c r="O905" s="11"/>
      <c r="P905" s="11"/>
      <c r="Q905" s="11"/>
      <c r="R905" s="11">
        <v>0</v>
      </c>
      <c r="S905" s="11">
        <v>0</v>
      </c>
      <c r="T905" s="11"/>
      <c r="U905" s="11"/>
      <c r="V905" s="11"/>
      <c r="W905" s="11"/>
      <c r="X905" s="11">
        <v>0</v>
      </c>
      <c r="Y905" s="11">
        <v>0</v>
      </c>
      <c r="Z905" s="11">
        <v>0</v>
      </c>
      <c r="AA905" s="11">
        <v>0</v>
      </c>
      <c r="AB905" s="11">
        <v>0</v>
      </c>
      <c r="AC905" s="11"/>
      <c r="AD905" s="11">
        <v>0</v>
      </c>
      <c r="AE905" s="11">
        <v>0</v>
      </c>
      <c r="AF905" s="11">
        <v>0</v>
      </c>
      <c r="AG905" s="11"/>
      <c r="AH905" s="11">
        <v>0</v>
      </c>
      <c r="AI905" s="11" t="s">
        <v>32</v>
      </c>
      <c r="AJ905" s="11"/>
    </row>
    <row r="906" spans="1:36" s="7" customFormat="1" ht="13.5" hidden="1" customHeight="1" x14ac:dyDescent="0.25">
      <c r="A906" s="11" t="str">
        <f t="shared" si="509"/>
        <v>select N'Сливка Надія Юріївна', N'91',  N'Центральне стерилізаційне відділення',  N'сестра медична',  N'1.00', 8, 200, 0, getDate(), null, getDate() union all</v>
      </c>
      <c r="B906" s="11" t="s">
        <v>1104</v>
      </c>
      <c r="C906" s="11" t="s">
        <v>115</v>
      </c>
      <c r="D906" s="11" t="s">
        <v>116</v>
      </c>
      <c r="E906" s="11" t="s">
        <v>93</v>
      </c>
      <c r="F906" s="11" t="s">
        <v>168</v>
      </c>
      <c r="G906" s="11" t="s">
        <v>48</v>
      </c>
      <c r="H906" s="11" t="s">
        <v>95</v>
      </c>
      <c r="I906" s="11" t="s">
        <v>29</v>
      </c>
      <c r="J906" s="11" t="s">
        <v>29</v>
      </c>
      <c r="K906" s="11" t="s">
        <v>1569</v>
      </c>
      <c r="L906" s="20"/>
      <c r="M906" s="11">
        <f t="shared" si="508"/>
        <v>0</v>
      </c>
      <c r="N906" s="11">
        <v>0</v>
      </c>
      <c r="O906" s="11"/>
      <c r="P906" s="11"/>
      <c r="Q906" s="11"/>
      <c r="R906" s="11">
        <v>0</v>
      </c>
      <c r="S906" s="11">
        <v>0</v>
      </c>
      <c r="T906" s="11"/>
      <c r="U906" s="11"/>
      <c r="V906" s="11"/>
      <c r="W906" s="11"/>
      <c r="X906" s="11">
        <v>0</v>
      </c>
      <c r="Y906" s="11">
        <v>0</v>
      </c>
      <c r="Z906" s="11">
        <v>0</v>
      </c>
      <c r="AA906" s="11">
        <v>0</v>
      </c>
      <c r="AB906" s="11">
        <v>0</v>
      </c>
      <c r="AC906" s="11"/>
      <c r="AD906" s="11">
        <v>0</v>
      </c>
      <c r="AE906" s="11">
        <v>0</v>
      </c>
      <c r="AF906" s="11">
        <v>0</v>
      </c>
      <c r="AG906" s="11"/>
      <c r="AH906" s="11">
        <v>0</v>
      </c>
      <c r="AI906" s="11" t="s">
        <v>32</v>
      </c>
      <c r="AJ906" s="11"/>
    </row>
    <row r="907" spans="1:36" s="7" customFormat="1" ht="13.5" hidden="1" customHeight="1" x14ac:dyDescent="0.25">
      <c r="A907" s="11" t="str">
        <f t="shared" si="509"/>
        <v>select N'Слюсарчук-Гузо Вікторія Василівна', N'87',  N'Юридичний відділ',  N'юрисконсульт',  N'1.00', 10, 800, 0, getDate(), null, getDate() union all</v>
      </c>
      <c r="B907" s="11" t="s">
        <v>1399</v>
      </c>
      <c r="C907" s="11" t="s">
        <v>1171</v>
      </c>
      <c r="D907" s="11" t="s">
        <v>1172</v>
      </c>
      <c r="E907" s="11" t="s">
        <v>1249</v>
      </c>
      <c r="F907" s="11" t="s">
        <v>274</v>
      </c>
      <c r="G907" s="11" t="s">
        <v>55</v>
      </c>
      <c r="H907" s="11" t="s">
        <v>56</v>
      </c>
      <c r="I907" s="11" t="s">
        <v>29</v>
      </c>
      <c r="J907" s="11" t="s">
        <v>29</v>
      </c>
      <c r="K907" s="11" t="s">
        <v>1569</v>
      </c>
      <c r="L907" s="20"/>
      <c r="M907" s="11">
        <f t="shared" si="508"/>
        <v>0</v>
      </c>
      <c r="N907" s="11">
        <v>0</v>
      </c>
      <c r="O907" s="11"/>
      <c r="P907" s="11"/>
      <c r="Q907" s="11"/>
      <c r="R907" s="11">
        <v>0</v>
      </c>
      <c r="S907" s="11">
        <v>0</v>
      </c>
      <c r="T907" s="11"/>
      <c r="U907" s="11"/>
      <c r="V907" s="11"/>
      <c r="W907" s="11"/>
      <c r="X907" s="11">
        <v>0</v>
      </c>
      <c r="Y907" s="11">
        <v>0</v>
      </c>
      <c r="Z907" s="11">
        <v>0</v>
      </c>
      <c r="AA907" s="11">
        <v>0</v>
      </c>
      <c r="AB907" s="11">
        <v>0</v>
      </c>
      <c r="AC907" s="11"/>
      <c r="AD907" s="11">
        <v>0</v>
      </c>
      <c r="AE907" s="11">
        <v>0</v>
      </c>
      <c r="AF907" s="11">
        <v>0</v>
      </c>
      <c r="AG907" s="11"/>
      <c r="AH907" s="11">
        <v>0</v>
      </c>
      <c r="AI907" s="11" t="s">
        <v>32</v>
      </c>
      <c r="AJ907" s="11"/>
    </row>
    <row r="908" spans="1:36" s="7" customFormat="1" ht="13.5" hidden="1" customHeight="1" x14ac:dyDescent="0.25">
      <c r="A908" s="11" t="str">
        <f t="shared" si="509"/>
        <v>select N'Смолькіна Вікторія Тиберіївна', N'7',  N'Відділення анестезіології та інтенсивної терапії',  N'сестра медична-анестезист',  N'1.00', 8, 260, 0, getDate(), null, getDate() union all</v>
      </c>
      <c r="B908" s="11" t="s">
        <v>524</v>
      </c>
      <c r="C908" s="11" t="s">
        <v>206</v>
      </c>
      <c r="D908" s="11" t="s">
        <v>140</v>
      </c>
      <c r="E908" s="11" t="s">
        <v>362</v>
      </c>
      <c r="F908" s="11" t="s">
        <v>525</v>
      </c>
      <c r="G908" s="11" t="s">
        <v>48</v>
      </c>
      <c r="H908" s="11" t="s">
        <v>49</v>
      </c>
      <c r="I908" s="11" t="s">
        <v>29</v>
      </c>
      <c r="J908" s="11" t="s">
        <v>29</v>
      </c>
      <c r="K908" s="11" t="s">
        <v>1569</v>
      </c>
      <c r="L908" s="20"/>
      <c r="M908" s="11">
        <f t="shared" si="508"/>
        <v>0</v>
      </c>
      <c r="N908" s="11">
        <v>0</v>
      </c>
      <c r="O908" s="11"/>
      <c r="P908" s="11"/>
      <c r="Q908" s="11"/>
      <c r="R908" s="11">
        <v>0</v>
      </c>
      <c r="S908" s="11">
        <v>0</v>
      </c>
      <c r="T908" s="11"/>
      <c r="U908" s="11"/>
      <c r="V908" s="11"/>
      <c r="W908" s="11"/>
      <c r="X908" s="11">
        <v>0</v>
      </c>
      <c r="Y908" s="11">
        <v>0</v>
      </c>
      <c r="Z908" s="11">
        <v>0</v>
      </c>
      <c r="AA908" s="11">
        <v>0</v>
      </c>
      <c r="AB908" s="11">
        <v>0</v>
      </c>
      <c r="AC908" s="11"/>
      <c r="AD908" s="11">
        <v>0</v>
      </c>
      <c r="AE908" s="11">
        <v>0</v>
      </c>
      <c r="AF908" s="11">
        <v>0</v>
      </c>
      <c r="AG908" s="11"/>
      <c r="AH908" s="11">
        <v>0</v>
      </c>
      <c r="AI908" s="11" t="s">
        <v>32</v>
      </c>
      <c r="AJ908" s="11"/>
    </row>
    <row r="909" spans="1:36" s="7" customFormat="1" ht="13.5" hidden="1" customHeight="1" x14ac:dyDescent="0.25">
      <c r="A909" s="11" t="str">
        <f t="shared" si="509"/>
        <v>select N'Смочко Олена Федорівна', N'32',  N'Сектор дитячої консультації',  N'лікар-пульмонолог дитячий',  N'0.75', 0, 0, 0, getDate(), null, getDate() union all</v>
      </c>
      <c r="B909" s="11" t="s">
        <v>236</v>
      </c>
      <c r="C909" s="11" t="s">
        <v>237</v>
      </c>
      <c r="D909" s="11" t="s">
        <v>84</v>
      </c>
      <c r="E909" s="11" t="s">
        <v>238</v>
      </c>
      <c r="F909" s="11">
        <v>0.99909300000000001</v>
      </c>
      <c r="G909" s="11" t="s">
        <v>26</v>
      </c>
      <c r="H909" s="11" t="s">
        <v>26</v>
      </c>
      <c r="I909" s="11" t="s">
        <v>29</v>
      </c>
      <c r="J909" s="11" t="s">
        <v>165</v>
      </c>
      <c r="K909" s="11" t="s">
        <v>1572</v>
      </c>
      <c r="L909" s="20"/>
      <c r="M909" s="11">
        <f t="shared" si="508"/>
        <v>0</v>
      </c>
      <c r="N909" s="11">
        <v>0</v>
      </c>
      <c r="O909" s="11"/>
      <c r="P909" s="11">
        <f t="shared" ref="P909:P913" si="510">S909*(200/3)*J909*F909</f>
        <v>0</v>
      </c>
      <c r="Q909" s="11" t="b">
        <f t="shared" ref="Q909:Q913" si="511">ROUND(R909,2)=ROUND(P909,2)</f>
        <v>1</v>
      </c>
      <c r="R909" s="11">
        <v>0</v>
      </c>
      <c r="S909" s="12">
        <v>0</v>
      </c>
      <c r="T909" s="12">
        <f t="shared" ref="T909:T913" si="512">(30000*F909*J909)</f>
        <v>22479.592499999999</v>
      </c>
      <c r="U909" s="12">
        <f t="shared" ref="U909:U913" si="513">20000*F909*J909</f>
        <v>14986.395</v>
      </c>
      <c r="V909" s="12">
        <f t="shared" ref="V909:V913" si="514">ROUND(IF((Y909-T909)&gt;U909,(Y909-T909-U909)*0.1+U909*0.3,(Y909-T909)*0.3),2)</f>
        <v>-5626.68</v>
      </c>
      <c r="W909" s="12" t="b">
        <f t="shared" ref="W909:W913" si="515">IF(V909&lt;0,0,V909)=ROUND(X909,2)</f>
        <v>1</v>
      </c>
      <c r="X909" s="11">
        <v>0</v>
      </c>
      <c r="Y909" s="11">
        <v>3724</v>
      </c>
      <c r="Z909" s="11">
        <v>0</v>
      </c>
      <c r="AA909" s="11">
        <v>0</v>
      </c>
      <c r="AB909" s="11">
        <v>0</v>
      </c>
      <c r="AC909" s="11"/>
      <c r="AD909" s="11">
        <v>0</v>
      </c>
      <c r="AE909" s="11">
        <v>0</v>
      </c>
      <c r="AF909" s="11">
        <v>0</v>
      </c>
      <c r="AG909" s="11" t="b">
        <f t="shared" ref="AG909:AG913" si="516">ROUND(AF909,2)=ROUND((AH909*AE909),2)</f>
        <v>1</v>
      </c>
      <c r="AH909" s="11">
        <v>0</v>
      </c>
      <c r="AI909" s="11" t="s">
        <v>32</v>
      </c>
      <c r="AJ909" s="11"/>
    </row>
    <row r="910" spans="1:36" s="7" customFormat="1" ht="13.5" hidden="1" customHeight="1" x14ac:dyDescent="0.25">
      <c r="A910" s="11" t="str">
        <f t="shared" si="509"/>
        <v>select N'Смочко Олена Федорівна', N'32',  N'Сектор дитячої консультації',  N'лікар-фтизіатр дитячий',  N'0.25', 0, 0, 0, getDate(), null, getDate() union all</v>
      </c>
      <c r="B910" s="11" t="s">
        <v>236</v>
      </c>
      <c r="C910" s="11" t="s">
        <v>237</v>
      </c>
      <c r="D910" s="11" t="s">
        <v>84</v>
      </c>
      <c r="E910" s="11" t="s">
        <v>591</v>
      </c>
      <c r="F910" s="11">
        <v>1.0004947</v>
      </c>
      <c r="G910" s="11" t="s">
        <v>26</v>
      </c>
      <c r="H910" s="11" t="s">
        <v>26</v>
      </c>
      <c r="I910" s="11" t="s">
        <v>29</v>
      </c>
      <c r="J910" s="11" t="s">
        <v>38</v>
      </c>
      <c r="K910" s="11" t="s">
        <v>1570</v>
      </c>
      <c r="L910" s="20"/>
      <c r="M910" s="11">
        <f t="shared" si="508"/>
        <v>0</v>
      </c>
      <c r="N910" s="11">
        <v>0</v>
      </c>
      <c r="O910" s="11"/>
      <c r="P910" s="11">
        <f t="shared" si="510"/>
        <v>0</v>
      </c>
      <c r="Q910" s="11" t="b">
        <f t="shared" si="511"/>
        <v>1</v>
      </c>
      <c r="R910" s="11">
        <v>0</v>
      </c>
      <c r="S910" s="12">
        <v>0</v>
      </c>
      <c r="T910" s="12">
        <f t="shared" si="512"/>
        <v>7503.7102500000001</v>
      </c>
      <c r="U910" s="12">
        <f t="shared" si="513"/>
        <v>5002.4735000000001</v>
      </c>
      <c r="V910" s="12">
        <f t="shared" si="514"/>
        <v>-1049.01</v>
      </c>
      <c r="W910" s="12" t="b">
        <f t="shared" si="515"/>
        <v>1</v>
      </c>
      <c r="X910" s="11">
        <v>0</v>
      </c>
      <c r="Y910" s="11">
        <v>4007</v>
      </c>
      <c r="Z910" s="11">
        <v>0</v>
      </c>
      <c r="AA910" s="11">
        <v>0</v>
      </c>
      <c r="AB910" s="11">
        <v>0</v>
      </c>
      <c r="AC910" s="11"/>
      <c r="AD910" s="11">
        <v>0</v>
      </c>
      <c r="AE910" s="11">
        <v>0</v>
      </c>
      <c r="AF910" s="11">
        <v>0</v>
      </c>
      <c r="AG910" s="11" t="b">
        <f t="shared" si="516"/>
        <v>1</v>
      </c>
      <c r="AH910" s="11">
        <v>0</v>
      </c>
      <c r="AI910" s="11" t="s">
        <v>32</v>
      </c>
      <c r="AJ910" s="11"/>
    </row>
    <row r="911" spans="1:36" s="7" customFormat="1" ht="13.5" hidden="1" customHeight="1" x14ac:dyDescent="0.25">
      <c r="A911" s="11" t="str">
        <f t="shared" si="509"/>
        <v>select N'Соловей Олег Богданович', N'33',  N'Жіноча консультація',  N'лікар-акушер-гінеколог',  N'0.25', 0, 0, 0, getDate(), null, getDate() union all</v>
      </c>
      <c r="B911" s="11" t="s">
        <v>350</v>
      </c>
      <c r="C911" s="11" t="s">
        <v>222</v>
      </c>
      <c r="D911" s="11" t="s">
        <v>223</v>
      </c>
      <c r="E911" s="11" t="s">
        <v>36</v>
      </c>
      <c r="F911" s="11">
        <v>0.99727920000000003</v>
      </c>
      <c r="G911" s="11" t="s">
        <v>26</v>
      </c>
      <c r="H911" s="11" t="s">
        <v>26</v>
      </c>
      <c r="I911" s="11" t="s">
        <v>29</v>
      </c>
      <c r="J911" s="11" t="s">
        <v>38</v>
      </c>
      <c r="K911" s="11" t="s">
        <v>1570</v>
      </c>
      <c r="L911" s="20"/>
      <c r="M911" s="11">
        <f t="shared" si="508"/>
        <v>0</v>
      </c>
      <c r="N911" s="11">
        <v>0</v>
      </c>
      <c r="O911" s="11"/>
      <c r="P911" s="11">
        <f t="shared" si="510"/>
        <v>0</v>
      </c>
      <c r="Q911" s="11" t="b">
        <f t="shared" si="511"/>
        <v>1</v>
      </c>
      <c r="R911" s="11">
        <v>0</v>
      </c>
      <c r="S911" s="12">
        <v>0</v>
      </c>
      <c r="T911" s="12">
        <f t="shared" si="512"/>
        <v>7479.5940000000001</v>
      </c>
      <c r="U911" s="12">
        <f t="shared" si="513"/>
        <v>4986.3959999999997</v>
      </c>
      <c r="V911" s="12">
        <f t="shared" si="514"/>
        <v>-1247.28</v>
      </c>
      <c r="W911" s="12" t="b">
        <f t="shared" si="515"/>
        <v>1</v>
      </c>
      <c r="X911" s="11">
        <v>0</v>
      </c>
      <c r="Y911" s="11">
        <v>3322</v>
      </c>
      <c r="Z911" s="11">
        <v>0</v>
      </c>
      <c r="AA911" s="11">
        <v>0</v>
      </c>
      <c r="AB911" s="11">
        <v>0</v>
      </c>
      <c r="AC911" s="11"/>
      <c r="AD911" s="11">
        <v>0</v>
      </c>
      <c r="AE911" s="11">
        <v>0</v>
      </c>
      <c r="AF911" s="11">
        <v>0</v>
      </c>
      <c r="AG911" s="11" t="b">
        <f t="shared" si="516"/>
        <v>1</v>
      </c>
      <c r="AH911" s="11">
        <v>0</v>
      </c>
      <c r="AI911" s="11" t="s">
        <v>32</v>
      </c>
      <c r="AJ911" s="11"/>
    </row>
    <row r="912" spans="1:36" s="7" customFormat="1" ht="13.5" hidden="1" customHeight="1" x14ac:dyDescent="0.25">
      <c r="A912" s="11" t="str">
        <f t="shared" si="509"/>
        <v>select N'Соловей Олег Богданович', N'33',  N'Жіноча консультація',  N'лікар з ультразвукової діагностики',  N'0.50', 0, 0, 1888,8, getDate(), null, getDate() union all</v>
      </c>
      <c r="B912" s="11" t="s">
        <v>350</v>
      </c>
      <c r="C912" s="11" t="s">
        <v>222</v>
      </c>
      <c r="D912" s="11" t="s">
        <v>223</v>
      </c>
      <c r="E912" s="11" t="s">
        <v>159</v>
      </c>
      <c r="F912" s="11">
        <v>1</v>
      </c>
      <c r="G912" s="11" t="s">
        <v>26</v>
      </c>
      <c r="H912" s="11" t="s">
        <v>26</v>
      </c>
      <c r="I912" s="11" t="s">
        <v>29</v>
      </c>
      <c r="J912" s="11" t="s">
        <v>50</v>
      </c>
      <c r="K912" s="11" t="s">
        <v>1571</v>
      </c>
      <c r="L912" s="20"/>
      <c r="M912" s="11">
        <f t="shared" si="508"/>
        <v>1888.8</v>
      </c>
      <c r="N912" s="11">
        <v>0</v>
      </c>
      <c r="O912" s="11"/>
      <c r="P912" s="11">
        <f t="shared" si="510"/>
        <v>0</v>
      </c>
      <c r="Q912" s="11" t="b">
        <f t="shared" si="511"/>
        <v>1</v>
      </c>
      <c r="R912" s="11">
        <v>0</v>
      </c>
      <c r="S912" s="12">
        <v>0</v>
      </c>
      <c r="T912" s="12">
        <f t="shared" si="512"/>
        <v>15000</v>
      </c>
      <c r="U912" s="12">
        <f t="shared" si="513"/>
        <v>10000</v>
      </c>
      <c r="V912" s="12">
        <f t="shared" si="514"/>
        <v>1888.8</v>
      </c>
      <c r="W912" s="12" t="b">
        <f t="shared" si="515"/>
        <v>1</v>
      </c>
      <c r="X912" s="11">
        <v>1888.8</v>
      </c>
      <c r="Y912" s="11">
        <v>21296</v>
      </c>
      <c r="Z912" s="11">
        <v>0</v>
      </c>
      <c r="AA912" s="11">
        <v>0</v>
      </c>
      <c r="AB912" s="11">
        <v>0</v>
      </c>
      <c r="AC912" s="11"/>
      <c r="AD912" s="11">
        <v>0</v>
      </c>
      <c r="AE912" s="11">
        <v>0</v>
      </c>
      <c r="AF912" s="11">
        <v>0</v>
      </c>
      <c r="AG912" s="11" t="b">
        <f t="shared" si="516"/>
        <v>1</v>
      </c>
      <c r="AH912" s="11">
        <v>0</v>
      </c>
      <c r="AI912" s="11" t="s">
        <v>32</v>
      </c>
      <c r="AJ912" s="11"/>
    </row>
    <row r="913" spans="1:36" s="7" customFormat="1" ht="13.5" hidden="1" customHeight="1" x14ac:dyDescent="0.25">
      <c r="A913" s="11" t="str">
        <f t="shared" si="509"/>
        <v>select N'Соловей Олег Богданович', N'16',  N'Пологове відділення',  N'лікар з ультразвукової діагностики',  N'0.25', 0, 0, 0, getDate(), null, getDate() union all</v>
      </c>
      <c r="B913" s="11" t="s">
        <v>350</v>
      </c>
      <c r="C913" s="11" t="s">
        <v>157</v>
      </c>
      <c r="D913" s="11" t="s">
        <v>158</v>
      </c>
      <c r="E913" s="11" t="s">
        <v>159</v>
      </c>
      <c r="F913" s="11">
        <v>1</v>
      </c>
      <c r="G913" s="11" t="s">
        <v>26</v>
      </c>
      <c r="H913" s="11" t="s">
        <v>26</v>
      </c>
      <c r="I913" s="11" t="s">
        <v>29</v>
      </c>
      <c r="J913" s="11" t="s">
        <v>38</v>
      </c>
      <c r="K913" s="11" t="s">
        <v>1570</v>
      </c>
      <c r="L913" s="20"/>
      <c r="M913" s="11">
        <f t="shared" si="508"/>
        <v>0</v>
      </c>
      <c r="N913" s="11">
        <v>0</v>
      </c>
      <c r="O913" s="11"/>
      <c r="P913" s="11">
        <f t="shared" si="510"/>
        <v>0</v>
      </c>
      <c r="Q913" s="11" t="b">
        <f t="shared" si="511"/>
        <v>1</v>
      </c>
      <c r="R913" s="11">
        <v>0</v>
      </c>
      <c r="S913" s="12">
        <v>0</v>
      </c>
      <c r="T913" s="12">
        <f t="shared" si="512"/>
        <v>7500</v>
      </c>
      <c r="U913" s="12">
        <f t="shared" si="513"/>
        <v>5000</v>
      </c>
      <c r="V913" s="12">
        <f t="shared" si="514"/>
        <v>-2250</v>
      </c>
      <c r="W913" s="12" t="b">
        <f t="shared" si="515"/>
        <v>1</v>
      </c>
      <c r="X913" s="11">
        <v>0</v>
      </c>
      <c r="Y913" s="11">
        <v>0</v>
      </c>
      <c r="Z913" s="11">
        <v>0</v>
      </c>
      <c r="AA913" s="11">
        <v>0</v>
      </c>
      <c r="AB913" s="11">
        <v>0</v>
      </c>
      <c r="AC913" s="11"/>
      <c r="AD913" s="11">
        <v>0</v>
      </c>
      <c r="AE913" s="11">
        <v>0</v>
      </c>
      <c r="AF913" s="11">
        <v>0</v>
      </c>
      <c r="AG913" s="11" t="b">
        <f t="shared" si="516"/>
        <v>1</v>
      </c>
      <c r="AH913" s="11">
        <v>0</v>
      </c>
      <c r="AI913" s="11" t="s">
        <v>32</v>
      </c>
      <c r="AJ913" s="11"/>
    </row>
    <row r="914" spans="1:36" s="7" customFormat="1" ht="13.5" hidden="1" customHeight="1" x14ac:dyDescent="0.25">
      <c r="A914" s="11" t="str">
        <f t="shared" si="509"/>
        <v>select N'Солочинська Марія Миколаївна', N'19',  N'Гнійно-септичне хірургічне відділення',  N'сестра медична',  N'1.00', 8, 200, 0, getDate(), null, getDate() union all</v>
      </c>
      <c r="B914" s="11" t="s">
        <v>473</v>
      </c>
      <c r="C914" s="11" t="s">
        <v>137</v>
      </c>
      <c r="D914" s="11" t="s">
        <v>138</v>
      </c>
      <c r="E914" s="11" t="s">
        <v>93</v>
      </c>
      <c r="F914" s="11" t="s">
        <v>292</v>
      </c>
      <c r="G914" s="11" t="s">
        <v>48</v>
      </c>
      <c r="H914" s="11" t="s">
        <v>95</v>
      </c>
      <c r="I914" s="11" t="s">
        <v>29</v>
      </c>
      <c r="J914" s="11" t="s">
        <v>29</v>
      </c>
      <c r="K914" s="11" t="s">
        <v>1569</v>
      </c>
      <c r="L914" s="20"/>
      <c r="M914" s="11">
        <f t="shared" si="508"/>
        <v>0</v>
      </c>
      <c r="N914" s="11">
        <v>0</v>
      </c>
      <c r="O914" s="11"/>
      <c r="P914" s="11"/>
      <c r="Q914" s="11"/>
      <c r="R914" s="11">
        <v>0</v>
      </c>
      <c r="S914" s="11">
        <v>0</v>
      </c>
      <c r="T914" s="11"/>
      <c r="U914" s="11"/>
      <c r="V914" s="11"/>
      <c r="W914" s="11"/>
      <c r="X914" s="11">
        <v>0</v>
      </c>
      <c r="Y914" s="11">
        <v>0</v>
      </c>
      <c r="Z914" s="11">
        <v>0</v>
      </c>
      <c r="AA914" s="11">
        <v>0</v>
      </c>
      <c r="AB914" s="11">
        <v>0</v>
      </c>
      <c r="AC914" s="11"/>
      <c r="AD914" s="11">
        <v>0</v>
      </c>
      <c r="AE914" s="11">
        <v>0</v>
      </c>
      <c r="AF914" s="11">
        <v>0</v>
      </c>
      <c r="AG914" s="11"/>
      <c r="AH914" s="11">
        <v>0</v>
      </c>
      <c r="AI914" s="11" t="s">
        <v>32</v>
      </c>
      <c r="AJ914" s="11"/>
    </row>
    <row r="915" spans="1:36" s="7" customFormat="1" ht="13.5" hidden="1" customHeight="1" x14ac:dyDescent="0.25">
      <c r="A915" s="11" t="str">
        <f t="shared" si="509"/>
        <v>select N'Соляник Дар'я Костянтинівна', N'7',  N'Відділення анестезіології та інтенсивної терапії',  N'лікар-анестезіолог',  N'1.00', 0, 0, 0, getDate(), null, getDate() union all</v>
      </c>
      <c r="B915" s="11" t="s">
        <v>1359</v>
      </c>
      <c r="C915" s="11" t="s">
        <v>206</v>
      </c>
      <c r="D915" s="11" t="s">
        <v>140</v>
      </c>
      <c r="E915" s="11" t="s">
        <v>219</v>
      </c>
      <c r="F915" s="11">
        <v>0</v>
      </c>
      <c r="G915" s="11" t="s">
        <v>26</v>
      </c>
      <c r="H915" s="11" t="s">
        <v>26</v>
      </c>
      <c r="I915" s="11" t="s">
        <v>27</v>
      </c>
      <c r="J915" s="11" t="s">
        <v>28</v>
      </c>
      <c r="K915" s="11" t="s">
        <v>1569</v>
      </c>
      <c r="L915" s="20"/>
      <c r="M915" s="11">
        <f t="shared" si="508"/>
        <v>0</v>
      </c>
      <c r="N915" s="11">
        <f>F915*J915*O915</f>
        <v>0</v>
      </c>
      <c r="O915" s="11">
        <v>2880</v>
      </c>
      <c r="P915" s="11">
        <f t="shared" ref="P915:P917" si="517">S915*(200/3)*J915*F915</f>
        <v>0</v>
      </c>
      <c r="Q915" s="11" t="b">
        <f t="shared" ref="Q915:Q917" si="518">ROUND(R915,2)=ROUND(P915,2)</f>
        <v>1</v>
      </c>
      <c r="R915" s="11">
        <v>0</v>
      </c>
      <c r="S915" s="14">
        <v>0</v>
      </c>
      <c r="T915" s="12">
        <f t="shared" ref="T915:T917" si="519">(30000*F915*J915)</f>
        <v>0</v>
      </c>
      <c r="U915" s="12">
        <f t="shared" ref="U915:U917" si="520">20000*F915*J915</f>
        <v>0</v>
      </c>
      <c r="V915" s="12">
        <f t="shared" ref="V915:V917" si="521">ROUND(IF((Y915-T915)&gt;U915,(Y915-T915-U915)*0.1+U915*0.3,(Y915-T915)*0.3),2)</f>
        <v>0</v>
      </c>
      <c r="W915" s="12" t="b">
        <f t="shared" ref="W915:W917" si="522">IF(V915&lt;0,0,V915)=ROUND(X915,2)</f>
        <v>1</v>
      </c>
      <c r="X915" s="11">
        <v>0</v>
      </c>
      <c r="Y915" s="11">
        <v>0</v>
      </c>
      <c r="Z915" s="11">
        <v>0</v>
      </c>
      <c r="AA915" s="11">
        <v>0</v>
      </c>
      <c r="AB915" s="11">
        <v>0</v>
      </c>
      <c r="AC915" s="11"/>
      <c r="AD915" s="11">
        <v>0</v>
      </c>
      <c r="AE915" s="11">
        <v>0</v>
      </c>
      <c r="AF915" s="11">
        <v>0</v>
      </c>
      <c r="AG915" s="11" t="b">
        <f t="shared" ref="AG915:AG917" si="523">ROUND(AF915,2)=ROUND((AH915*AE915),2)</f>
        <v>1</v>
      </c>
      <c r="AH915" s="11">
        <v>0</v>
      </c>
      <c r="AI915" s="11" t="s">
        <v>32</v>
      </c>
      <c r="AJ915" s="11"/>
    </row>
    <row r="916" spans="1:36" s="7" customFormat="1" ht="13.5" hidden="1" customHeight="1" x14ac:dyDescent="0.25">
      <c r="A916" s="11" t="str">
        <f t="shared" si="509"/>
        <v>select N'Соляник Дар'я Костянтинівна', N'98',  N'Відділ з інфекційного контролю',  N'лікар-анестезіолог',  N'0.25', 0, 0, 0, getDate(), null, getDate() union all</v>
      </c>
      <c r="B916" s="11" t="s">
        <v>1359</v>
      </c>
      <c r="C916" s="11" t="s">
        <v>1419</v>
      </c>
      <c r="D916" s="11" t="s">
        <v>1420</v>
      </c>
      <c r="E916" s="11" t="s">
        <v>219</v>
      </c>
      <c r="F916" s="11">
        <v>0</v>
      </c>
      <c r="G916" s="11" t="s">
        <v>26</v>
      </c>
      <c r="H916" s="11" t="s">
        <v>26</v>
      </c>
      <c r="I916" s="11" t="s">
        <v>27</v>
      </c>
      <c r="J916" s="11" t="s">
        <v>374</v>
      </c>
      <c r="K916" s="11" t="s">
        <v>1570</v>
      </c>
      <c r="L916" s="20"/>
      <c r="M916" s="11">
        <f t="shared" si="508"/>
        <v>0</v>
      </c>
      <c r="N916" s="11">
        <v>0</v>
      </c>
      <c r="O916" s="11"/>
      <c r="P916" s="11">
        <f t="shared" si="517"/>
        <v>0</v>
      </c>
      <c r="Q916" s="11" t="b">
        <f t="shared" si="518"/>
        <v>1</v>
      </c>
      <c r="R916" s="11">
        <v>0</v>
      </c>
      <c r="S916" s="12">
        <v>0</v>
      </c>
      <c r="T916" s="12">
        <f t="shared" si="519"/>
        <v>0</v>
      </c>
      <c r="U916" s="12">
        <f t="shared" si="520"/>
        <v>0</v>
      </c>
      <c r="V916" s="12">
        <f t="shared" si="521"/>
        <v>0</v>
      </c>
      <c r="W916" s="12" t="b">
        <f t="shared" si="522"/>
        <v>1</v>
      </c>
      <c r="X916" s="11">
        <v>0</v>
      </c>
      <c r="Y916" s="11">
        <v>0</v>
      </c>
      <c r="Z916" s="11">
        <v>0</v>
      </c>
      <c r="AA916" s="11">
        <v>0</v>
      </c>
      <c r="AB916" s="11">
        <v>0</v>
      </c>
      <c r="AC916" s="11"/>
      <c r="AD916" s="11">
        <v>0</v>
      </c>
      <c r="AE916" s="11">
        <v>0</v>
      </c>
      <c r="AF916" s="11">
        <v>0</v>
      </c>
      <c r="AG916" s="11" t="b">
        <f t="shared" si="523"/>
        <v>1</v>
      </c>
      <c r="AH916" s="11">
        <v>0</v>
      </c>
      <c r="AI916" s="11" t="s">
        <v>32</v>
      </c>
      <c r="AJ916" s="11"/>
    </row>
    <row r="917" spans="1:36" s="7" customFormat="1" ht="13.5" hidden="1" customHeight="1" x14ac:dyDescent="0.25">
      <c r="A917" s="11" t="str">
        <f t="shared" si="509"/>
        <v>select N'Сомік Андріан Ігорович', N'5',  N'Відділення ортопедії, травматології та нейрохірургії',  N'лікар-ортопед-травматолог',  N'0.50', 0, 0, 2564,7495552, getDate(), null, getDate() union all</v>
      </c>
      <c r="B917" s="11" t="s">
        <v>1397</v>
      </c>
      <c r="C917" s="11" t="s">
        <v>22</v>
      </c>
      <c r="D917" s="11" t="s">
        <v>23</v>
      </c>
      <c r="E917" s="11" t="s">
        <v>24</v>
      </c>
      <c r="F917" s="11">
        <v>0.89053804000000003</v>
      </c>
      <c r="G917" s="11" t="s">
        <v>26</v>
      </c>
      <c r="H917" s="11" t="s">
        <v>26</v>
      </c>
      <c r="I917" s="11" t="s">
        <v>50</v>
      </c>
      <c r="J917" s="11" t="s">
        <v>29</v>
      </c>
      <c r="K917" s="11" t="s">
        <v>1571</v>
      </c>
      <c r="L917" s="20"/>
      <c r="M917" s="11">
        <f t="shared" si="508"/>
        <v>2564.7495552</v>
      </c>
      <c r="N917" s="11">
        <f>F917*J917*O917</f>
        <v>2564.7495552</v>
      </c>
      <c r="O917" s="11">
        <v>2880</v>
      </c>
      <c r="P917" s="11">
        <f t="shared" si="517"/>
        <v>0</v>
      </c>
      <c r="Q917" s="11" t="b">
        <f t="shared" si="518"/>
        <v>1</v>
      </c>
      <c r="R917" s="11">
        <v>0</v>
      </c>
      <c r="S917" s="14">
        <v>0</v>
      </c>
      <c r="T917" s="12">
        <f t="shared" si="519"/>
        <v>26716.141200000002</v>
      </c>
      <c r="U917" s="12">
        <f t="shared" si="520"/>
        <v>17810.7608</v>
      </c>
      <c r="V917" s="12">
        <f t="shared" si="521"/>
        <v>-8014.84</v>
      </c>
      <c r="W917" s="12" t="b">
        <f t="shared" si="522"/>
        <v>1</v>
      </c>
      <c r="X917" s="11">
        <v>0</v>
      </c>
      <c r="Y917" s="11">
        <v>0</v>
      </c>
      <c r="Z917" s="11">
        <v>0</v>
      </c>
      <c r="AA917" s="11">
        <v>0</v>
      </c>
      <c r="AB917" s="11">
        <v>0</v>
      </c>
      <c r="AC917" s="11"/>
      <c r="AD917" s="11">
        <v>0</v>
      </c>
      <c r="AE917" s="11">
        <v>0</v>
      </c>
      <c r="AF917" s="11">
        <v>0</v>
      </c>
      <c r="AG917" s="11" t="b">
        <f t="shared" si="523"/>
        <v>1</v>
      </c>
      <c r="AH917" s="11">
        <v>0</v>
      </c>
      <c r="AI917" s="11" t="s">
        <v>32</v>
      </c>
      <c r="AJ917" s="11"/>
    </row>
    <row r="918" spans="1:36" s="7" customFormat="1" ht="13.5" hidden="1" customHeight="1" x14ac:dyDescent="0.25">
      <c r="A918" s="11" t="str">
        <f t="shared" si="509"/>
        <v>select N'Сорока Лариса Павлівна', N'18',  N'Хірургічне відділення №1',  N'Молодша медична сестра',  N'1.00', 8, 120, 0, getDate(), null, getDate() union all</v>
      </c>
      <c r="B918" s="11" t="s">
        <v>1201</v>
      </c>
      <c r="C918" s="11" t="s">
        <v>151</v>
      </c>
      <c r="D918" s="11" t="s">
        <v>152</v>
      </c>
      <c r="E918" s="11" t="s">
        <v>111</v>
      </c>
      <c r="F918" s="11" t="s">
        <v>25</v>
      </c>
      <c r="G918" s="11" t="s">
        <v>48</v>
      </c>
      <c r="H918" s="11" t="s">
        <v>112</v>
      </c>
      <c r="I918" s="11" t="s">
        <v>29</v>
      </c>
      <c r="J918" s="11" t="s">
        <v>29</v>
      </c>
      <c r="K918" s="11" t="s">
        <v>1569</v>
      </c>
      <c r="L918" s="20"/>
      <c r="M918" s="11">
        <f t="shared" si="508"/>
        <v>0</v>
      </c>
      <c r="N918" s="11">
        <v>0</v>
      </c>
      <c r="O918" s="11"/>
      <c r="P918" s="11"/>
      <c r="Q918" s="11"/>
      <c r="R918" s="11">
        <v>0</v>
      </c>
      <c r="S918" s="11">
        <v>0</v>
      </c>
      <c r="T918" s="11"/>
      <c r="U918" s="11"/>
      <c r="V918" s="11"/>
      <c r="W918" s="11"/>
      <c r="X918" s="11">
        <v>0</v>
      </c>
      <c r="Y918" s="11">
        <v>0</v>
      </c>
      <c r="Z918" s="11">
        <v>0</v>
      </c>
      <c r="AA918" s="11">
        <v>0</v>
      </c>
      <c r="AB918" s="11">
        <v>0</v>
      </c>
      <c r="AC918" s="11"/>
      <c r="AD918" s="11">
        <v>0</v>
      </c>
      <c r="AE918" s="11">
        <v>0</v>
      </c>
      <c r="AF918" s="11">
        <v>0</v>
      </c>
      <c r="AG918" s="11"/>
      <c r="AH918" s="11">
        <v>0</v>
      </c>
      <c r="AI918" s="11" t="s">
        <v>32</v>
      </c>
      <c r="AJ918" s="11"/>
    </row>
    <row r="919" spans="1:36" s="7" customFormat="1" ht="13.5" hidden="1" customHeight="1" x14ac:dyDescent="0.25">
      <c r="A919" s="11" t="str">
        <f t="shared" si="509"/>
        <v>select N'Сорока Марина Олексіївна', N'32',  N'Сектор медичних оглядів',  N'сестра медична',  N'1.00', 8, 200, 0, getDate(), null, getDate() union all</v>
      </c>
      <c r="B919" s="11" t="s">
        <v>503</v>
      </c>
      <c r="C919" s="11" t="s">
        <v>373</v>
      </c>
      <c r="D919" s="11" t="s">
        <v>84</v>
      </c>
      <c r="E919" s="11" t="s">
        <v>93</v>
      </c>
      <c r="F919" s="11" t="s">
        <v>25</v>
      </c>
      <c r="G919" s="11" t="s">
        <v>48</v>
      </c>
      <c r="H919" s="11" t="s">
        <v>95</v>
      </c>
      <c r="I919" s="11" t="s">
        <v>29</v>
      </c>
      <c r="J919" s="11" t="s">
        <v>29</v>
      </c>
      <c r="K919" s="11" t="s">
        <v>1569</v>
      </c>
      <c r="L919" s="20"/>
      <c r="M919" s="11">
        <f t="shared" si="508"/>
        <v>0</v>
      </c>
      <c r="N919" s="11">
        <v>0</v>
      </c>
      <c r="O919" s="11"/>
      <c r="P919" s="11"/>
      <c r="Q919" s="11"/>
      <c r="R919" s="11">
        <v>0</v>
      </c>
      <c r="S919" s="11">
        <v>0</v>
      </c>
      <c r="T919" s="11"/>
      <c r="U919" s="11"/>
      <c r="V919" s="11"/>
      <c r="W919" s="11"/>
      <c r="X919" s="11">
        <v>0</v>
      </c>
      <c r="Y919" s="11">
        <v>0</v>
      </c>
      <c r="Z919" s="11">
        <v>0</v>
      </c>
      <c r="AA919" s="11">
        <v>0</v>
      </c>
      <c r="AB919" s="11">
        <v>0</v>
      </c>
      <c r="AC919" s="11"/>
      <c r="AD919" s="11">
        <v>0</v>
      </c>
      <c r="AE919" s="11">
        <v>0</v>
      </c>
      <c r="AF919" s="11">
        <v>0</v>
      </c>
      <c r="AG919" s="11"/>
      <c r="AH919" s="11">
        <v>0</v>
      </c>
      <c r="AI919" s="11" t="s">
        <v>32</v>
      </c>
      <c r="AJ919" s="11"/>
    </row>
    <row r="920" spans="1:36" s="7" customFormat="1" ht="13.5" hidden="1" customHeight="1" x14ac:dyDescent="0.25">
      <c r="A920" s="11" t="str">
        <f t="shared" si="509"/>
        <v>select N'Софілканич Віра Василівна', N'7',  N'Відділення анестезіології та інтенсивної терапії',  N'Молодша медична сестра',  N'1.00', 8, 120, 0, getDate(), null, getDate() union all</v>
      </c>
      <c r="B920" s="11" t="s">
        <v>217</v>
      </c>
      <c r="C920" s="11" t="s">
        <v>206</v>
      </c>
      <c r="D920" s="11" t="s">
        <v>140</v>
      </c>
      <c r="E920" s="11" t="s">
        <v>111</v>
      </c>
      <c r="F920" s="11" t="s">
        <v>25</v>
      </c>
      <c r="G920" s="11" t="s">
        <v>48</v>
      </c>
      <c r="H920" s="11" t="s">
        <v>112</v>
      </c>
      <c r="I920" s="11" t="s">
        <v>29</v>
      </c>
      <c r="J920" s="11" t="s">
        <v>29</v>
      </c>
      <c r="K920" s="11" t="s">
        <v>1569</v>
      </c>
      <c r="L920" s="20"/>
      <c r="M920" s="11">
        <f t="shared" si="508"/>
        <v>0</v>
      </c>
      <c r="N920" s="11">
        <v>0</v>
      </c>
      <c r="O920" s="11"/>
      <c r="P920" s="11"/>
      <c r="Q920" s="11"/>
      <c r="R920" s="11">
        <v>0</v>
      </c>
      <c r="S920" s="11">
        <v>0</v>
      </c>
      <c r="T920" s="11"/>
      <c r="U920" s="11"/>
      <c r="V920" s="11"/>
      <c r="W920" s="11"/>
      <c r="X920" s="11">
        <v>0</v>
      </c>
      <c r="Y920" s="11">
        <v>0</v>
      </c>
      <c r="Z920" s="11">
        <v>0</v>
      </c>
      <c r="AA920" s="11">
        <v>0</v>
      </c>
      <c r="AB920" s="11">
        <v>0</v>
      </c>
      <c r="AC920" s="11"/>
      <c r="AD920" s="11">
        <v>0</v>
      </c>
      <c r="AE920" s="11">
        <v>0</v>
      </c>
      <c r="AF920" s="11">
        <v>0</v>
      </c>
      <c r="AG920" s="11"/>
      <c r="AH920" s="11">
        <v>0</v>
      </c>
      <c r="AI920" s="11" t="s">
        <v>32</v>
      </c>
      <c r="AJ920" s="11"/>
    </row>
    <row r="921" spans="1:36" s="7" customFormat="1" ht="13.5" hidden="1" customHeight="1" x14ac:dyDescent="0.25">
      <c r="A921" s="11" t="str">
        <f t="shared" si="509"/>
        <v>select N'Софілканич Віталія Василівна', N'91',  N'Центральне стерилізаційне відділення',  N'сестра медична старша',  N'1.00', 8, 280, 0, getDate(), null, getDate() union all</v>
      </c>
      <c r="B921" s="11" t="s">
        <v>114</v>
      </c>
      <c r="C921" s="11" t="s">
        <v>115</v>
      </c>
      <c r="D921" s="11" t="s">
        <v>116</v>
      </c>
      <c r="E921" s="11" t="s">
        <v>117</v>
      </c>
      <c r="F921" s="11" t="s">
        <v>86</v>
      </c>
      <c r="G921" s="11" t="s">
        <v>48</v>
      </c>
      <c r="H921" s="11" t="s">
        <v>118</v>
      </c>
      <c r="I921" s="11" t="s">
        <v>29</v>
      </c>
      <c r="J921" s="11" t="s">
        <v>29</v>
      </c>
      <c r="K921" s="11" t="s">
        <v>1569</v>
      </c>
      <c r="L921" s="20"/>
      <c r="M921" s="11">
        <f t="shared" si="508"/>
        <v>0</v>
      </c>
      <c r="N921" s="11">
        <v>0</v>
      </c>
      <c r="O921" s="11"/>
      <c r="P921" s="11"/>
      <c r="Q921" s="11"/>
      <c r="R921" s="11">
        <v>0</v>
      </c>
      <c r="S921" s="11">
        <v>0</v>
      </c>
      <c r="T921" s="11"/>
      <c r="U921" s="11"/>
      <c r="V921" s="11"/>
      <c r="W921" s="11"/>
      <c r="X921" s="11">
        <v>0</v>
      </c>
      <c r="Y921" s="11">
        <v>0</v>
      </c>
      <c r="Z921" s="11">
        <v>0</v>
      </c>
      <c r="AA921" s="11">
        <v>0</v>
      </c>
      <c r="AB921" s="11">
        <v>0</v>
      </c>
      <c r="AC921" s="11"/>
      <c r="AD921" s="11">
        <v>0</v>
      </c>
      <c r="AE921" s="11">
        <v>0</v>
      </c>
      <c r="AF921" s="11">
        <v>0</v>
      </c>
      <c r="AG921" s="11"/>
      <c r="AH921" s="11">
        <v>0</v>
      </c>
      <c r="AI921" s="11" t="s">
        <v>32</v>
      </c>
      <c r="AJ921" s="11"/>
    </row>
    <row r="922" spans="1:36" s="7" customFormat="1" ht="13.5" hidden="1" customHeight="1" x14ac:dyDescent="0.25">
      <c r="A922" s="11" t="str">
        <f t="shared" si="509"/>
        <v>select N'Софілканич Марина Василівна', N'21',  N'Онкологічне відділення',  N'Молодша медична сестра',  N'1.00', 8, 120, 0, getDate(), null, getDate() union all</v>
      </c>
      <c r="B922" s="11" t="s">
        <v>1537</v>
      </c>
      <c r="C922" s="11" t="s">
        <v>40</v>
      </c>
      <c r="D922" s="11" t="s">
        <v>41</v>
      </c>
      <c r="E922" s="11" t="s">
        <v>111</v>
      </c>
      <c r="F922" s="11" t="s">
        <v>25</v>
      </c>
      <c r="G922" s="11" t="s">
        <v>48</v>
      </c>
      <c r="H922" s="11" t="s">
        <v>112</v>
      </c>
      <c r="I922" s="11" t="s">
        <v>29</v>
      </c>
      <c r="J922" s="11" t="s">
        <v>29</v>
      </c>
      <c r="K922" s="11" t="s">
        <v>1569</v>
      </c>
      <c r="L922" s="20"/>
      <c r="M922" s="11">
        <f t="shared" si="508"/>
        <v>0</v>
      </c>
      <c r="N922" s="11">
        <v>0</v>
      </c>
      <c r="O922" s="11"/>
      <c r="P922" s="11"/>
      <c r="Q922" s="11"/>
      <c r="R922" s="11">
        <v>0</v>
      </c>
      <c r="S922" s="11">
        <v>0</v>
      </c>
      <c r="T922" s="11"/>
      <c r="U922" s="11"/>
      <c r="V922" s="11"/>
      <c r="W922" s="11"/>
      <c r="X922" s="11">
        <v>0</v>
      </c>
      <c r="Y922" s="11">
        <v>0</v>
      </c>
      <c r="Z922" s="11">
        <v>0</v>
      </c>
      <c r="AA922" s="11">
        <v>0</v>
      </c>
      <c r="AB922" s="11">
        <v>0</v>
      </c>
      <c r="AC922" s="11"/>
      <c r="AD922" s="11">
        <v>0</v>
      </c>
      <c r="AE922" s="11">
        <v>0</v>
      </c>
      <c r="AF922" s="11">
        <v>0</v>
      </c>
      <c r="AG922" s="11"/>
      <c r="AH922" s="11">
        <v>0</v>
      </c>
      <c r="AI922" s="11" t="s">
        <v>32</v>
      </c>
      <c r="AJ922" s="11"/>
    </row>
    <row r="923" spans="1:36" s="7" customFormat="1" ht="13.5" hidden="1" customHeight="1" x14ac:dyDescent="0.25">
      <c r="A923" s="11" t="str">
        <f t="shared" si="509"/>
        <v>select N'Софілканич Марія Юріївна', N'18',  N'Хірургічне відділення №1',  N'Молодша медична сестра',  N'1.00', 8, 120, 0, getDate(), null, getDate() union all</v>
      </c>
      <c r="B923" s="11" t="s">
        <v>1184</v>
      </c>
      <c r="C923" s="11" t="s">
        <v>151</v>
      </c>
      <c r="D923" s="11" t="s">
        <v>152</v>
      </c>
      <c r="E923" s="11" t="s">
        <v>111</v>
      </c>
      <c r="F923" s="11" t="s">
        <v>31</v>
      </c>
      <c r="G923" s="11" t="s">
        <v>48</v>
      </c>
      <c r="H923" s="11" t="s">
        <v>112</v>
      </c>
      <c r="I923" s="11" t="s">
        <v>29</v>
      </c>
      <c r="J923" s="11" t="s">
        <v>29</v>
      </c>
      <c r="K923" s="11" t="s">
        <v>1569</v>
      </c>
      <c r="L923" s="20"/>
      <c r="M923" s="11">
        <f t="shared" si="508"/>
        <v>0</v>
      </c>
      <c r="N923" s="11">
        <v>0</v>
      </c>
      <c r="O923" s="11"/>
      <c r="P923" s="11"/>
      <c r="Q923" s="11"/>
      <c r="R923" s="11">
        <v>0</v>
      </c>
      <c r="S923" s="11">
        <v>0</v>
      </c>
      <c r="T923" s="11"/>
      <c r="U923" s="11"/>
      <c r="V923" s="11"/>
      <c r="W923" s="11"/>
      <c r="X923" s="11">
        <v>0</v>
      </c>
      <c r="Y923" s="11">
        <v>0</v>
      </c>
      <c r="Z923" s="11">
        <v>0</v>
      </c>
      <c r="AA923" s="11">
        <v>0</v>
      </c>
      <c r="AB923" s="11">
        <v>0</v>
      </c>
      <c r="AC923" s="11"/>
      <c r="AD923" s="11">
        <v>0</v>
      </c>
      <c r="AE923" s="11">
        <v>0</v>
      </c>
      <c r="AF923" s="11">
        <v>0</v>
      </c>
      <c r="AG923" s="11"/>
      <c r="AH923" s="11">
        <v>0</v>
      </c>
      <c r="AI923" s="11" t="s">
        <v>32</v>
      </c>
      <c r="AJ923" s="11"/>
    </row>
    <row r="924" spans="1:36" s="7" customFormat="1" ht="13.5" hidden="1" customHeight="1" x14ac:dyDescent="0.25">
      <c r="A924" s="11" t="str">
        <f t="shared" si="509"/>
        <v>select N'Софілканич Наталія Михайлівна', N'81',  N'Операційний блок судинної хірургії',  N'сестра медична операційна',  N'1.00', 8, 260, 0, getDate(), null, getDate() union all</v>
      </c>
      <c r="B924" s="11" t="s">
        <v>1254</v>
      </c>
      <c r="C924" s="11" t="s">
        <v>1026</v>
      </c>
      <c r="D924" s="11" t="s">
        <v>227</v>
      </c>
      <c r="E924" s="11" t="s">
        <v>228</v>
      </c>
      <c r="F924" s="11" t="s">
        <v>25</v>
      </c>
      <c r="G924" s="11" t="s">
        <v>48</v>
      </c>
      <c r="H924" s="11" t="s">
        <v>49</v>
      </c>
      <c r="I924" s="11" t="s">
        <v>29</v>
      </c>
      <c r="J924" s="11" t="s">
        <v>29</v>
      </c>
      <c r="K924" s="11" t="s">
        <v>1569</v>
      </c>
      <c r="L924" s="20"/>
      <c r="M924" s="11">
        <f t="shared" si="508"/>
        <v>0</v>
      </c>
      <c r="N924" s="11">
        <v>0</v>
      </c>
      <c r="O924" s="11"/>
      <c r="P924" s="11"/>
      <c r="Q924" s="11"/>
      <c r="R924" s="11">
        <v>0</v>
      </c>
      <c r="S924" s="11">
        <v>0</v>
      </c>
      <c r="T924" s="11"/>
      <c r="U924" s="11"/>
      <c r="V924" s="11"/>
      <c r="W924" s="11"/>
      <c r="X924" s="11">
        <v>0</v>
      </c>
      <c r="Y924" s="11">
        <v>0</v>
      </c>
      <c r="Z924" s="11">
        <v>0</v>
      </c>
      <c r="AA924" s="11">
        <v>0</v>
      </c>
      <c r="AB924" s="11">
        <v>0</v>
      </c>
      <c r="AC924" s="11"/>
      <c r="AD924" s="11">
        <v>0</v>
      </c>
      <c r="AE924" s="11">
        <v>0</v>
      </c>
      <c r="AF924" s="11">
        <v>0</v>
      </c>
      <c r="AG924" s="11"/>
      <c r="AH924" s="11">
        <v>0</v>
      </c>
      <c r="AI924" s="11" t="s">
        <v>32</v>
      </c>
      <c r="AJ924" s="11"/>
    </row>
    <row r="925" spans="1:36" s="7" customFormat="1" ht="13.5" hidden="1" customHeight="1" x14ac:dyDescent="0.25">
      <c r="A925" s="11" t="str">
        <f t="shared" si="509"/>
        <v>select N'Софілканич Наталія Сергіївна', N'32',  N'Наркологічний кабінет',  N'лікар-нарколог',  N'1.00', 0, 0, 0, getDate(), null, getDate() union all</v>
      </c>
      <c r="B925" s="11" t="s">
        <v>734</v>
      </c>
      <c r="C925" s="11" t="s">
        <v>83</v>
      </c>
      <c r="D925" s="11" t="s">
        <v>84</v>
      </c>
      <c r="E925" s="11" t="s">
        <v>85</v>
      </c>
      <c r="F925" s="11">
        <v>1</v>
      </c>
      <c r="G925" s="11" t="s">
        <v>26</v>
      </c>
      <c r="H925" s="11" t="s">
        <v>26</v>
      </c>
      <c r="I925" s="11" t="s">
        <v>29</v>
      </c>
      <c r="J925" s="11" t="s">
        <v>29</v>
      </c>
      <c r="K925" s="11" t="s">
        <v>1569</v>
      </c>
      <c r="L925" s="20"/>
      <c r="M925" s="11">
        <f t="shared" si="508"/>
        <v>0</v>
      </c>
      <c r="N925" s="11">
        <v>0</v>
      </c>
      <c r="O925" s="11"/>
      <c r="P925" s="11">
        <f>S925*(200/3)*J925*F925</f>
        <v>0</v>
      </c>
      <c r="Q925" s="11" t="b">
        <f>ROUND(R925,2)=ROUND(P925,2)</f>
        <v>1</v>
      </c>
      <c r="R925" s="11">
        <v>0</v>
      </c>
      <c r="S925" s="12">
        <v>0</v>
      </c>
      <c r="T925" s="12">
        <f>(30000*F925*J925)</f>
        <v>30000</v>
      </c>
      <c r="U925" s="12">
        <f>20000*F925*J925</f>
        <v>20000</v>
      </c>
      <c r="V925" s="12">
        <f>ROUND(IF((Y925-T925)&gt;U925,(Y925-T925-U925)*0.1+U925*0.3,(Y925-T925)*0.3),2)</f>
        <v>-6060</v>
      </c>
      <c r="W925" s="12" t="b">
        <f>IF(V925&lt;0,0,V925)=ROUND(X925,2)</f>
        <v>1</v>
      </c>
      <c r="X925" s="11">
        <v>0</v>
      </c>
      <c r="Y925" s="11">
        <v>9800</v>
      </c>
      <c r="Z925" s="11">
        <v>0</v>
      </c>
      <c r="AA925" s="11">
        <v>0</v>
      </c>
      <c r="AB925" s="11">
        <v>0</v>
      </c>
      <c r="AC925" s="11"/>
      <c r="AD925" s="11">
        <v>0</v>
      </c>
      <c r="AE925" s="11">
        <v>0</v>
      </c>
      <c r="AF925" s="11">
        <v>0</v>
      </c>
      <c r="AG925" s="11" t="b">
        <f>ROUND(AF925,2)=ROUND((AH925*AE925),2)</f>
        <v>1</v>
      </c>
      <c r="AH925" s="11">
        <v>0</v>
      </c>
      <c r="AI925" s="11" t="s">
        <v>32</v>
      </c>
      <c r="AJ925" s="11"/>
    </row>
    <row r="926" spans="1:36" s="7" customFormat="1" ht="13.5" hidden="1" customHeight="1" x14ac:dyDescent="0.25">
      <c r="A926" s="11" t="str">
        <f t="shared" si="509"/>
        <v>select N'Софілканич Світлана Василівна', N'85',  N'Відділення сумісного перебування матері та дитини',  N'Молодша медична сестра',  N'1.00', 8, 120, 0, getDate(), null, getDate() union all</v>
      </c>
      <c r="B926" s="11" t="s">
        <v>679</v>
      </c>
      <c r="C926" s="11" t="s">
        <v>146</v>
      </c>
      <c r="D926" s="11" t="s">
        <v>147</v>
      </c>
      <c r="E926" s="11" t="s">
        <v>111</v>
      </c>
      <c r="F926" s="11" t="s">
        <v>25</v>
      </c>
      <c r="G926" s="11" t="s">
        <v>48</v>
      </c>
      <c r="H926" s="11" t="s">
        <v>112</v>
      </c>
      <c r="I926" s="11" t="s">
        <v>29</v>
      </c>
      <c r="J926" s="11" t="s">
        <v>29</v>
      </c>
      <c r="K926" s="11" t="s">
        <v>1569</v>
      </c>
      <c r="L926" s="20"/>
      <c r="M926" s="11">
        <f t="shared" si="508"/>
        <v>0</v>
      </c>
      <c r="N926" s="11">
        <v>0</v>
      </c>
      <c r="O926" s="11"/>
      <c r="P926" s="11"/>
      <c r="Q926" s="11"/>
      <c r="R926" s="11">
        <v>0</v>
      </c>
      <c r="S926" s="11">
        <v>0</v>
      </c>
      <c r="T926" s="11"/>
      <c r="U926" s="11"/>
      <c r="V926" s="11"/>
      <c r="W926" s="11"/>
      <c r="X926" s="11">
        <v>0</v>
      </c>
      <c r="Y926" s="11">
        <v>0</v>
      </c>
      <c r="Z926" s="11">
        <v>0</v>
      </c>
      <c r="AA926" s="11">
        <v>0</v>
      </c>
      <c r="AB926" s="11">
        <v>0</v>
      </c>
      <c r="AC926" s="11"/>
      <c r="AD926" s="11">
        <v>0</v>
      </c>
      <c r="AE926" s="11">
        <v>0</v>
      </c>
      <c r="AF926" s="11">
        <v>0</v>
      </c>
      <c r="AG926" s="11"/>
      <c r="AH926" s="11">
        <v>0</v>
      </c>
      <c r="AI926" s="11" t="s">
        <v>32</v>
      </c>
      <c r="AJ926" s="11"/>
    </row>
    <row r="927" spans="1:36" s="7" customFormat="1" ht="13.5" hidden="1" customHeight="1" x14ac:dyDescent="0.25">
      <c r="A927" s="11" t="str">
        <f t="shared" si="509"/>
        <v>select N'Спачинська Лариса Миколаївна', N'32',  N'Реабілітаційний кабінет',  N'сестра медична з фізіотерапії',  N'1.00', 8, 200, 0, getDate(), null, getDate() union all</v>
      </c>
      <c r="B927" s="11" t="s">
        <v>896</v>
      </c>
      <c r="C927" s="11" t="s">
        <v>758</v>
      </c>
      <c r="D927" s="11" t="s">
        <v>84</v>
      </c>
      <c r="E927" s="11" t="s">
        <v>759</v>
      </c>
      <c r="F927" s="11" t="s">
        <v>25</v>
      </c>
      <c r="G927" s="11" t="s">
        <v>48</v>
      </c>
      <c r="H927" s="11" t="s">
        <v>95</v>
      </c>
      <c r="I927" s="11" t="s">
        <v>29</v>
      </c>
      <c r="J927" s="11" t="s">
        <v>29</v>
      </c>
      <c r="K927" s="11" t="s">
        <v>1569</v>
      </c>
      <c r="L927" s="20"/>
      <c r="M927" s="11">
        <f t="shared" si="508"/>
        <v>0</v>
      </c>
      <c r="N927" s="11">
        <v>0</v>
      </c>
      <c r="O927" s="11"/>
      <c r="P927" s="11"/>
      <c r="Q927" s="11"/>
      <c r="R927" s="11">
        <v>0</v>
      </c>
      <c r="S927" s="11">
        <v>0</v>
      </c>
      <c r="T927" s="11"/>
      <c r="U927" s="11"/>
      <c r="V927" s="11"/>
      <c r="W927" s="11"/>
      <c r="X927" s="11">
        <v>0</v>
      </c>
      <c r="Y927" s="11">
        <v>0</v>
      </c>
      <c r="Z927" s="11">
        <v>0</v>
      </c>
      <c r="AA927" s="11">
        <v>0</v>
      </c>
      <c r="AB927" s="11">
        <v>0</v>
      </c>
      <c r="AC927" s="11"/>
      <c r="AD927" s="11">
        <v>0</v>
      </c>
      <c r="AE927" s="11">
        <v>0</v>
      </c>
      <c r="AF927" s="11">
        <v>0</v>
      </c>
      <c r="AG927" s="11"/>
      <c r="AH927" s="11">
        <v>0</v>
      </c>
      <c r="AI927" s="11" t="s">
        <v>32</v>
      </c>
      <c r="AJ927" s="11"/>
    </row>
    <row r="928" spans="1:36" s="7" customFormat="1" ht="13.5" hidden="1" customHeight="1" x14ac:dyDescent="0.25">
      <c r="A928" s="11" t="str">
        <f t="shared" si="509"/>
        <v>select N'Станкович Наталія Іванівна', N'65',  N'Відділення інтенсивної терапії новонароджених',  N'сестра медична',  N'1.00', 8, 200, 0, getDate(), null, getDate() union all</v>
      </c>
      <c r="B928" s="11" t="s">
        <v>615</v>
      </c>
      <c r="C928" s="11" t="s">
        <v>79</v>
      </c>
      <c r="D928" s="11" t="s">
        <v>80</v>
      </c>
      <c r="E928" s="11" t="s">
        <v>93</v>
      </c>
      <c r="F928" s="11" t="s">
        <v>175</v>
      </c>
      <c r="G928" s="11" t="s">
        <v>48</v>
      </c>
      <c r="H928" s="11" t="s">
        <v>95</v>
      </c>
      <c r="I928" s="11" t="s">
        <v>29</v>
      </c>
      <c r="J928" s="11" t="s">
        <v>29</v>
      </c>
      <c r="K928" s="11" t="s">
        <v>1569</v>
      </c>
      <c r="L928" s="20"/>
      <c r="M928" s="11">
        <f t="shared" si="508"/>
        <v>0</v>
      </c>
      <c r="N928" s="11">
        <v>0</v>
      </c>
      <c r="O928" s="11"/>
      <c r="P928" s="11"/>
      <c r="Q928" s="11"/>
      <c r="R928" s="11">
        <v>0</v>
      </c>
      <c r="S928" s="11">
        <v>0</v>
      </c>
      <c r="T928" s="11"/>
      <c r="U928" s="11"/>
      <c r="V928" s="11"/>
      <c r="W928" s="11"/>
      <c r="X928" s="11">
        <v>0</v>
      </c>
      <c r="Y928" s="11">
        <v>0</v>
      </c>
      <c r="Z928" s="11">
        <v>0</v>
      </c>
      <c r="AA928" s="11">
        <v>0</v>
      </c>
      <c r="AB928" s="11">
        <v>0</v>
      </c>
      <c r="AC928" s="11"/>
      <c r="AD928" s="11">
        <v>0</v>
      </c>
      <c r="AE928" s="11">
        <v>0</v>
      </c>
      <c r="AF928" s="11">
        <v>0</v>
      </c>
      <c r="AG928" s="11"/>
      <c r="AH928" s="11">
        <v>0</v>
      </c>
      <c r="AI928" s="11" t="s">
        <v>32</v>
      </c>
      <c r="AJ928" s="11"/>
    </row>
    <row r="929" spans="1:37" s="7" customFormat="1" ht="13.5" hidden="1" customHeight="1" x14ac:dyDescent="0.25">
      <c r="A929" s="11" t="str">
        <f t="shared" si="509"/>
        <v>select N'Старничук Оксана Юріївна', N'4',  N'Гінекологічне відділення',  N'лікар-акушер-гінеколог',  N'1.00', 0, 0, 0, getDate(), null, getDate() union all</v>
      </c>
      <c r="B929" s="11" t="s">
        <v>1042</v>
      </c>
      <c r="C929" s="11" t="s">
        <v>34</v>
      </c>
      <c r="D929" s="11" t="s">
        <v>35</v>
      </c>
      <c r="E929" s="11" t="s">
        <v>36</v>
      </c>
      <c r="F929" s="11">
        <v>0</v>
      </c>
      <c r="G929" s="11" t="s">
        <v>26</v>
      </c>
      <c r="H929" s="11" t="s">
        <v>26</v>
      </c>
      <c r="I929" s="11" t="s">
        <v>29</v>
      </c>
      <c r="J929" s="11" t="s">
        <v>29</v>
      </c>
      <c r="K929" s="11" t="s">
        <v>1569</v>
      </c>
      <c r="L929" s="20"/>
      <c r="M929" s="11">
        <f t="shared" si="508"/>
        <v>0</v>
      </c>
      <c r="N929" s="11">
        <f>F929*J929*O929</f>
        <v>0</v>
      </c>
      <c r="O929" s="11">
        <v>2880</v>
      </c>
      <c r="P929" s="11">
        <f>S929*(200/3)*J929*F929</f>
        <v>0</v>
      </c>
      <c r="Q929" s="11" t="b">
        <f>ROUND(R929,2)=ROUND(P929,2)</f>
        <v>1</v>
      </c>
      <c r="R929" s="11">
        <v>0</v>
      </c>
      <c r="S929" s="14">
        <v>0</v>
      </c>
      <c r="T929" s="12">
        <f>(30000*F929*J929)</f>
        <v>0</v>
      </c>
      <c r="U929" s="12">
        <f>20000*F929*J929</f>
        <v>0</v>
      </c>
      <c r="V929" s="12">
        <f>ROUND(IF((Y929-T929)&gt;U929,(Y929-T929-U929)*0.1+U929*0.3,(Y929-T929)*0.3),2)</f>
        <v>0</v>
      </c>
      <c r="W929" s="12" t="b">
        <f>IF(V929&lt;0,0,V929)=ROUND(X929,2)</f>
        <v>1</v>
      </c>
      <c r="X929" s="11">
        <v>0</v>
      </c>
      <c r="Y929" s="11">
        <v>0</v>
      </c>
      <c r="Z929" s="11">
        <v>0</v>
      </c>
      <c r="AA929" s="11">
        <v>0</v>
      </c>
      <c r="AB929" s="11">
        <v>0</v>
      </c>
      <c r="AC929" s="11"/>
      <c r="AD929" s="11" t="s">
        <v>26</v>
      </c>
      <c r="AE929" s="11">
        <v>0</v>
      </c>
      <c r="AF929" s="11">
        <v>0</v>
      </c>
      <c r="AG929" s="11" t="b">
        <f>ROUND(AF929,2)=ROUND((AH929*AE929),2)</f>
        <v>1</v>
      </c>
      <c r="AH929" s="11">
        <v>0</v>
      </c>
      <c r="AI929" s="11" t="s">
        <v>32</v>
      </c>
      <c r="AJ929" s="11"/>
    </row>
    <row r="930" spans="1:37" s="7" customFormat="1" ht="13.5" hidden="1" customHeight="1" x14ac:dyDescent="0.25">
      <c r="A930" s="11" t="str">
        <f t="shared" si="509"/>
        <v>select N'Стеблак Наталія Михайлівна', N'85',  N'Відділення сумісного перебування матері та дитини',  N'сестра медична',  N'1.00', 8, 200, 0, getDate(), null, getDate() union all</v>
      </c>
      <c r="B930" s="11" t="s">
        <v>612</v>
      </c>
      <c r="C930" s="11" t="s">
        <v>146</v>
      </c>
      <c r="D930" s="11" t="s">
        <v>147</v>
      </c>
      <c r="E930" s="11" t="s">
        <v>93</v>
      </c>
      <c r="F930" s="11" t="s">
        <v>292</v>
      </c>
      <c r="G930" s="11" t="s">
        <v>48</v>
      </c>
      <c r="H930" s="11" t="s">
        <v>95</v>
      </c>
      <c r="I930" s="11" t="s">
        <v>29</v>
      </c>
      <c r="J930" s="11" t="s">
        <v>29</v>
      </c>
      <c r="K930" s="11" t="s">
        <v>1569</v>
      </c>
      <c r="L930" s="20"/>
      <c r="M930" s="11">
        <f t="shared" si="508"/>
        <v>0</v>
      </c>
      <c r="N930" s="11">
        <v>0</v>
      </c>
      <c r="O930" s="11"/>
      <c r="P930" s="11"/>
      <c r="Q930" s="11"/>
      <c r="R930" s="11">
        <v>0</v>
      </c>
      <c r="S930" s="11">
        <v>0</v>
      </c>
      <c r="T930" s="11"/>
      <c r="U930" s="11"/>
      <c r="V930" s="11"/>
      <c r="W930" s="11"/>
      <c r="X930" s="11">
        <v>0</v>
      </c>
      <c r="Y930" s="11">
        <v>0</v>
      </c>
      <c r="Z930" s="11">
        <v>0</v>
      </c>
      <c r="AA930" s="11">
        <v>0</v>
      </c>
      <c r="AB930" s="11">
        <v>0</v>
      </c>
      <c r="AC930" s="11"/>
      <c r="AD930" s="11">
        <v>0</v>
      </c>
      <c r="AE930" s="11">
        <v>0</v>
      </c>
      <c r="AF930" s="11">
        <v>0</v>
      </c>
      <c r="AG930" s="11"/>
      <c r="AH930" s="11">
        <v>0</v>
      </c>
      <c r="AI930" s="11" t="s">
        <v>32</v>
      </c>
      <c r="AJ930" s="11"/>
    </row>
    <row r="931" spans="1:37" s="7" customFormat="1" ht="13.5" hidden="1" customHeight="1" x14ac:dyDescent="0.25">
      <c r="A931" s="11" t="str">
        <f t="shared" si="509"/>
        <v>select N'Стегней Марія Михайлівна', N'81',  N'Операційний блок гнійно-септичної хірургії',  N'сестра медична операційна',  N'1.00', 8, 260, 0, getDate(), null, getDate() union all</v>
      </c>
      <c r="B931" s="11" t="s">
        <v>225</v>
      </c>
      <c r="C931" s="11" t="s">
        <v>226</v>
      </c>
      <c r="D931" s="11" t="s">
        <v>227</v>
      </c>
      <c r="E931" s="11" t="s">
        <v>228</v>
      </c>
      <c r="F931" s="11" t="s">
        <v>25</v>
      </c>
      <c r="G931" s="11" t="s">
        <v>48</v>
      </c>
      <c r="H931" s="11" t="s">
        <v>49</v>
      </c>
      <c r="I931" s="11" t="s">
        <v>29</v>
      </c>
      <c r="J931" s="11" t="s">
        <v>29</v>
      </c>
      <c r="K931" s="11" t="s">
        <v>1569</v>
      </c>
      <c r="L931" s="20"/>
      <c r="M931" s="11">
        <f t="shared" si="508"/>
        <v>0</v>
      </c>
      <c r="N931" s="11">
        <v>0</v>
      </c>
      <c r="O931" s="11"/>
      <c r="P931" s="11"/>
      <c r="Q931" s="11"/>
      <c r="R931" s="11">
        <v>0</v>
      </c>
      <c r="S931" s="11">
        <v>0</v>
      </c>
      <c r="T931" s="11"/>
      <c r="U931" s="11"/>
      <c r="V931" s="11"/>
      <c r="W931" s="11"/>
      <c r="X931" s="11">
        <v>0</v>
      </c>
      <c r="Y931" s="11">
        <v>0</v>
      </c>
      <c r="Z931" s="11">
        <v>0</v>
      </c>
      <c r="AA931" s="11">
        <v>0</v>
      </c>
      <c r="AB931" s="11">
        <v>0</v>
      </c>
      <c r="AC931" s="11"/>
      <c r="AD931" s="11">
        <v>0</v>
      </c>
      <c r="AE931" s="11">
        <v>0</v>
      </c>
      <c r="AF931" s="11">
        <v>0</v>
      </c>
      <c r="AG931" s="11"/>
      <c r="AH931" s="11">
        <v>0</v>
      </c>
      <c r="AI931" s="11" t="s">
        <v>32</v>
      </c>
      <c r="AJ931" s="11"/>
    </row>
    <row r="932" spans="1:37" s="7" customFormat="1" ht="13.5" hidden="1" customHeight="1" x14ac:dyDescent="0.25">
      <c r="A932" s="11" t="str">
        <f t="shared" si="509"/>
        <v>select N'Стегней Наталія Михайлівна', N'19',  N'Гнійно-септичне хірургічне відділення',  N'Молодша медична сестра',  N'1.00', 8, 120, 0, getDate(), null, getDate() union all</v>
      </c>
      <c r="B932" s="11" t="s">
        <v>480</v>
      </c>
      <c r="C932" s="11" t="s">
        <v>137</v>
      </c>
      <c r="D932" s="11" t="s">
        <v>138</v>
      </c>
      <c r="E932" s="11" t="s">
        <v>111</v>
      </c>
      <c r="F932" s="11" t="s">
        <v>31</v>
      </c>
      <c r="G932" s="11" t="s">
        <v>48</v>
      </c>
      <c r="H932" s="11" t="s">
        <v>112</v>
      </c>
      <c r="I932" s="11" t="s">
        <v>29</v>
      </c>
      <c r="J932" s="11" t="s">
        <v>29</v>
      </c>
      <c r="K932" s="11" t="s">
        <v>1569</v>
      </c>
      <c r="L932" s="20"/>
      <c r="M932" s="11">
        <f t="shared" si="508"/>
        <v>0</v>
      </c>
      <c r="N932" s="11">
        <v>0</v>
      </c>
      <c r="O932" s="11"/>
      <c r="P932" s="11"/>
      <c r="Q932" s="11"/>
      <c r="R932" s="11">
        <v>0</v>
      </c>
      <c r="S932" s="11">
        <v>0</v>
      </c>
      <c r="T932" s="11"/>
      <c r="U932" s="11"/>
      <c r="V932" s="11"/>
      <c r="W932" s="11"/>
      <c r="X932" s="11">
        <v>0</v>
      </c>
      <c r="Y932" s="11">
        <v>0</v>
      </c>
      <c r="Z932" s="11">
        <v>0</v>
      </c>
      <c r="AA932" s="11">
        <v>0</v>
      </c>
      <c r="AB932" s="11">
        <v>0</v>
      </c>
      <c r="AC932" s="11"/>
      <c r="AD932" s="11">
        <v>0</v>
      </c>
      <c r="AE932" s="11">
        <v>0</v>
      </c>
      <c r="AF932" s="11">
        <v>0</v>
      </c>
      <c r="AG932" s="11"/>
      <c r="AH932" s="11">
        <v>0</v>
      </c>
      <c r="AI932" s="11" t="s">
        <v>32</v>
      </c>
      <c r="AJ932" s="11"/>
    </row>
    <row r="933" spans="1:37" s="7" customFormat="1" ht="13.5" hidden="1" customHeight="1" x14ac:dyDescent="0.25">
      <c r="A933" s="11" t="str">
        <f t="shared" si="509"/>
        <v>select N'Стегура Вікторія Михайлівна', N'32',  N'Кабінет масажу',  N'сестра медична з масажу',  N'1.00', 8, 200, 0, getDate(), null, getDate() union all</v>
      </c>
      <c r="B933" s="11" t="s">
        <v>1166</v>
      </c>
      <c r="C933" s="11" t="s">
        <v>774</v>
      </c>
      <c r="D933" s="11" t="s">
        <v>84</v>
      </c>
      <c r="E933" s="11" t="s">
        <v>775</v>
      </c>
      <c r="F933" s="11" t="s">
        <v>31</v>
      </c>
      <c r="G933" s="11" t="s">
        <v>48</v>
      </c>
      <c r="H933" s="11" t="s">
        <v>95</v>
      </c>
      <c r="I933" s="11" t="s">
        <v>29</v>
      </c>
      <c r="J933" s="11" t="s">
        <v>29</v>
      </c>
      <c r="K933" s="11" t="s">
        <v>1569</v>
      </c>
      <c r="L933" s="20"/>
      <c r="M933" s="11">
        <f t="shared" si="508"/>
        <v>0</v>
      </c>
      <c r="N933" s="11">
        <v>0</v>
      </c>
      <c r="O933" s="11"/>
      <c r="P933" s="11"/>
      <c r="Q933" s="11"/>
      <c r="R933" s="11">
        <v>0</v>
      </c>
      <c r="S933" s="11">
        <v>0</v>
      </c>
      <c r="T933" s="11"/>
      <c r="U933" s="11"/>
      <c r="V933" s="11"/>
      <c r="W933" s="11"/>
      <c r="X933" s="11">
        <v>0</v>
      </c>
      <c r="Y933" s="11">
        <v>0</v>
      </c>
      <c r="Z933" s="11">
        <v>0</v>
      </c>
      <c r="AA933" s="11">
        <v>0</v>
      </c>
      <c r="AB933" s="11">
        <v>0</v>
      </c>
      <c r="AC933" s="11"/>
      <c r="AD933" s="11">
        <v>0</v>
      </c>
      <c r="AE933" s="11">
        <v>0</v>
      </c>
      <c r="AF933" s="11">
        <v>0</v>
      </c>
      <c r="AG933" s="11"/>
      <c r="AH933" s="11">
        <v>0</v>
      </c>
      <c r="AI933" s="11" t="s">
        <v>32</v>
      </c>
      <c r="AJ933" s="11"/>
    </row>
    <row r="934" spans="1:37" s="7" customFormat="1" ht="13.5" hidden="1" customHeight="1" x14ac:dyDescent="0.25">
      <c r="A934" s="11" t="str">
        <f t="shared" si="509"/>
        <v>select N'Стефанишин Ірина Олександрівна', N'32',  N'Наркологічний кабінет',  N'лікар-нарколог',  N'1.00', 0, 0, 0, getDate(), null, getDate() union all</v>
      </c>
      <c r="B934" s="11" t="s">
        <v>82</v>
      </c>
      <c r="C934" s="11" t="s">
        <v>83</v>
      </c>
      <c r="D934" s="11" t="s">
        <v>84</v>
      </c>
      <c r="E934" s="11" t="s">
        <v>85</v>
      </c>
      <c r="F934" s="11">
        <v>0.90476197000000003</v>
      </c>
      <c r="G934" s="11" t="s">
        <v>26</v>
      </c>
      <c r="H934" s="11" t="s">
        <v>26</v>
      </c>
      <c r="I934" s="11" t="s">
        <v>29</v>
      </c>
      <c r="J934" s="11" t="s">
        <v>29</v>
      </c>
      <c r="K934" s="11" t="s">
        <v>1569</v>
      </c>
      <c r="L934" s="20"/>
      <c r="M934" s="11">
        <f t="shared" si="508"/>
        <v>0</v>
      </c>
      <c r="N934" s="11">
        <v>0</v>
      </c>
      <c r="O934" s="11"/>
      <c r="P934" s="11">
        <f t="shared" ref="P934:P938" si="524">S934*(200/3)*J934*F934</f>
        <v>0</v>
      </c>
      <c r="Q934" s="11" t="b">
        <f t="shared" ref="Q934:Q938" si="525">ROUND(R934,2)=ROUND(P934,2)</f>
        <v>1</v>
      </c>
      <c r="R934" s="11">
        <v>0</v>
      </c>
      <c r="S934" s="12">
        <v>0</v>
      </c>
      <c r="T934" s="12">
        <f t="shared" ref="T934:T938" si="526">(30000*F934*J934)</f>
        <v>27142.859100000001</v>
      </c>
      <c r="U934" s="12">
        <f t="shared" ref="U934:U938" si="527">20000*F934*J934</f>
        <v>18095.239400000002</v>
      </c>
      <c r="V934" s="12">
        <f t="shared" ref="V934:V938" si="528">ROUND(IF((Y934-T934)&gt;U934,(Y934-T934-U934)*0.1+U934*0.3,(Y934-T934)*0.3),2)</f>
        <v>-5236.46</v>
      </c>
      <c r="W934" s="12" t="b">
        <f t="shared" ref="W934:W938" si="529">IF(V934&lt;0,0,V934)=ROUND(X934,2)</f>
        <v>1</v>
      </c>
      <c r="X934" s="11">
        <v>0</v>
      </c>
      <c r="Y934" s="11">
        <v>9688</v>
      </c>
      <c r="Z934" s="11">
        <v>0</v>
      </c>
      <c r="AA934" s="11">
        <v>0</v>
      </c>
      <c r="AB934" s="11">
        <v>0</v>
      </c>
      <c r="AC934" s="11"/>
      <c r="AD934" s="11">
        <v>0</v>
      </c>
      <c r="AE934" s="11">
        <v>0</v>
      </c>
      <c r="AF934" s="11">
        <v>0</v>
      </c>
      <c r="AG934" s="11" t="b">
        <f t="shared" ref="AG934:AG938" si="530">ROUND(AF934,2)=ROUND((AH934*AE934),2)</f>
        <v>1</v>
      </c>
      <c r="AH934" s="11">
        <v>0</v>
      </c>
      <c r="AI934" s="11" t="s">
        <v>32</v>
      </c>
      <c r="AJ934" s="11"/>
    </row>
    <row r="935" spans="1:37" s="7" customFormat="1" ht="13.5" hidden="1" customHeight="1" x14ac:dyDescent="0.25">
      <c r="A935" s="11" t="str">
        <f t="shared" si="509"/>
        <v>select N'Стець Владислав Володимирович', N'106',  N'Педіатричне відділення',  N'лікар-хірург дитячий',  N'0.75', 0, 0, 0, getDate(), null, getDate() union all</v>
      </c>
      <c r="B935" s="11" t="s">
        <v>1335</v>
      </c>
      <c r="C935" s="11" t="s">
        <v>1319</v>
      </c>
      <c r="D935" s="11" t="s">
        <v>1320</v>
      </c>
      <c r="E935" s="11" t="s">
        <v>575</v>
      </c>
      <c r="F935" s="11">
        <v>0.90394129999999995</v>
      </c>
      <c r="G935" s="11" t="s">
        <v>26</v>
      </c>
      <c r="H935" s="11" t="s">
        <v>26</v>
      </c>
      <c r="I935" s="11" t="s">
        <v>27</v>
      </c>
      <c r="J935" s="11" t="s">
        <v>164</v>
      </c>
      <c r="K935" s="11" t="s">
        <v>1572</v>
      </c>
      <c r="L935" s="20"/>
      <c r="M935" s="11">
        <f t="shared" si="508"/>
        <v>0</v>
      </c>
      <c r="N935" s="11">
        <v>0</v>
      </c>
      <c r="O935" s="11"/>
      <c r="P935" s="11">
        <f t="shared" si="524"/>
        <v>0</v>
      </c>
      <c r="Q935" s="11" t="b">
        <f t="shared" si="525"/>
        <v>1</v>
      </c>
      <c r="R935" s="11">
        <v>0</v>
      </c>
      <c r="S935" s="14">
        <v>0</v>
      </c>
      <c r="T935" s="12">
        <f t="shared" si="526"/>
        <v>16270.943399999998</v>
      </c>
      <c r="U935" s="12">
        <f t="shared" si="527"/>
        <v>10847.295599999998</v>
      </c>
      <c r="V935" s="12">
        <f t="shared" si="528"/>
        <v>-4881.28</v>
      </c>
      <c r="W935" s="12" t="b">
        <f t="shared" si="529"/>
        <v>1</v>
      </c>
      <c r="X935" s="11">
        <v>0</v>
      </c>
      <c r="Y935" s="11">
        <v>0</v>
      </c>
      <c r="Z935" s="11">
        <v>0</v>
      </c>
      <c r="AA935" s="11">
        <v>0</v>
      </c>
      <c r="AB935" s="11">
        <v>0</v>
      </c>
      <c r="AC935" s="11"/>
      <c r="AD935" s="11" t="s">
        <v>26</v>
      </c>
      <c r="AE935" s="11">
        <v>0</v>
      </c>
      <c r="AF935" s="11">
        <v>0</v>
      </c>
      <c r="AG935" s="11" t="b">
        <f t="shared" si="530"/>
        <v>1</v>
      </c>
      <c r="AH935" s="11">
        <v>0</v>
      </c>
      <c r="AI935" s="11" t="s">
        <v>32</v>
      </c>
      <c r="AJ935" s="11"/>
    </row>
    <row r="936" spans="1:37" s="7" customFormat="1" ht="13.5" customHeight="1" x14ac:dyDescent="0.25">
      <c r="A936" s="11" t="str">
        <f t="shared" si="509"/>
        <v>select N'Стець Владислав Володимирович', N'32',  N'Сектор дитячої консультації',  N'лікар-хірург дитячий',  N'0.25', 0, 0, 86,92951008, getDate(), null, getDate() union all</v>
      </c>
      <c r="B936" s="11" t="s">
        <v>1335</v>
      </c>
      <c r="C936" s="11" t="s">
        <v>237</v>
      </c>
      <c r="D936" s="11" t="s">
        <v>84</v>
      </c>
      <c r="E936" s="11" t="s">
        <v>575</v>
      </c>
      <c r="F936" s="11">
        <v>0.90551572999999996</v>
      </c>
      <c r="G936" s="11" t="s">
        <v>26</v>
      </c>
      <c r="H936" s="11" t="s">
        <v>26</v>
      </c>
      <c r="I936" s="11" t="s">
        <v>27</v>
      </c>
      <c r="J936" s="11" t="s">
        <v>374</v>
      </c>
      <c r="K936" s="11" t="s">
        <v>1570</v>
      </c>
      <c r="L936" s="20"/>
      <c r="M936" s="11">
        <f t="shared" si="508"/>
        <v>86.92951008</v>
      </c>
      <c r="N936" s="11">
        <v>0</v>
      </c>
      <c r="O936" s="11"/>
      <c r="P936" s="11">
        <f t="shared" si="524"/>
        <v>0</v>
      </c>
      <c r="Q936" s="11" t="b">
        <f t="shared" si="525"/>
        <v>1</v>
      </c>
      <c r="R936" s="11">
        <v>0</v>
      </c>
      <c r="S936" s="12">
        <v>0</v>
      </c>
      <c r="T936" s="12">
        <f t="shared" si="526"/>
        <v>5433.0943800000005</v>
      </c>
      <c r="U936" s="12">
        <f t="shared" si="527"/>
        <v>3622.0629199999998</v>
      </c>
      <c r="V936" s="12">
        <f t="shared" si="528"/>
        <v>-1258.53</v>
      </c>
      <c r="W936" s="12" t="b">
        <f t="shared" si="529"/>
        <v>1</v>
      </c>
      <c r="X936" s="11">
        <v>0</v>
      </c>
      <c r="Y936" s="11">
        <v>1238</v>
      </c>
      <c r="Z936" s="11">
        <v>0</v>
      </c>
      <c r="AA936" s="11">
        <v>0</v>
      </c>
      <c r="AB936" s="11">
        <f t="shared" ref="AB936:AB937" si="531">AD936*J936*F936*480</f>
        <v>86.92951008</v>
      </c>
      <c r="AC936" s="11"/>
      <c r="AD936" s="11" t="s">
        <v>945</v>
      </c>
      <c r="AE936" s="11">
        <v>0</v>
      </c>
      <c r="AF936" s="11">
        <v>0</v>
      </c>
      <c r="AG936" s="11" t="b">
        <f t="shared" si="530"/>
        <v>1</v>
      </c>
      <c r="AH936" s="11">
        <v>0</v>
      </c>
      <c r="AI936" s="11" t="s">
        <v>32</v>
      </c>
      <c r="AJ936" s="11">
        <v>28.976503000000001</v>
      </c>
      <c r="AK936" s="7">
        <f t="shared" ref="AK936:AK937" si="532">AB936-AJ936</f>
        <v>57.953007079999999</v>
      </c>
    </row>
    <row r="937" spans="1:37" s="7" customFormat="1" ht="13.5" customHeight="1" x14ac:dyDescent="0.25">
      <c r="A937" s="11" t="str">
        <f t="shared" si="509"/>
        <v>select N'Стець Владислав Володимирович', N'32',  N'Сектор дитячої консультації',  N'лікар-уролог дитячий',  N'0.25', 0, 0, 869,2951008, getDate(), null, getDate() union all</v>
      </c>
      <c r="B937" s="11" t="s">
        <v>1335</v>
      </c>
      <c r="C937" s="11" t="s">
        <v>237</v>
      </c>
      <c r="D937" s="11" t="s">
        <v>84</v>
      </c>
      <c r="E937" s="11" t="s">
        <v>1324</v>
      </c>
      <c r="F937" s="11">
        <v>0.90551572999999996</v>
      </c>
      <c r="G937" s="11" t="s">
        <v>26</v>
      </c>
      <c r="H937" s="11" t="s">
        <v>26</v>
      </c>
      <c r="I937" s="11" t="s">
        <v>27</v>
      </c>
      <c r="J937" s="11" t="s">
        <v>374</v>
      </c>
      <c r="K937" s="11" t="s">
        <v>1570</v>
      </c>
      <c r="L937" s="20"/>
      <c r="M937" s="11">
        <f t="shared" si="508"/>
        <v>869.2951008</v>
      </c>
      <c r="N937" s="11">
        <v>0</v>
      </c>
      <c r="O937" s="11"/>
      <c r="P937" s="11">
        <f t="shared" si="524"/>
        <v>0</v>
      </c>
      <c r="Q937" s="11" t="b">
        <f t="shared" si="525"/>
        <v>1</v>
      </c>
      <c r="R937" s="11">
        <v>0</v>
      </c>
      <c r="S937" s="12">
        <v>0</v>
      </c>
      <c r="T937" s="12">
        <f t="shared" si="526"/>
        <v>5433.0943800000005</v>
      </c>
      <c r="U937" s="12">
        <f t="shared" si="527"/>
        <v>3622.0629199999998</v>
      </c>
      <c r="V937" s="12">
        <f t="shared" si="528"/>
        <v>-1579.53</v>
      </c>
      <c r="W937" s="12" t="b">
        <f t="shared" si="529"/>
        <v>1</v>
      </c>
      <c r="X937" s="11">
        <v>0</v>
      </c>
      <c r="Y937" s="11">
        <v>168</v>
      </c>
      <c r="Z937" s="11">
        <v>0</v>
      </c>
      <c r="AA937" s="11">
        <v>0</v>
      </c>
      <c r="AB937" s="11">
        <f t="shared" si="531"/>
        <v>869.2951008</v>
      </c>
      <c r="AC937" s="11"/>
      <c r="AD937" s="11" t="s">
        <v>55</v>
      </c>
      <c r="AE937" s="11">
        <v>0</v>
      </c>
      <c r="AF937" s="11">
        <v>0</v>
      </c>
      <c r="AG937" s="11" t="b">
        <f t="shared" si="530"/>
        <v>1</v>
      </c>
      <c r="AH937" s="11">
        <v>0</v>
      </c>
      <c r="AI937" s="11" t="s">
        <v>32</v>
      </c>
      <c r="AJ937" s="11">
        <v>289.76504999999997</v>
      </c>
      <c r="AK937" s="7">
        <f t="shared" si="532"/>
        <v>579.53005080000003</v>
      </c>
    </row>
    <row r="938" spans="1:37" s="7" customFormat="1" ht="13.5" hidden="1" customHeight="1" x14ac:dyDescent="0.25">
      <c r="A938" s="11" t="str">
        <f t="shared" si="509"/>
        <v>select N'Стецьо Наталія Петрівна', N'33',  N'Жіноча консультація',  N'лікар-акушер-гінеколог',  N'1.00', 0, 0, 0, getDate(), null, getDate() union all</v>
      </c>
      <c r="B938" s="11" t="s">
        <v>310</v>
      </c>
      <c r="C938" s="11" t="s">
        <v>222</v>
      </c>
      <c r="D938" s="11" t="s">
        <v>223</v>
      </c>
      <c r="E938" s="11" t="s">
        <v>36</v>
      </c>
      <c r="F938" s="11">
        <v>1</v>
      </c>
      <c r="G938" s="11" t="s">
        <v>26</v>
      </c>
      <c r="H938" s="11" t="s">
        <v>26</v>
      </c>
      <c r="I938" s="11" t="s">
        <v>29</v>
      </c>
      <c r="J938" s="11" t="s">
        <v>29</v>
      </c>
      <c r="K938" s="11" t="s">
        <v>1569</v>
      </c>
      <c r="L938" s="20"/>
      <c r="M938" s="11">
        <f t="shared" si="508"/>
        <v>0</v>
      </c>
      <c r="N938" s="11">
        <v>0</v>
      </c>
      <c r="O938" s="11"/>
      <c r="P938" s="11">
        <f t="shared" si="524"/>
        <v>0</v>
      </c>
      <c r="Q938" s="11" t="b">
        <f t="shared" si="525"/>
        <v>1</v>
      </c>
      <c r="R938" s="11">
        <v>0</v>
      </c>
      <c r="S938" s="12">
        <v>0</v>
      </c>
      <c r="T938" s="12">
        <f t="shared" si="526"/>
        <v>30000</v>
      </c>
      <c r="U938" s="12">
        <f t="shared" si="527"/>
        <v>20000</v>
      </c>
      <c r="V938" s="12">
        <f t="shared" si="528"/>
        <v>-7387.2</v>
      </c>
      <c r="W938" s="12" t="b">
        <f t="shared" si="529"/>
        <v>1</v>
      </c>
      <c r="X938" s="11">
        <v>0</v>
      </c>
      <c r="Y938" s="11">
        <v>5376</v>
      </c>
      <c r="Z938" s="11">
        <v>0</v>
      </c>
      <c r="AA938" s="11">
        <v>0</v>
      </c>
      <c r="AB938" s="11">
        <v>0</v>
      </c>
      <c r="AC938" s="11"/>
      <c r="AD938" s="11">
        <v>0</v>
      </c>
      <c r="AE938" s="11">
        <v>0</v>
      </c>
      <c r="AF938" s="11">
        <v>0</v>
      </c>
      <c r="AG938" s="11" t="b">
        <f t="shared" si="530"/>
        <v>1</v>
      </c>
      <c r="AH938" s="11">
        <v>0</v>
      </c>
      <c r="AI938" s="11" t="s">
        <v>32</v>
      </c>
      <c r="AJ938" s="11"/>
    </row>
    <row r="939" spans="1:37" s="7" customFormat="1" ht="13.5" hidden="1" customHeight="1" x14ac:dyDescent="0.25">
      <c r="A939" s="11" t="str">
        <f t="shared" si="509"/>
        <v>select N'Стойко Віта Павлівна', N'32',  N'Загальнолікарський кабінет',  N'реєстратор медичний',  N'1.00', 8, 360, 0, getDate(), null, getDate() union all</v>
      </c>
      <c r="B939" s="11" t="s">
        <v>995</v>
      </c>
      <c r="C939" s="11" t="s">
        <v>127</v>
      </c>
      <c r="D939" s="11" t="s">
        <v>84</v>
      </c>
      <c r="E939" s="11" t="s">
        <v>313</v>
      </c>
      <c r="F939" s="11" t="s">
        <v>996</v>
      </c>
      <c r="G939" s="11" t="s">
        <v>48</v>
      </c>
      <c r="H939" s="11" t="s">
        <v>314</v>
      </c>
      <c r="I939" s="11" t="s">
        <v>29</v>
      </c>
      <c r="J939" s="11" t="s">
        <v>29</v>
      </c>
      <c r="K939" s="11" t="s">
        <v>1569</v>
      </c>
      <c r="L939" s="20"/>
      <c r="M939" s="11">
        <f t="shared" si="508"/>
        <v>0</v>
      </c>
      <c r="N939" s="11">
        <v>0</v>
      </c>
      <c r="O939" s="11"/>
      <c r="P939" s="11"/>
      <c r="Q939" s="11"/>
      <c r="R939" s="11">
        <v>0</v>
      </c>
      <c r="S939" s="11">
        <v>0</v>
      </c>
      <c r="T939" s="11"/>
      <c r="U939" s="11"/>
      <c r="V939" s="11"/>
      <c r="W939" s="11"/>
      <c r="X939" s="11">
        <v>0</v>
      </c>
      <c r="Y939" s="11">
        <v>0</v>
      </c>
      <c r="Z939" s="11">
        <v>0</v>
      </c>
      <c r="AA939" s="11">
        <v>0</v>
      </c>
      <c r="AB939" s="11">
        <v>0</v>
      </c>
      <c r="AC939" s="11"/>
      <c r="AD939" s="11">
        <v>0</v>
      </c>
      <c r="AE939" s="11">
        <v>0</v>
      </c>
      <c r="AF939" s="11">
        <v>0</v>
      </c>
      <c r="AG939" s="11"/>
      <c r="AH939" s="11">
        <v>0</v>
      </c>
      <c r="AI939" s="11" t="s">
        <v>32</v>
      </c>
      <c r="AJ939" s="11"/>
    </row>
    <row r="940" spans="1:37" s="7" customFormat="1" ht="13.5" hidden="1" customHeight="1" x14ac:dyDescent="0.25">
      <c r="A940" s="11" t="str">
        <f t="shared" si="509"/>
        <v>select N'Суран Олександр Олександрович', N'32',  N'Травматологічний кабінет',  N'лікар-ортопед-травматолог',  N'0.50', 0, 0, 0, getDate(), null, getDate() union all</v>
      </c>
      <c r="B940" s="11" t="s">
        <v>1438</v>
      </c>
      <c r="C940" s="11" t="s">
        <v>240</v>
      </c>
      <c r="D940" s="11" t="s">
        <v>84</v>
      </c>
      <c r="E940" s="11" t="s">
        <v>24</v>
      </c>
      <c r="F940" s="11">
        <v>1</v>
      </c>
      <c r="G940" s="11" t="s">
        <v>26</v>
      </c>
      <c r="H940" s="11" t="s">
        <v>26</v>
      </c>
      <c r="I940" s="11" t="s">
        <v>50</v>
      </c>
      <c r="J940" s="11" t="s">
        <v>29</v>
      </c>
      <c r="K940" s="11" t="s">
        <v>1571</v>
      </c>
      <c r="L940" s="20"/>
      <c r="M940" s="11">
        <f t="shared" si="508"/>
        <v>0</v>
      </c>
      <c r="N940" s="11">
        <v>0</v>
      </c>
      <c r="O940" s="11"/>
      <c r="P940" s="11">
        <f>S940*(200/3)*J940*F940</f>
        <v>0</v>
      </c>
      <c r="Q940" s="11" t="b">
        <f>ROUND(R940,2)=ROUND(P940,2)</f>
        <v>1</v>
      </c>
      <c r="R940" s="11">
        <v>0</v>
      </c>
      <c r="S940" s="12">
        <v>0</v>
      </c>
      <c r="T940" s="12">
        <f>(30000*F940*J940)</f>
        <v>30000</v>
      </c>
      <c r="U940" s="12">
        <f>20000*F940*J940</f>
        <v>20000</v>
      </c>
      <c r="V940" s="12">
        <f>ROUND(IF((Y940-T940)&gt;U940,(Y940-T940-U940)*0.1+U940*0.3,(Y940-T940)*0.3),2)</f>
        <v>-8087.1</v>
      </c>
      <c r="W940" s="12" t="b">
        <f>IF(V940&lt;0,0,V940)=ROUND(X940,2)</f>
        <v>1</v>
      </c>
      <c r="X940" s="11">
        <v>0</v>
      </c>
      <c r="Y940" s="11">
        <v>3043</v>
      </c>
      <c r="Z940" s="11">
        <v>0</v>
      </c>
      <c r="AA940" s="11">
        <v>0</v>
      </c>
      <c r="AB940" s="11">
        <v>0</v>
      </c>
      <c r="AC940" s="11"/>
      <c r="AD940" s="11">
        <v>0</v>
      </c>
      <c r="AE940" s="11">
        <v>0</v>
      </c>
      <c r="AF940" s="11">
        <v>0</v>
      </c>
      <c r="AG940" s="11" t="b">
        <f>ROUND(AF940,2)=ROUND((AH940*AE940),2)</f>
        <v>1</v>
      </c>
      <c r="AH940" s="11">
        <v>0</v>
      </c>
      <c r="AI940" s="11" t="s">
        <v>32</v>
      </c>
      <c r="AJ940" s="11"/>
    </row>
    <row r="941" spans="1:37" s="7" customFormat="1" ht="13.5" hidden="1" customHeight="1" x14ac:dyDescent="0.25">
      <c r="A941" s="11" t="str">
        <f t="shared" si="509"/>
        <v>select N'Сухан Діана Миколаївна', N'7',  N'Відділення анестезіології та інтенсивної терапії',  N'сестра медична-анестезист',  N'1.00', 8, 260, 0, getDate(), null, getDate() union all</v>
      </c>
      <c r="B941" s="11" t="s">
        <v>541</v>
      </c>
      <c r="C941" s="11" t="s">
        <v>206</v>
      </c>
      <c r="D941" s="11" t="s">
        <v>140</v>
      </c>
      <c r="E941" s="11" t="s">
        <v>362</v>
      </c>
      <c r="F941" s="11" t="s">
        <v>122</v>
      </c>
      <c r="G941" s="11" t="s">
        <v>48</v>
      </c>
      <c r="H941" s="11" t="s">
        <v>49</v>
      </c>
      <c r="I941" s="11" t="s">
        <v>29</v>
      </c>
      <c r="J941" s="11" t="s">
        <v>29</v>
      </c>
      <c r="K941" s="11" t="s">
        <v>1569</v>
      </c>
      <c r="L941" s="20"/>
      <c r="M941" s="11">
        <f t="shared" si="508"/>
        <v>0</v>
      </c>
      <c r="N941" s="11">
        <v>0</v>
      </c>
      <c r="O941" s="11"/>
      <c r="P941" s="11"/>
      <c r="Q941" s="11"/>
      <c r="R941" s="11">
        <v>0</v>
      </c>
      <c r="S941" s="11">
        <v>0</v>
      </c>
      <c r="T941" s="11"/>
      <c r="U941" s="11"/>
      <c r="V941" s="11"/>
      <c r="W941" s="11"/>
      <c r="X941" s="11">
        <v>0</v>
      </c>
      <c r="Y941" s="11">
        <v>0</v>
      </c>
      <c r="Z941" s="11">
        <v>0</v>
      </c>
      <c r="AA941" s="11">
        <v>0</v>
      </c>
      <c r="AB941" s="11">
        <v>0</v>
      </c>
      <c r="AC941" s="11"/>
      <c r="AD941" s="11">
        <v>0</v>
      </c>
      <c r="AE941" s="11">
        <v>0</v>
      </c>
      <c r="AF941" s="11">
        <v>0</v>
      </c>
      <c r="AG941" s="11"/>
      <c r="AH941" s="11">
        <v>0</v>
      </c>
      <c r="AI941" s="11" t="s">
        <v>32</v>
      </c>
      <c r="AJ941" s="11"/>
    </row>
    <row r="942" spans="1:37" s="7" customFormat="1" ht="13.5" hidden="1" customHeight="1" x14ac:dyDescent="0.25">
      <c r="A942" s="11" t="str">
        <f t="shared" si="509"/>
        <v>select N'Танчинець-Бичкова Валерія Василівна', N'32',  N'Рентгенологічний кабінет',  N'лікар-рентгенолог',  N'1.00', 0, 0, 0, getDate(), null, getDate() union all</v>
      </c>
      <c r="B942" s="11" t="s">
        <v>834</v>
      </c>
      <c r="C942" s="11" t="s">
        <v>212</v>
      </c>
      <c r="D942" s="11" t="s">
        <v>84</v>
      </c>
      <c r="E942" s="11" t="s">
        <v>371</v>
      </c>
      <c r="F942" s="11">
        <v>0</v>
      </c>
      <c r="G942" s="11" t="s">
        <v>26</v>
      </c>
      <c r="H942" s="11" t="s">
        <v>26</v>
      </c>
      <c r="I942" s="11" t="s">
        <v>29</v>
      </c>
      <c r="J942" s="11" t="s">
        <v>29</v>
      </c>
      <c r="K942" s="11" t="s">
        <v>1569</v>
      </c>
      <c r="L942" s="20"/>
      <c r="M942" s="11">
        <f t="shared" si="508"/>
        <v>0</v>
      </c>
      <c r="N942" s="11">
        <v>0</v>
      </c>
      <c r="O942" s="11"/>
      <c r="P942" s="11">
        <f t="shared" ref="P942:P946" si="533">S942*(200/3)*J942*F942</f>
        <v>0</v>
      </c>
      <c r="Q942" s="11" t="b">
        <f t="shared" ref="Q942:Q946" si="534">ROUND(R942,2)=ROUND(P942,2)</f>
        <v>1</v>
      </c>
      <c r="R942" s="11">
        <v>0</v>
      </c>
      <c r="S942" s="12">
        <v>0</v>
      </c>
      <c r="T942" s="12">
        <f t="shared" ref="T942:T946" si="535">(30000*F942*J942)</f>
        <v>0</v>
      </c>
      <c r="U942" s="12">
        <f t="shared" ref="U942:U946" si="536">20000*F942*J942</f>
        <v>0</v>
      </c>
      <c r="V942" s="12">
        <f t="shared" ref="V942:V946" si="537">ROUND(IF((Y942-T942)&gt;U942,(Y942-T942-U942)*0.1+U942*0.3,(Y942-T942)*0.3),2)</f>
        <v>0</v>
      </c>
      <c r="W942" s="12" t="b">
        <f t="shared" ref="W942:W946" si="538">IF(V942&lt;0,0,V942)=ROUND(X942,2)</f>
        <v>1</v>
      </c>
      <c r="X942" s="11">
        <v>0</v>
      </c>
      <c r="Y942" s="11">
        <v>0</v>
      </c>
      <c r="Z942" s="11">
        <v>0</v>
      </c>
      <c r="AA942" s="11">
        <v>0</v>
      </c>
      <c r="AB942" s="11">
        <v>0</v>
      </c>
      <c r="AC942" s="11"/>
      <c r="AD942" s="11">
        <v>0</v>
      </c>
      <c r="AE942" s="11">
        <v>0</v>
      </c>
      <c r="AF942" s="11">
        <v>0</v>
      </c>
      <c r="AG942" s="11" t="b">
        <f t="shared" ref="AG942:AG946" si="539">ROUND(AF942,2)=ROUND((AH942*AE942),2)</f>
        <v>1</v>
      </c>
      <c r="AH942" s="11">
        <v>0</v>
      </c>
      <c r="AI942" s="11" t="s">
        <v>32</v>
      </c>
      <c r="AJ942" s="11"/>
    </row>
    <row r="943" spans="1:37" s="7" customFormat="1" ht="13.5" hidden="1" customHeight="1" x14ac:dyDescent="0.25">
      <c r="A943" s="11" t="str">
        <f t="shared" si="509"/>
        <v>select N'Тегза Оксана Іванівна', N'106',  N'Педіатричне відділення',  N'лікар-хірург дитячий',  N'0.25', 0, 0, 0, getDate(), null, getDate() union all</v>
      </c>
      <c r="B943" s="11" t="s">
        <v>1468</v>
      </c>
      <c r="C943" s="11" t="s">
        <v>1319</v>
      </c>
      <c r="D943" s="11" t="s">
        <v>1320</v>
      </c>
      <c r="E943" s="11" t="s">
        <v>575</v>
      </c>
      <c r="F943" s="11">
        <v>1.1872370999999999</v>
      </c>
      <c r="G943" s="11" t="s">
        <v>26</v>
      </c>
      <c r="H943" s="11" t="s">
        <v>26</v>
      </c>
      <c r="I943" s="11" t="s">
        <v>38</v>
      </c>
      <c r="J943" s="11" t="s">
        <v>29</v>
      </c>
      <c r="K943" s="11" t="s">
        <v>1570</v>
      </c>
      <c r="L943" s="20"/>
      <c r="M943" s="11">
        <f t="shared" si="508"/>
        <v>0</v>
      </c>
      <c r="N943" s="11">
        <v>0</v>
      </c>
      <c r="O943" s="11"/>
      <c r="P943" s="11">
        <f t="shared" si="533"/>
        <v>0</v>
      </c>
      <c r="Q943" s="11" t="b">
        <f t="shared" si="534"/>
        <v>1</v>
      </c>
      <c r="R943" s="11">
        <v>0</v>
      </c>
      <c r="S943" s="14">
        <v>0</v>
      </c>
      <c r="T943" s="12">
        <f t="shared" si="535"/>
        <v>35617.112999999998</v>
      </c>
      <c r="U943" s="12">
        <f t="shared" si="536"/>
        <v>23744.741999999998</v>
      </c>
      <c r="V943" s="12">
        <f t="shared" si="537"/>
        <v>-10685.13</v>
      </c>
      <c r="W943" s="12" t="b">
        <f t="shared" si="538"/>
        <v>1</v>
      </c>
      <c r="X943" s="11">
        <v>0</v>
      </c>
      <c r="Y943" s="11">
        <v>0</v>
      </c>
      <c r="Z943" s="11">
        <v>0</v>
      </c>
      <c r="AA943" s="11">
        <v>0</v>
      </c>
      <c r="AB943" s="11">
        <v>0</v>
      </c>
      <c r="AC943" s="11"/>
      <c r="AD943" s="11" t="s">
        <v>26</v>
      </c>
      <c r="AE943" s="11">
        <v>0</v>
      </c>
      <c r="AF943" s="11">
        <v>0</v>
      </c>
      <c r="AG943" s="11" t="b">
        <f t="shared" si="539"/>
        <v>1</v>
      </c>
      <c r="AH943" s="11">
        <v>0</v>
      </c>
      <c r="AI943" s="11" t="s">
        <v>32</v>
      </c>
      <c r="AJ943" s="11"/>
    </row>
    <row r="944" spans="1:37" s="7" customFormat="1" ht="13.5" hidden="1" customHeight="1" x14ac:dyDescent="0.25">
      <c r="A944" s="11" t="str">
        <f t="shared" si="509"/>
        <v>select N'Тегза Олександр Іванович', N'18',  N'Хірургічне відділення №1',  N'лікар-анестезіолог дитячий',  N'0.10', 0, 0, 0, getDate(), null, getDate() union all</v>
      </c>
      <c r="B944" s="11" t="s">
        <v>1267</v>
      </c>
      <c r="C944" s="11" t="s">
        <v>151</v>
      </c>
      <c r="D944" s="11" t="s">
        <v>152</v>
      </c>
      <c r="E944" s="11" t="s">
        <v>81</v>
      </c>
      <c r="F944" s="11">
        <v>1</v>
      </c>
      <c r="G944" s="11" t="s">
        <v>26</v>
      </c>
      <c r="H944" s="11" t="s">
        <v>26</v>
      </c>
      <c r="I944" s="11" t="s">
        <v>75</v>
      </c>
      <c r="J944" s="11" t="s">
        <v>29</v>
      </c>
      <c r="K944" s="11" t="s">
        <v>1573</v>
      </c>
      <c r="L944" s="20"/>
      <c r="M944" s="11">
        <f t="shared" si="508"/>
        <v>0</v>
      </c>
      <c r="N944" s="11">
        <v>0</v>
      </c>
      <c r="O944" s="11"/>
      <c r="P944" s="11">
        <f t="shared" si="533"/>
        <v>0</v>
      </c>
      <c r="Q944" s="11" t="b">
        <f t="shared" si="534"/>
        <v>1</v>
      </c>
      <c r="R944" s="11">
        <v>0</v>
      </c>
      <c r="S944" s="12">
        <v>0</v>
      </c>
      <c r="T944" s="12">
        <f t="shared" si="535"/>
        <v>30000</v>
      </c>
      <c r="U944" s="12">
        <f t="shared" si="536"/>
        <v>20000</v>
      </c>
      <c r="V944" s="12">
        <f t="shared" si="537"/>
        <v>-9000</v>
      </c>
      <c r="W944" s="12" t="b">
        <f t="shared" si="538"/>
        <v>1</v>
      </c>
      <c r="X944" s="11">
        <v>0</v>
      </c>
      <c r="Y944" s="11">
        <v>0</v>
      </c>
      <c r="Z944" s="11">
        <v>0</v>
      </c>
      <c r="AA944" s="11">
        <v>0</v>
      </c>
      <c r="AB944" s="11">
        <v>0</v>
      </c>
      <c r="AC944" s="11"/>
      <c r="AD944" s="11">
        <v>0</v>
      </c>
      <c r="AE944" s="11">
        <v>0</v>
      </c>
      <c r="AF944" s="11">
        <v>0</v>
      </c>
      <c r="AG944" s="11" t="b">
        <f t="shared" si="539"/>
        <v>1</v>
      </c>
      <c r="AH944" s="11">
        <v>0</v>
      </c>
      <c r="AI944" s="11" t="s">
        <v>32</v>
      </c>
      <c r="AJ944" s="11"/>
    </row>
    <row r="945" spans="1:36" s="7" customFormat="1" ht="13.5" hidden="1" customHeight="1" x14ac:dyDescent="0.25">
      <c r="A945" s="11" t="str">
        <f t="shared" si="509"/>
        <v>select N'Теличко Вікторія Олегівна', N'36',  N'Стоматологічне відділення',  N'лікар-стоматолог дитячий',  N'0.50', 0, 0, 0, getDate(), null, getDate() union all</v>
      </c>
      <c r="B945" s="11" t="s">
        <v>344</v>
      </c>
      <c r="C945" s="11" t="s">
        <v>340</v>
      </c>
      <c r="D945" s="11" t="s">
        <v>341</v>
      </c>
      <c r="E945" s="11" t="s">
        <v>343</v>
      </c>
      <c r="F945" s="11">
        <v>1</v>
      </c>
      <c r="G945" s="11" t="s">
        <v>26</v>
      </c>
      <c r="H945" s="11" t="s">
        <v>26</v>
      </c>
      <c r="I945" s="11" t="s">
        <v>50</v>
      </c>
      <c r="J945" s="11" t="s">
        <v>29</v>
      </c>
      <c r="K945" s="11" t="s">
        <v>1571</v>
      </c>
      <c r="L945" s="20"/>
      <c r="M945" s="11">
        <f t="shared" si="508"/>
        <v>0</v>
      </c>
      <c r="N945" s="11">
        <v>0</v>
      </c>
      <c r="O945" s="11"/>
      <c r="P945" s="11">
        <f t="shared" si="533"/>
        <v>0</v>
      </c>
      <c r="Q945" s="11" t="b">
        <f t="shared" si="534"/>
        <v>1</v>
      </c>
      <c r="R945" s="11">
        <v>0</v>
      </c>
      <c r="S945" s="12">
        <v>0</v>
      </c>
      <c r="T945" s="12">
        <f t="shared" si="535"/>
        <v>30000</v>
      </c>
      <c r="U945" s="12">
        <f t="shared" si="536"/>
        <v>20000</v>
      </c>
      <c r="V945" s="12">
        <f t="shared" si="537"/>
        <v>-9000</v>
      </c>
      <c r="W945" s="12" t="b">
        <f t="shared" si="538"/>
        <v>1</v>
      </c>
      <c r="X945" s="11">
        <v>0</v>
      </c>
      <c r="Y945" s="11">
        <v>0</v>
      </c>
      <c r="Z945" s="11">
        <v>0</v>
      </c>
      <c r="AA945" s="11">
        <v>0</v>
      </c>
      <c r="AB945" s="11">
        <v>0</v>
      </c>
      <c r="AC945" s="11"/>
      <c r="AD945" s="11">
        <v>0</v>
      </c>
      <c r="AE945" s="11">
        <v>0</v>
      </c>
      <c r="AF945" s="11">
        <v>0</v>
      </c>
      <c r="AG945" s="11" t="b">
        <f t="shared" si="539"/>
        <v>1</v>
      </c>
      <c r="AH945" s="11">
        <v>0</v>
      </c>
      <c r="AI945" s="11" t="s">
        <v>32</v>
      </c>
      <c r="AJ945" s="11"/>
    </row>
    <row r="946" spans="1:36" s="7" customFormat="1" ht="13.5" hidden="1" customHeight="1" x14ac:dyDescent="0.25">
      <c r="A946" s="11" t="str">
        <f t="shared" si="509"/>
        <v>select N'Теличко Лілія Володимирівна', N'16',  N'Пологове відділення',  N'лікар-акушер-гінеколог',  N'1.00', 0, 0, 0, getDate(), null, getDate() union all</v>
      </c>
      <c r="B946" s="11" t="s">
        <v>632</v>
      </c>
      <c r="C946" s="11" t="s">
        <v>157</v>
      </c>
      <c r="D946" s="11" t="s">
        <v>158</v>
      </c>
      <c r="E946" s="11" t="s">
        <v>36</v>
      </c>
      <c r="F946" s="11">
        <v>0</v>
      </c>
      <c r="G946" s="11" t="s">
        <v>26</v>
      </c>
      <c r="H946" s="11" t="s">
        <v>26</v>
      </c>
      <c r="I946" s="11" t="s">
        <v>29</v>
      </c>
      <c r="J946" s="11" t="s">
        <v>29</v>
      </c>
      <c r="K946" s="11" t="s">
        <v>1569</v>
      </c>
      <c r="L946" s="20"/>
      <c r="M946" s="11">
        <f t="shared" si="508"/>
        <v>0</v>
      </c>
      <c r="N946" s="11">
        <v>0</v>
      </c>
      <c r="O946" s="11"/>
      <c r="P946" s="11">
        <f t="shared" si="533"/>
        <v>0</v>
      </c>
      <c r="Q946" s="11" t="b">
        <f t="shared" si="534"/>
        <v>1</v>
      </c>
      <c r="R946" s="11">
        <v>0</v>
      </c>
      <c r="S946" s="12">
        <v>0</v>
      </c>
      <c r="T946" s="12">
        <f t="shared" si="535"/>
        <v>0</v>
      </c>
      <c r="U946" s="12">
        <f t="shared" si="536"/>
        <v>0</v>
      </c>
      <c r="V946" s="12">
        <f t="shared" si="537"/>
        <v>0</v>
      </c>
      <c r="W946" s="12" t="b">
        <f t="shared" si="538"/>
        <v>1</v>
      </c>
      <c r="X946" s="11">
        <v>0</v>
      </c>
      <c r="Y946" s="11">
        <v>0</v>
      </c>
      <c r="Z946" s="11">
        <v>0</v>
      </c>
      <c r="AA946" s="11">
        <v>0</v>
      </c>
      <c r="AB946" s="11">
        <v>0</v>
      </c>
      <c r="AC946" s="11"/>
      <c r="AD946" s="11">
        <v>0</v>
      </c>
      <c r="AE946" s="11">
        <v>0</v>
      </c>
      <c r="AF946" s="11">
        <v>0</v>
      </c>
      <c r="AG946" s="11" t="b">
        <f t="shared" si="539"/>
        <v>1</v>
      </c>
      <c r="AH946" s="11">
        <v>0</v>
      </c>
      <c r="AI946" s="11" t="s">
        <v>32</v>
      </c>
      <c r="AJ946" s="11"/>
    </row>
    <row r="947" spans="1:36" s="7" customFormat="1" ht="13.5" hidden="1" customHeight="1" x14ac:dyDescent="0.25">
      <c r="A947" s="11" t="str">
        <f t="shared" si="509"/>
        <v>select N'Теліга Ірина Георгіївна', N'7',  N'Відділення анестезіології та інтенсивної терапії',  N'Молодша медична сестра',  N'1.00', 8, 120, 0, getDate(), null, getDate() union all</v>
      </c>
      <c r="B947" s="11" t="s">
        <v>608</v>
      </c>
      <c r="C947" s="11" t="s">
        <v>206</v>
      </c>
      <c r="D947" s="11" t="s">
        <v>140</v>
      </c>
      <c r="E947" s="11" t="s">
        <v>111</v>
      </c>
      <c r="F947" s="11" t="s">
        <v>25</v>
      </c>
      <c r="G947" s="11" t="s">
        <v>48</v>
      </c>
      <c r="H947" s="11" t="s">
        <v>112</v>
      </c>
      <c r="I947" s="11" t="s">
        <v>29</v>
      </c>
      <c r="J947" s="11" t="s">
        <v>29</v>
      </c>
      <c r="K947" s="11" t="s">
        <v>1569</v>
      </c>
      <c r="L947" s="20"/>
      <c r="M947" s="11">
        <f t="shared" si="508"/>
        <v>0</v>
      </c>
      <c r="N947" s="11">
        <v>0</v>
      </c>
      <c r="O947" s="11"/>
      <c r="P947" s="11"/>
      <c r="Q947" s="11"/>
      <c r="R947" s="11">
        <v>0</v>
      </c>
      <c r="S947" s="11">
        <v>0</v>
      </c>
      <c r="T947" s="11"/>
      <c r="U947" s="11"/>
      <c r="V947" s="11"/>
      <c r="W947" s="11"/>
      <c r="X947" s="11">
        <v>0</v>
      </c>
      <c r="Y947" s="11">
        <v>0</v>
      </c>
      <c r="Z947" s="11">
        <v>0</v>
      </c>
      <c r="AA947" s="11">
        <v>0</v>
      </c>
      <c r="AB947" s="11">
        <v>0</v>
      </c>
      <c r="AC947" s="11"/>
      <c r="AD947" s="11">
        <v>0</v>
      </c>
      <c r="AE947" s="11">
        <v>0</v>
      </c>
      <c r="AF947" s="11">
        <v>0</v>
      </c>
      <c r="AG947" s="11"/>
      <c r="AH947" s="11">
        <v>0</v>
      </c>
      <c r="AI947" s="11" t="s">
        <v>32</v>
      </c>
      <c r="AJ947" s="11"/>
    </row>
    <row r="948" spans="1:36" s="7" customFormat="1" ht="13.5" hidden="1" customHeight="1" x14ac:dyDescent="0.25">
      <c r="A948" s="11" t="str">
        <f t="shared" si="509"/>
        <v>select N'Теліга Наташа Іллічна', N'22',  N'Відділення загальної терапії',  N'Молодша медична сестра',  N'1.00', 8, 120, 0, getDate(), null, getDate() union all</v>
      </c>
      <c r="B948" s="11" t="s">
        <v>1093</v>
      </c>
      <c r="C948" s="11" t="s">
        <v>202</v>
      </c>
      <c r="D948" s="11" t="s">
        <v>203</v>
      </c>
      <c r="E948" s="11" t="s">
        <v>111</v>
      </c>
      <c r="F948" s="11" t="s">
        <v>1094</v>
      </c>
      <c r="G948" s="11" t="s">
        <v>48</v>
      </c>
      <c r="H948" s="11" t="s">
        <v>112</v>
      </c>
      <c r="I948" s="11" t="s">
        <v>29</v>
      </c>
      <c r="J948" s="11" t="s">
        <v>29</v>
      </c>
      <c r="K948" s="11" t="s">
        <v>1569</v>
      </c>
      <c r="L948" s="20"/>
      <c r="M948" s="11">
        <f t="shared" si="508"/>
        <v>0</v>
      </c>
      <c r="N948" s="11">
        <v>0</v>
      </c>
      <c r="O948" s="11"/>
      <c r="P948" s="11"/>
      <c r="Q948" s="11"/>
      <c r="R948" s="11">
        <v>0</v>
      </c>
      <c r="S948" s="11">
        <v>0</v>
      </c>
      <c r="T948" s="11"/>
      <c r="U948" s="11"/>
      <c r="V948" s="11"/>
      <c r="W948" s="11"/>
      <c r="X948" s="11">
        <v>0</v>
      </c>
      <c r="Y948" s="11">
        <v>0</v>
      </c>
      <c r="Z948" s="11">
        <v>0</v>
      </c>
      <c r="AA948" s="11">
        <v>0</v>
      </c>
      <c r="AB948" s="11">
        <v>0</v>
      </c>
      <c r="AC948" s="11"/>
      <c r="AD948" s="11">
        <v>0</v>
      </c>
      <c r="AE948" s="11">
        <v>0</v>
      </c>
      <c r="AF948" s="11">
        <v>0</v>
      </c>
      <c r="AG948" s="11"/>
      <c r="AH948" s="11">
        <v>0</v>
      </c>
      <c r="AI948" s="11" t="s">
        <v>32</v>
      </c>
      <c r="AJ948" s="11"/>
    </row>
    <row r="949" spans="1:36" s="7" customFormat="1" ht="13.5" hidden="1" customHeight="1" x14ac:dyDescent="0.25">
      <c r="A949" s="11" t="str">
        <f t="shared" si="509"/>
        <v>select N'Теліга Тетяна Іванівна', N'32',  N'Кабінет з ультразвукової діагностики',  N'лікар з ультразвукової діагностики',  N'1.00', 0, 0, 1093,7145, getDate(), null, getDate() union all</v>
      </c>
      <c r="B949" s="11" t="s">
        <v>414</v>
      </c>
      <c r="C949" s="11" t="s">
        <v>303</v>
      </c>
      <c r="D949" s="11" t="s">
        <v>84</v>
      </c>
      <c r="E949" s="11" t="s">
        <v>159</v>
      </c>
      <c r="F949" s="11">
        <v>0.52380950000000004</v>
      </c>
      <c r="G949" s="11" t="s">
        <v>26</v>
      </c>
      <c r="H949" s="11" t="s">
        <v>26</v>
      </c>
      <c r="I949" s="11" t="s">
        <v>29</v>
      </c>
      <c r="J949" s="11" t="s">
        <v>29</v>
      </c>
      <c r="K949" s="11" t="s">
        <v>1569</v>
      </c>
      <c r="L949" s="20"/>
      <c r="M949" s="11">
        <f t="shared" si="508"/>
        <v>1093.7145</v>
      </c>
      <c r="N949" s="11">
        <v>0</v>
      </c>
      <c r="O949" s="11"/>
      <c r="P949" s="11">
        <f>S949*(200/3)*J949*F949</f>
        <v>0</v>
      </c>
      <c r="Q949" s="11" t="b">
        <f>ROUND(R949,2)=ROUND(P949,2)</f>
        <v>1</v>
      </c>
      <c r="R949" s="11">
        <v>0</v>
      </c>
      <c r="S949" s="12">
        <v>0</v>
      </c>
      <c r="T949" s="12">
        <f>(30000*F949*J949)</f>
        <v>15714.285000000002</v>
      </c>
      <c r="U949" s="12">
        <f>20000*F949*J949</f>
        <v>10476.19</v>
      </c>
      <c r="V949" s="12">
        <f>ROUND(IF((Y949-T949)&gt;U949,(Y949-T949-U949)*0.1+U949*0.3,(Y949-T949)*0.3),2)</f>
        <v>1093.71</v>
      </c>
      <c r="W949" s="12" t="b">
        <f>IF(V949&lt;0,0,V949)=ROUND(X949,2)</f>
        <v>1</v>
      </c>
      <c r="X949" s="11">
        <v>1093.7145</v>
      </c>
      <c r="Y949" s="11">
        <v>19360</v>
      </c>
      <c r="Z949" s="11">
        <v>0</v>
      </c>
      <c r="AA949" s="11">
        <v>0</v>
      </c>
      <c r="AB949" s="11">
        <v>0</v>
      </c>
      <c r="AC949" s="11"/>
      <c r="AD949" s="11">
        <v>0</v>
      </c>
      <c r="AE949" s="11">
        <v>0</v>
      </c>
      <c r="AF949" s="11">
        <v>0</v>
      </c>
      <c r="AG949" s="11" t="b">
        <f>ROUND(AF949,2)=ROUND((AH949*AE949),2)</f>
        <v>1</v>
      </c>
      <c r="AH949" s="11">
        <v>0</v>
      </c>
      <c r="AI949" s="11" t="s">
        <v>32</v>
      </c>
      <c r="AJ949" s="11"/>
    </row>
    <row r="950" spans="1:36" s="7" customFormat="1" ht="13.5" hidden="1" customHeight="1" x14ac:dyDescent="0.25">
      <c r="A950" s="11" t="str">
        <f t="shared" si="509"/>
        <v>select N'Теліга Тетяна Іванівна', N'65',  N'Відділення інтенсивної терапії новонароджених',  N'сестра медична',  N'1.00', 8, 200, 0, getDate(), null, getDate() union all</v>
      </c>
      <c r="B950" s="11" t="s">
        <v>414</v>
      </c>
      <c r="C950" s="11" t="s">
        <v>79</v>
      </c>
      <c r="D950" s="11" t="s">
        <v>80</v>
      </c>
      <c r="E950" s="11" t="s">
        <v>93</v>
      </c>
      <c r="F950" s="11" t="s">
        <v>181</v>
      </c>
      <c r="G950" s="11" t="s">
        <v>48</v>
      </c>
      <c r="H950" s="11" t="s">
        <v>95</v>
      </c>
      <c r="I950" s="11" t="s">
        <v>29</v>
      </c>
      <c r="J950" s="11" t="s">
        <v>29</v>
      </c>
      <c r="K950" s="11" t="s">
        <v>1569</v>
      </c>
      <c r="L950" s="20"/>
      <c r="M950" s="11">
        <f t="shared" si="508"/>
        <v>0</v>
      </c>
      <c r="N950" s="11">
        <v>0</v>
      </c>
      <c r="O950" s="11"/>
      <c r="P950" s="11"/>
      <c r="Q950" s="11"/>
      <c r="R950" s="11">
        <v>0</v>
      </c>
      <c r="S950" s="11">
        <v>0</v>
      </c>
      <c r="T950" s="11"/>
      <c r="U950" s="11"/>
      <c r="V950" s="11"/>
      <c r="W950" s="11"/>
      <c r="X950" s="11">
        <v>0</v>
      </c>
      <c r="Y950" s="11">
        <v>0</v>
      </c>
      <c r="Z950" s="11">
        <v>0</v>
      </c>
      <c r="AA950" s="11">
        <v>0</v>
      </c>
      <c r="AB950" s="11">
        <v>0</v>
      </c>
      <c r="AC950" s="11"/>
      <c r="AD950" s="11">
        <v>0</v>
      </c>
      <c r="AE950" s="11">
        <v>0</v>
      </c>
      <c r="AF950" s="11">
        <v>0</v>
      </c>
      <c r="AG950" s="11"/>
      <c r="AH950" s="11">
        <v>0</v>
      </c>
      <c r="AI950" s="11" t="s">
        <v>32</v>
      </c>
      <c r="AJ950" s="11"/>
    </row>
    <row r="951" spans="1:36" s="7" customFormat="1" ht="13.5" hidden="1" customHeight="1" x14ac:dyDescent="0.25">
      <c r="A951" s="11" t="str">
        <f t="shared" si="509"/>
        <v>select N'Тимко Олена Дмитрівна', N'84',  N'Інсультне відділення',  N'сестра медична',  N'1.00', 8, 200, 0, getDate(), null, getDate() union all</v>
      </c>
      <c r="B951" s="11" t="s">
        <v>627</v>
      </c>
      <c r="C951" s="11" t="s">
        <v>282</v>
      </c>
      <c r="D951" s="11" t="s">
        <v>89</v>
      </c>
      <c r="E951" s="11" t="s">
        <v>93</v>
      </c>
      <c r="F951" s="11" t="s">
        <v>181</v>
      </c>
      <c r="G951" s="11" t="s">
        <v>48</v>
      </c>
      <c r="H951" s="11" t="s">
        <v>95</v>
      </c>
      <c r="I951" s="11" t="s">
        <v>29</v>
      </c>
      <c r="J951" s="11" t="s">
        <v>29</v>
      </c>
      <c r="K951" s="11" t="s">
        <v>1569</v>
      </c>
      <c r="L951" s="20"/>
      <c r="M951" s="11">
        <f t="shared" si="508"/>
        <v>0</v>
      </c>
      <c r="N951" s="11">
        <v>0</v>
      </c>
      <c r="O951" s="11"/>
      <c r="P951" s="11"/>
      <c r="Q951" s="11"/>
      <c r="R951" s="11">
        <v>0</v>
      </c>
      <c r="S951" s="11">
        <v>0</v>
      </c>
      <c r="T951" s="11"/>
      <c r="U951" s="11"/>
      <c r="V951" s="11"/>
      <c r="W951" s="11"/>
      <c r="X951" s="11">
        <v>0</v>
      </c>
      <c r="Y951" s="11">
        <v>0</v>
      </c>
      <c r="Z951" s="11">
        <v>0</v>
      </c>
      <c r="AA951" s="11">
        <v>0</v>
      </c>
      <c r="AB951" s="11">
        <v>0</v>
      </c>
      <c r="AC951" s="11"/>
      <c r="AD951" s="11">
        <v>0</v>
      </c>
      <c r="AE951" s="11">
        <v>0</v>
      </c>
      <c r="AF951" s="11">
        <v>0</v>
      </c>
      <c r="AG951" s="11"/>
      <c r="AH951" s="11">
        <v>0</v>
      </c>
      <c r="AI951" s="11" t="s">
        <v>32</v>
      </c>
      <c r="AJ951" s="11"/>
    </row>
    <row r="952" spans="1:36" s="7" customFormat="1" ht="13.5" hidden="1" customHeight="1" x14ac:dyDescent="0.25">
      <c r="A952" s="11" t="str">
        <f t="shared" si="509"/>
        <v>select N'Титечко Наталія Юріївна', N'13',  N'Кардіологічне відділення',  N'лікар-кардіолог',  N'1.00', 0, 0, 0, getDate(), null, getDate() union all</v>
      </c>
      <c r="B952" s="11" t="s">
        <v>1091</v>
      </c>
      <c r="C952" s="11" t="s">
        <v>383</v>
      </c>
      <c r="D952" s="11" t="s">
        <v>384</v>
      </c>
      <c r="E952" s="11" t="s">
        <v>841</v>
      </c>
      <c r="F952" s="11">
        <v>0</v>
      </c>
      <c r="G952" s="11" t="s">
        <v>26</v>
      </c>
      <c r="H952" s="11" t="s">
        <v>26</v>
      </c>
      <c r="I952" s="11" t="s">
        <v>29</v>
      </c>
      <c r="J952" s="11" t="s">
        <v>29</v>
      </c>
      <c r="K952" s="11" t="s">
        <v>1569</v>
      </c>
      <c r="L952" s="20"/>
      <c r="M952" s="11">
        <f t="shared" si="508"/>
        <v>0</v>
      </c>
      <c r="N952" s="11">
        <v>0</v>
      </c>
      <c r="O952" s="11"/>
      <c r="P952" s="11">
        <f>S952*(200/3)*J952*F952</f>
        <v>0</v>
      </c>
      <c r="Q952" s="11" t="b">
        <f>ROUND(R952,2)=ROUND(P952,2)</f>
        <v>1</v>
      </c>
      <c r="R952" s="11">
        <v>0</v>
      </c>
      <c r="S952" s="14">
        <v>0</v>
      </c>
      <c r="T952" s="12">
        <f>(30000*F952*J952)</f>
        <v>0</v>
      </c>
      <c r="U952" s="12">
        <f>20000*F952*J952</f>
        <v>0</v>
      </c>
      <c r="V952" s="12">
        <f>ROUND(IF((Y952-T952)&gt;U952,(Y952-T952-U952)*0.1+U952*0.3,(Y952-T952)*0.3),2)</f>
        <v>0</v>
      </c>
      <c r="W952" s="12" t="b">
        <f>IF(V952&lt;0,0,V952)=ROUND(X952,2)</f>
        <v>1</v>
      </c>
      <c r="X952" s="11">
        <v>0</v>
      </c>
      <c r="Y952" s="11">
        <v>0</v>
      </c>
      <c r="Z952" s="11">
        <v>0</v>
      </c>
      <c r="AA952" s="11">
        <v>0</v>
      </c>
      <c r="AB952" s="11">
        <v>0</v>
      </c>
      <c r="AC952" s="11"/>
      <c r="AD952" s="11">
        <v>0</v>
      </c>
      <c r="AE952" s="11">
        <v>0</v>
      </c>
      <c r="AF952" s="11">
        <v>0</v>
      </c>
      <c r="AG952" s="11" t="b">
        <f>ROUND(AF952,2)=ROUND((AH952*AE952),2)</f>
        <v>1</v>
      </c>
      <c r="AH952" s="11">
        <v>0</v>
      </c>
      <c r="AI952" s="11" t="s">
        <v>32</v>
      </c>
      <c r="AJ952" s="11"/>
    </row>
    <row r="953" spans="1:36" s="7" customFormat="1" ht="13.5" hidden="1" customHeight="1" x14ac:dyDescent="0.25">
      <c r="A953" s="11" t="str">
        <f t="shared" si="509"/>
        <v>select N'Тихненко Сніжанна Іванівна', N'28',  N'Рентгенологічний блок',  N'Старший рентгенолаборант',  N'1.00', 8, 280, 0, getDate(), null, getDate() union all</v>
      </c>
      <c r="B953" s="11" t="s">
        <v>1102</v>
      </c>
      <c r="C953" s="11" t="s">
        <v>370</v>
      </c>
      <c r="D953" s="11" t="s">
        <v>365</v>
      </c>
      <c r="E953" s="11" t="s">
        <v>1103</v>
      </c>
      <c r="F953" s="11" t="s">
        <v>683</v>
      </c>
      <c r="G953" s="11" t="s">
        <v>48</v>
      </c>
      <c r="H953" s="11" t="s">
        <v>118</v>
      </c>
      <c r="I953" s="11" t="s">
        <v>29</v>
      </c>
      <c r="J953" s="11" t="s">
        <v>29</v>
      </c>
      <c r="K953" s="11" t="s">
        <v>1569</v>
      </c>
      <c r="L953" s="20"/>
      <c r="M953" s="11">
        <f t="shared" si="508"/>
        <v>0</v>
      </c>
      <c r="N953" s="11">
        <v>0</v>
      </c>
      <c r="O953" s="11"/>
      <c r="P953" s="11"/>
      <c r="Q953" s="11"/>
      <c r="R953" s="11">
        <v>0</v>
      </c>
      <c r="S953" s="11">
        <v>0</v>
      </c>
      <c r="T953" s="11"/>
      <c r="U953" s="11"/>
      <c r="V953" s="11"/>
      <c r="W953" s="11"/>
      <c r="X953" s="11">
        <v>0</v>
      </c>
      <c r="Y953" s="11">
        <v>0</v>
      </c>
      <c r="Z953" s="11">
        <v>0</v>
      </c>
      <c r="AA953" s="11">
        <v>0</v>
      </c>
      <c r="AB953" s="11">
        <v>0</v>
      </c>
      <c r="AC953" s="11"/>
      <c r="AD953" s="11">
        <v>0</v>
      </c>
      <c r="AE953" s="11">
        <v>0</v>
      </c>
      <c r="AF953" s="11">
        <v>0</v>
      </c>
      <c r="AG953" s="11"/>
      <c r="AH953" s="11">
        <v>0</v>
      </c>
      <c r="AI953" s="11" t="s">
        <v>32</v>
      </c>
      <c r="AJ953" s="11"/>
    </row>
    <row r="954" spans="1:36" s="7" customFormat="1" ht="13.5" hidden="1" customHeight="1" x14ac:dyDescent="0.25">
      <c r="A954" s="11" t="str">
        <f t="shared" si="509"/>
        <v>select N'Тихомирова Владислава Володимирівна', N'86',  N'Відділення постінтенсивного виходжування для новонароджених та постнатального догляду',  N'лікар-офтальмолог дитячий',  N'0.25', 0, 0, 0, getDate(), null, getDate() union all</v>
      </c>
      <c r="B954" s="11" t="s">
        <v>1120</v>
      </c>
      <c r="C954" s="11" t="s">
        <v>681</v>
      </c>
      <c r="D954" s="11" t="s">
        <v>682</v>
      </c>
      <c r="E954" s="11" t="s">
        <v>1121</v>
      </c>
      <c r="F954" s="11">
        <v>0.47637891999999998</v>
      </c>
      <c r="G954" s="11" t="s">
        <v>26</v>
      </c>
      <c r="H954" s="11" t="s">
        <v>26</v>
      </c>
      <c r="I954" s="11" t="s">
        <v>38</v>
      </c>
      <c r="J954" s="11" t="s">
        <v>29</v>
      </c>
      <c r="K954" s="11" t="s">
        <v>1570</v>
      </c>
      <c r="L954" s="20"/>
      <c r="M954" s="11">
        <f t="shared" si="508"/>
        <v>0</v>
      </c>
      <c r="N954" s="11">
        <v>0</v>
      </c>
      <c r="O954" s="11"/>
      <c r="P954" s="11">
        <f>S954*(200/3)*J954*F954</f>
        <v>0</v>
      </c>
      <c r="Q954" s="11" t="b">
        <f>ROUND(R954,2)=ROUND(P954,2)</f>
        <v>1</v>
      </c>
      <c r="R954" s="11">
        <v>0</v>
      </c>
      <c r="S954" s="12">
        <v>0</v>
      </c>
      <c r="T954" s="12">
        <f>(30000*F954*J954)</f>
        <v>14291.3676</v>
      </c>
      <c r="U954" s="12">
        <f>20000*F954*J954</f>
        <v>9527.5784000000003</v>
      </c>
      <c r="V954" s="12">
        <f>ROUND(IF((Y954-T954)&gt;U954,(Y954-T954-U954)*0.1+U954*0.3,(Y954-T954)*0.3),2)</f>
        <v>-4287.41</v>
      </c>
      <c r="W954" s="12" t="b">
        <f>IF(V954&lt;0,0,V954)=ROUND(X954,2)</f>
        <v>1</v>
      </c>
      <c r="X954" s="11">
        <v>0</v>
      </c>
      <c r="Y954" s="11">
        <v>0</v>
      </c>
      <c r="Z954" s="11">
        <v>0</v>
      </c>
      <c r="AA954" s="11">
        <v>0</v>
      </c>
      <c r="AB954" s="11">
        <v>0</v>
      </c>
      <c r="AC954" s="11"/>
      <c r="AD954" s="11">
        <v>0</v>
      </c>
      <c r="AE954" s="11">
        <v>0</v>
      </c>
      <c r="AF954" s="11">
        <v>0</v>
      </c>
      <c r="AG954" s="11" t="b">
        <f>ROUND(AF954,2)=ROUND((AH954*AE954),2)</f>
        <v>1</v>
      </c>
      <c r="AH954" s="11">
        <v>0</v>
      </c>
      <c r="AI954" s="11" t="s">
        <v>32</v>
      </c>
      <c r="AJ954" s="11"/>
    </row>
    <row r="955" spans="1:36" s="7" customFormat="1" ht="13.5" hidden="1" customHeight="1" x14ac:dyDescent="0.25">
      <c r="A955" s="11" t="str">
        <f t="shared" si="509"/>
        <v>select N'Тишков Станіслав Сергійович', N'',  N'Адміністрація',  N'заступник директора',  N'1.00', 0, 0, 0, getDate(), null, getDate() union all</v>
      </c>
      <c r="B955" s="11" t="s">
        <v>1372</v>
      </c>
      <c r="C955" s="11" t="s">
        <v>191</v>
      </c>
      <c r="D955" s="11"/>
      <c r="E955" s="11" t="s">
        <v>1373</v>
      </c>
      <c r="F955" s="11" t="s">
        <v>426</v>
      </c>
      <c r="G955" s="11" t="s">
        <v>26</v>
      </c>
      <c r="H955" s="11" t="s">
        <v>26</v>
      </c>
      <c r="I955" s="11" t="s">
        <v>29</v>
      </c>
      <c r="J955" s="11" t="s">
        <v>29</v>
      </c>
      <c r="K955" s="11" t="s">
        <v>1569</v>
      </c>
      <c r="L955" s="20"/>
      <c r="M955" s="11">
        <f t="shared" si="508"/>
        <v>0</v>
      </c>
      <c r="N955" s="11">
        <v>0</v>
      </c>
      <c r="O955" s="11"/>
      <c r="P955" s="11"/>
      <c r="Q955" s="11"/>
      <c r="R955" s="11">
        <v>0</v>
      </c>
      <c r="S955" s="11">
        <v>0</v>
      </c>
      <c r="T955" s="11"/>
      <c r="U955" s="11"/>
      <c r="V955" s="11"/>
      <c r="W955" s="11"/>
      <c r="X955" s="11">
        <v>0</v>
      </c>
      <c r="Y955" s="11">
        <v>0</v>
      </c>
      <c r="Z955" s="11">
        <v>0</v>
      </c>
      <c r="AA955" s="11">
        <v>0</v>
      </c>
      <c r="AB955" s="11">
        <v>0</v>
      </c>
      <c r="AC955" s="11"/>
      <c r="AD955" s="11">
        <v>0</v>
      </c>
      <c r="AE955" s="11">
        <v>0</v>
      </c>
      <c r="AF955" s="11">
        <v>0</v>
      </c>
      <c r="AG955" s="11"/>
      <c r="AH955" s="11">
        <v>0</v>
      </c>
      <c r="AI955" s="11" t="s">
        <v>32</v>
      </c>
      <c r="AJ955" s="11"/>
    </row>
    <row r="956" spans="1:36" s="7" customFormat="1" ht="13.5" hidden="1" customHeight="1" x14ac:dyDescent="0.25">
      <c r="A956" s="11" t="str">
        <f t="shared" si="509"/>
        <v>select N'Тіба Олександр Васильович', N'4',  N'Гінекологічне відділення',  N'завідувач',  N'1.00', 0, 0, 800, getDate(), null, getDate() union all</v>
      </c>
      <c r="B956" s="11" t="s">
        <v>515</v>
      </c>
      <c r="C956" s="11" t="s">
        <v>34</v>
      </c>
      <c r="D956" s="11" t="s">
        <v>35</v>
      </c>
      <c r="E956" s="11" t="s">
        <v>69</v>
      </c>
      <c r="F956" s="11">
        <v>1</v>
      </c>
      <c r="G956" s="11" t="s">
        <v>26</v>
      </c>
      <c r="H956" s="11" t="s">
        <v>26</v>
      </c>
      <c r="I956" s="11" t="s">
        <v>29</v>
      </c>
      <c r="J956" s="11" t="s">
        <v>29</v>
      </c>
      <c r="K956" s="11" t="s">
        <v>1569</v>
      </c>
      <c r="L956" s="20"/>
      <c r="M956" s="11">
        <f t="shared" si="508"/>
        <v>800</v>
      </c>
      <c r="N956" s="11">
        <v>0</v>
      </c>
      <c r="O956" s="11"/>
      <c r="P956" s="11"/>
      <c r="Q956" s="11"/>
      <c r="R956" s="11">
        <f>S956*F956*J956*200/3</f>
        <v>800</v>
      </c>
      <c r="S956" s="14">
        <v>12</v>
      </c>
      <c r="T956" s="14"/>
      <c r="U956" s="14"/>
      <c r="V956" s="14"/>
      <c r="W956" s="14"/>
      <c r="X956" s="11">
        <v>0</v>
      </c>
      <c r="Y956" s="11">
        <v>0</v>
      </c>
      <c r="Z956" s="11">
        <v>0</v>
      </c>
      <c r="AA956" s="11">
        <v>0</v>
      </c>
      <c r="AB956" s="11">
        <v>0</v>
      </c>
      <c r="AC956" s="11"/>
      <c r="AD956" s="11">
        <v>0</v>
      </c>
      <c r="AE956" s="11">
        <v>0</v>
      </c>
      <c r="AF956" s="11">
        <v>0</v>
      </c>
      <c r="AG956" s="11"/>
      <c r="AH956" s="11">
        <v>0</v>
      </c>
      <c r="AI956" s="11" t="s">
        <v>32</v>
      </c>
      <c r="AJ956" s="11"/>
    </row>
    <row r="957" spans="1:36" s="7" customFormat="1" ht="13.5" hidden="1" customHeight="1" x14ac:dyDescent="0.25">
      <c r="A957" s="11" t="str">
        <f t="shared" si="509"/>
        <v>select N'Тіба Олеся Михайлівна', N'28',  N'Кабінет ультразвукового обстеження',  N'лікар з ультразвукової діагностики',  N'1.00', 8, 360, 0, getDate(), null, getDate() union all</v>
      </c>
      <c r="B957" s="11" t="s">
        <v>367</v>
      </c>
      <c r="C957" s="11" t="s">
        <v>368</v>
      </c>
      <c r="D957" s="11" t="s">
        <v>365</v>
      </c>
      <c r="E957" s="11" t="s">
        <v>159</v>
      </c>
      <c r="F957" s="11">
        <v>0</v>
      </c>
      <c r="G957" s="15">
        <v>8</v>
      </c>
      <c r="H957" s="15">
        <v>360</v>
      </c>
      <c r="I957" s="11" t="s">
        <v>29</v>
      </c>
      <c r="J957" s="11" t="s">
        <v>29</v>
      </c>
      <c r="K957" s="11" t="s">
        <v>1569</v>
      </c>
      <c r="L957" s="20"/>
      <c r="M957" s="11">
        <f t="shared" si="508"/>
        <v>0</v>
      </c>
      <c r="N957" s="11">
        <v>0</v>
      </c>
      <c r="O957" s="11"/>
      <c r="P957" s="11">
        <f>S957*(200/3)*J957*F957</f>
        <v>0</v>
      </c>
      <c r="Q957" s="11" t="b">
        <f>ROUND(R957,2)=ROUND(P957,2)</f>
        <v>1</v>
      </c>
      <c r="R957" s="11">
        <v>0</v>
      </c>
      <c r="S957" s="12">
        <v>0</v>
      </c>
      <c r="T957" s="12">
        <f>(30000*F957*J957)</f>
        <v>0</v>
      </c>
      <c r="U957" s="12">
        <f>20000*F957*J957</f>
        <v>0</v>
      </c>
      <c r="V957" s="12">
        <f>ROUND(IF((Y957-T957)&gt;U957,(Y957-T957-U957)*0.1+U957*0.3,(Y957-T957)*0.3),2)</f>
        <v>0</v>
      </c>
      <c r="W957" s="12" t="b">
        <f>IF(V957&lt;0,0,V957)=ROUND(X957,2)</f>
        <v>1</v>
      </c>
      <c r="X957" s="11">
        <v>0</v>
      </c>
      <c r="Y957" s="11">
        <v>0</v>
      </c>
      <c r="Z957" s="11">
        <v>0</v>
      </c>
      <c r="AA957" s="11">
        <v>0</v>
      </c>
      <c r="AB957" s="11">
        <v>0</v>
      </c>
      <c r="AC957" s="11"/>
      <c r="AD957" s="11">
        <v>0</v>
      </c>
      <c r="AE957" s="11">
        <v>0</v>
      </c>
      <c r="AF957" s="11">
        <v>0</v>
      </c>
      <c r="AG957" s="11" t="b">
        <f>ROUND(AF957,2)=ROUND((AH957*AE957),2)</f>
        <v>1</v>
      </c>
      <c r="AH957" s="11">
        <v>0</v>
      </c>
      <c r="AI957" s="11" t="s">
        <v>32</v>
      </c>
      <c r="AJ957" s="11"/>
    </row>
    <row r="958" spans="1:36" s="7" customFormat="1" ht="13.5" hidden="1" customHeight="1" x14ac:dyDescent="0.25">
      <c r="A958" s="11" t="str">
        <f t="shared" si="509"/>
        <v>select N'Тідір Мелана Золтанівна', N'85',  N'Відділення сумісного перебування матері та дитини',  N'сестра медична',  N'1.00', 8, 200, 0, getDate(), null, getDate() union all</v>
      </c>
      <c r="B958" s="11" t="s">
        <v>602</v>
      </c>
      <c r="C958" s="11" t="s">
        <v>146</v>
      </c>
      <c r="D958" s="11" t="s">
        <v>147</v>
      </c>
      <c r="E958" s="11" t="s">
        <v>93</v>
      </c>
      <c r="F958" s="11" t="s">
        <v>603</v>
      </c>
      <c r="G958" s="11" t="s">
        <v>48</v>
      </c>
      <c r="H958" s="11" t="s">
        <v>95</v>
      </c>
      <c r="I958" s="11" t="s">
        <v>29</v>
      </c>
      <c r="J958" s="11" t="s">
        <v>29</v>
      </c>
      <c r="K958" s="11" t="s">
        <v>1569</v>
      </c>
      <c r="L958" s="20"/>
      <c r="M958" s="11">
        <f t="shared" si="508"/>
        <v>0</v>
      </c>
      <c r="N958" s="11">
        <v>0</v>
      </c>
      <c r="O958" s="11"/>
      <c r="P958" s="11"/>
      <c r="Q958" s="11"/>
      <c r="R958" s="11">
        <v>0</v>
      </c>
      <c r="S958" s="11">
        <v>0</v>
      </c>
      <c r="T958" s="11"/>
      <c r="U958" s="11"/>
      <c r="V958" s="11"/>
      <c r="W958" s="11"/>
      <c r="X958" s="11">
        <v>0</v>
      </c>
      <c r="Y958" s="11">
        <v>0</v>
      </c>
      <c r="Z958" s="11">
        <v>0</v>
      </c>
      <c r="AA958" s="11">
        <v>0</v>
      </c>
      <c r="AB958" s="11">
        <v>0</v>
      </c>
      <c r="AC958" s="11"/>
      <c r="AD958" s="11">
        <v>0</v>
      </c>
      <c r="AE958" s="11">
        <v>0</v>
      </c>
      <c r="AF958" s="11">
        <v>0</v>
      </c>
      <c r="AG958" s="11"/>
      <c r="AH958" s="11">
        <v>0</v>
      </c>
      <c r="AI958" s="11" t="s">
        <v>32</v>
      </c>
      <c r="AJ958" s="11"/>
    </row>
    <row r="959" spans="1:36" s="7" customFormat="1" ht="13.5" hidden="1" customHeight="1" x14ac:dyDescent="0.25">
      <c r="A959" s="11" t="str">
        <f t="shared" si="509"/>
        <v>select N'Ткач Андрій Миколайович', N'65',  N'Відділення інтенсивної терапії новонароджених',  N'лікар-анестезіолог дитячий',  N'1.00', 0, 0, 1496,10384, getDate(), null, getDate() union all</v>
      </c>
      <c r="B959" s="11" t="s">
        <v>1489</v>
      </c>
      <c r="C959" s="11" t="s">
        <v>79</v>
      </c>
      <c r="D959" s="11" t="s">
        <v>80</v>
      </c>
      <c r="E959" s="11" t="s">
        <v>81</v>
      </c>
      <c r="F959" s="11">
        <v>0.51948050000000001</v>
      </c>
      <c r="G959" s="11" t="s">
        <v>26</v>
      </c>
      <c r="H959" s="11" t="s">
        <v>26</v>
      </c>
      <c r="I959" s="11" t="s">
        <v>29</v>
      </c>
      <c r="J959" s="11" t="s">
        <v>29</v>
      </c>
      <c r="K959" s="11" t="s">
        <v>1569</v>
      </c>
      <c r="L959" s="20"/>
      <c r="M959" s="11">
        <f t="shared" si="508"/>
        <v>1496.10384</v>
      </c>
      <c r="N959" s="11">
        <f>F959*J959*O959</f>
        <v>1496.10384</v>
      </c>
      <c r="O959" s="11">
        <v>2880</v>
      </c>
      <c r="P959" s="11">
        <f>S959*(200/3)*J959*F959</f>
        <v>0</v>
      </c>
      <c r="Q959" s="11" t="b">
        <f>ROUND(R959,2)=ROUND(P959,2)</f>
        <v>1</v>
      </c>
      <c r="R959" s="11">
        <v>0</v>
      </c>
      <c r="S959" s="12">
        <v>0</v>
      </c>
      <c r="T959" s="12">
        <f>(30000*F959*J959)</f>
        <v>15584.415000000001</v>
      </c>
      <c r="U959" s="12">
        <f>20000*F959*J959</f>
        <v>10389.61</v>
      </c>
      <c r="V959" s="12">
        <f>ROUND(IF((Y959-T959)&gt;U959,(Y959-T959-U959)*0.1+U959*0.3,(Y959-T959)*0.3),2)</f>
        <v>-4675.32</v>
      </c>
      <c r="W959" s="12" t="b">
        <f>IF(V959&lt;0,0,V959)=ROUND(X959,2)</f>
        <v>1</v>
      </c>
      <c r="X959" s="11">
        <v>0</v>
      </c>
      <c r="Y959" s="11">
        <v>0</v>
      </c>
      <c r="Z959" s="11">
        <v>0</v>
      </c>
      <c r="AA959" s="11">
        <v>0</v>
      </c>
      <c r="AB959" s="11">
        <v>0</v>
      </c>
      <c r="AC959" s="11"/>
      <c r="AD959" s="11">
        <v>0</v>
      </c>
      <c r="AE959" s="11">
        <v>0</v>
      </c>
      <c r="AF959" s="11">
        <v>0</v>
      </c>
      <c r="AG959" s="11" t="b">
        <f>ROUND(AF959,2)=ROUND((AH959*AE959),2)</f>
        <v>1</v>
      </c>
      <c r="AH959" s="11">
        <v>0</v>
      </c>
      <c r="AI959" s="11" t="s">
        <v>32</v>
      </c>
      <c r="AJ959" s="11"/>
    </row>
    <row r="960" spans="1:36" s="7" customFormat="1" ht="13.5" hidden="1" customHeight="1" x14ac:dyDescent="0.25">
      <c r="A960" s="11" t="str">
        <f t="shared" si="509"/>
        <v>select N'Товт Аранка Матвіївна', N'21',  N'Онкологічне відділення',  N'сестра медична',  N'1.00', 8, 200, 0, getDate(), null, getDate() union all</v>
      </c>
      <c r="B960" s="11" t="s">
        <v>913</v>
      </c>
      <c r="C960" s="11" t="s">
        <v>40</v>
      </c>
      <c r="D960" s="11" t="s">
        <v>41</v>
      </c>
      <c r="E960" s="11" t="s">
        <v>93</v>
      </c>
      <c r="F960" s="11" t="s">
        <v>144</v>
      </c>
      <c r="G960" s="11" t="s">
        <v>48</v>
      </c>
      <c r="H960" s="11" t="s">
        <v>95</v>
      </c>
      <c r="I960" s="11" t="s">
        <v>29</v>
      </c>
      <c r="J960" s="11" t="s">
        <v>29</v>
      </c>
      <c r="K960" s="11" t="s">
        <v>1569</v>
      </c>
      <c r="L960" s="20"/>
      <c r="M960" s="11">
        <f t="shared" ref="M960:M980" si="540">R960+X960+AB960+AF960+N960+Z960</f>
        <v>0</v>
      </c>
      <c r="N960" s="11">
        <v>0</v>
      </c>
      <c r="O960" s="11"/>
      <c r="P960" s="11"/>
      <c r="Q960" s="11"/>
      <c r="R960" s="11">
        <v>0</v>
      </c>
      <c r="S960" s="11">
        <v>0</v>
      </c>
      <c r="T960" s="11"/>
      <c r="U960" s="11"/>
      <c r="V960" s="11"/>
      <c r="W960" s="11"/>
      <c r="X960" s="11">
        <v>0</v>
      </c>
      <c r="Y960" s="11">
        <v>0</v>
      </c>
      <c r="Z960" s="11">
        <v>0</v>
      </c>
      <c r="AA960" s="11">
        <v>0</v>
      </c>
      <c r="AB960" s="11">
        <v>0</v>
      </c>
      <c r="AC960" s="11"/>
      <c r="AD960" s="11">
        <v>0</v>
      </c>
      <c r="AE960" s="11">
        <v>0</v>
      </c>
      <c r="AF960" s="11">
        <v>0</v>
      </c>
      <c r="AG960" s="11"/>
      <c r="AH960" s="11">
        <v>0</v>
      </c>
      <c r="AI960" s="11" t="s">
        <v>32</v>
      </c>
      <c r="AJ960" s="11"/>
    </row>
    <row r="961" spans="1:36" s="7" customFormat="1" ht="13.5" hidden="1" customHeight="1" x14ac:dyDescent="0.25">
      <c r="A961" s="11" t="str">
        <f t="shared" si="509"/>
        <v>select N'Товт Маріанна Петрівна', N'28',  N'Рентгенологічний блок',  N'рентгенолаборант',  N'1.00', 8, 200, 0, getDate(), null, getDate() union all</v>
      </c>
      <c r="B961" s="11" t="s">
        <v>398</v>
      </c>
      <c r="C961" s="11" t="s">
        <v>370</v>
      </c>
      <c r="D961" s="11" t="s">
        <v>365</v>
      </c>
      <c r="E961" s="11" t="s">
        <v>213</v>
      </c>
      <c r="F961" s="11" t="s">
        <v>25</v>
      </c>
      <c r="G961" s="11" t="s">
        <v>48</v>
      </c>
      <c r="H961" s="11" t="s">
        <v>95</v>
      </c>
      <c r="I961" s="11" t="s">
        <v>29</v>
      </c>
      <c r="J961" s="11" t="s">
        <v>29</v>
      </c>
      <c r="K961" s="11" t="s">
        <v>1569</v>
      </c>
      <c r="L961" s="20"/>
      <c r="M961" s="11">
        <f t="shared" si="540"/>
        <v>0</v>
      </c>
      <c r="N961" s="11">
        <v>0</v>
      </c>
      <c r="O961" s="11"/>
      <c r="P961" s="11"/>
      <c r="Q961" s="11"/>
      <c r="R961" s="11">
        <v>0</v>
      </c>
      <c r="S961" s="11">
        <v>0</v>
      </c>
      <c r="T961" s="11"/>
      <c r="U961" s="11"/>
      <c r="V961" s="11"/>
      <c r="W961" s="11"/>
      <c r="X961" s="11">
        <v>0</v>
      </c>
      <c r="Y961" s="11">
        <v>0</v>
      </c>
      <c r="Z961" s="11">
        <v>0</v>
      </c>
      <c r="AA961" s="11">
        <v>0</v>
      </c>
      <c r="AB961" s="11">
        <v>0</v>
      </c>
      <c r="AC961" s="11"/>
      <c r="AD961" s="11">
        <v>0</v>
      </c>
      <c r="AE961" s="11">
        <v>0</v>
      </c>
      <c r="AF961" s="11">
        <v>0</v>
      </c>
      <c r="AG961" s="11"/>
      <c r="AH961" s="11">
        <v>0</v>
      </c>
      <c r="AI961" s="11" t="s">
        <v>32</v>
      </c>
      <c r="AJ961" s="11"/>
    </row>
    <row r="962" spans="1:36" s="7" customFormat="1" ht="13.5" hidden="1" customHeight="1" x14ac:dyDescent="0.25">
      <c r="A962" s="11" t="str">
        <f t="shared" si="509"/>
        <v>select N'Товт Оніка Іванівна', N'-1',  N'Позаштатний кабінет',  N'сестра медична',  N'1.00', 8, 200, 0, getDate(), null, getDate() union all</v>
      </c>
      <c r="B962" s="11" t="s">
        <v>1148</v>
      </c>
      <c r="C962" s="11" t="s">
        <v>1132</v>
      </c>
      <c r="D962" s="11" t="s">
        <v>1133</v>
      </c>
      <c r="E962" s="11" t="s">
        <v>93</v>
      </c>
      <c r="F962" s="11" t="s">
        <v>31</v>
      </c>
      <c r="G962" s="11" t="s">
        <v>48</v>
      </c>
      <c r="H962" s="11" t="s">
        <v>95</v>
      </c>
      <c r="I962" s="11" t="s">
        <v>29</v>
      </c>
      <c r="J962" s="11" t="s">
        <v>29</v>
      </c>
      <c r="K962" s="11" t="s">
        <v>1569</v>
      </c>
      <c r="L962" s="20"/>
      <c r="M962" s="11">
        <f t="shared" si="540"/>
        <v>0</v>
      </c>
      <c r="N962" s="11">
        <v>0</v>
      </c>
      <c r="O962" s="11"/>
      <c r="P962" s="11"/>
      <c r="Q962" s="11"/>
      <c r="R962" s="11">
        <v>0</v>
      </c>
      <c r="S962" s="11">
        <v>0</v>
      </c>
      <c r="T962" s="11"/>
      <c r="U962" s="11"/>
      <c r="V962" s="11"/>
      <c r="W962" s="11"/>
      <c r="X962" s="11">
        <v>0</v>
      </c>
      <c r="Y962" s="11">
        <v>0</v>
      </c>
      <c r="Z962" s="11">
        <v>0</v>
      </c>
      <c r="AA962" s="11">
        <v>0</v>
      </c>
      <c r="AB962" s="11">
        <v>0</v>
      </c>
      <c r="AC962" s="11"/>
      <c r="AD962" s="11">
        <v>0</v>
      </c>
      <c r="AE962" s="11">
        <v>0</v>
      </c>
      <c r="AF962" s="11">
        <v>0</v>
      </c>
      <c r="AG962" s="11"/>
      <c r="AH962" s="11">
        <v>0</v>
      </c>
      <c r="AI962" s="11" t="s">
        <v>32</v>
      </c>
      <c r="AJ962" s="11"/>
    </row>
    <row r="963" spans="1:36" s="7" customFormat="1" ht="13.5" hidden="1" customHeight="1" x14ac:dyDescent="0.25">
      <c r="A963" s="11" t="str">
        <f t="shared" ref="A963:A1026" si="541">CONCATENATE("select N'",B963,"', N'",D963,"', "," N'",C963,"',  N'",E963,"',  N'",K963,"', ",G963,", ",H963,", ",M963,", getDate(), null, getDate() union all")</f>
        <v>select N'Товт Юдіта Олександрівна', N'36',  N'Стоматологічне відділення',  N'сестра медична',  N'1.00', 8, 200, 0, getDate(), null, getDate() union all</v>
      </c>
      <c r="B963" s="11" t="s">
        <v>1266</v>
      </c>
      <c r="C963" s="11" t="s">
        <v>340</v>
      </c>
      <c r="D963" s="11" t="s">
        <v>341</v>
      </c>
      <c r="E963" s="11" t="s">
        <v>93</v>
      </c>
      <c r="F963" s="11" t="s">
        <v>25</v>
      </c>
      <c r="G963" s="11" t="s">
        <v>48</v>
      </c>
      <c r="H963" s="11" t="s">
        <v>95</v>
      </c>
      <c r="I963" s="11" t="s">
        <v>29</v>
      </c>
      <c r="J963" s="11" t="s">
        <v>29</v>
      </c>
      <c r="K963" s="11" t="s">
        <v>1569</v>
      </c>
      <c r="L963" s="20"/>
      <c r="M963" s="11">
        <f t="shared" si="540"/>
        <v>0</v>
      </c>
      <c r="N963" s="11">
        <v>0</v>
      </c>
      <c r="O963" s="11"/>
      <c r="P963" s="11"/>
      <c r="Q963" s="11"/>
      <c r="R963" s="11">
        <v>0</v>
      </c>
      <c r="S963" s="11">
        <v>0</v>
      </c>
      <c r="T963" s="11"/>
      <c r="U963" s="11"/>
      <c r="V963" s="11"/>
      <c r="W963" s="11"/>
      <c r="X963" s="11">
        <v>0</v>
      </c>
      <c r="Y963" s="11">
        <v>0</v>
      </c>
      <c r="Z963" s="11">
        <v>0</v>
      </c>
      <c r="AA963" s="11">
        <v>0</v>
      </c>
      <c r="AB963" s="11">
        <v>0</v>
      </c>
      <c r="AC963" s="11"/>
      <c r="AD963" s="11">
        <v>0</v>
      </c>
      <c r="AE963" s="11">
        <v>0</v>
      </c>
      <c r="AF963" s="11">
        <v>0</v>
      </c>
      <c r="AG963" s="11"/>
      <c r="AH963" s="11">
        <v>0</v>
      </c>
      <c r="AI963" s="11" t="s">
        <v>32</v>
      </c>
      <c r="AJ963" s="11"/>
    </row>
    <row r="964" spans="1:36" s="7" customFormat="1" ht="13.5" hidden="1" customHeight="1" x14ac:dyDescent="0.25">
      <c r="A964" s="11" t="str">
        <f t="shared" si="541"/>
        <v>select N'Товтин Катерина Емерихівна', N'36',  N'Стоматологічне відділення',  N'лікар-стоматолог-хірург',  N'1.00', 0, 0, 0, getDate(), null, getDate() union all</v>
      </c>
      <c r="B964" s="11" t="s">
        <v>360</v>
      </c>
      <c r="C964" s="11" t="s">
        <v>340</v>
      </c>
      <c r="D964" s="11" t="s">
        <v>341</v>
      </c>
      <c r="E964" s="11" t="s">
        <v>349</v>
      </c>
      <c r="F964" s="11">
        <v>1.111111</v>
      </c>
      <c r="G964" s="11" t="s">
        <v>26</v>
      </c>
      <c r="H964" s="11" t="s">
        <v>26</v>
      </c>
      <c r="I964" s="11" t="s">
        <v>27</v>
      </c>
      <c r="J964" s="11" t="s">
        <v>28</v>
      </c>
      <c r="K964" s="11" t="s">
        <v>1569</v>
      </c>
      <c r="L964" s="20"/>
      <c r="M964" s="11">
        <f t="shared" si="540"/>
        <v>0</v>
      </c>
      <c r="N964" s="11">
        <v>0</v>
      </c>
      <c r="O964" s="11"/>
      <c r="P964" s="11">
        <f t="shared" ref="P964:P965" si="542">S964*(200/3)*J964*F964</f>
        <v>0</v>
      </c>
      <c r="Q964" s="11" t="b">
        <f t="shared" ref="Q964:Q965" si="543">ROUND(R964,2)=ROUND(P964,2)</f>
        <v>1</v>
      </c>
      <c r="R964" s="11">
        <v>0</v>
      </c>
      <c r="S964" s="12">
        <v>0</v>
      </c>
      <c r="T964" s="12">
        <f t="shared" ref="T964:T965" si="544">(30000*F964*J964)</f>
        <v>26666.664000000004</v>
      </c>
      <c r="U964" s="12">
        <f t="shared" ref="U964:U965" si="545">20000*F964*J964</f>
        <v>17777.775999999998</v>
      </c>
      <c r="V964" s="12">
        <f t="shared" ref="V964:V965" si="546">ROUND(IF((Y964-T964)&gt;U964,(Y964-T964-U964)*0.1+U964*0.3,(Y964-T964)*0.3),2)</f>
        <v>-8000</v>
      </c>
      <c r="W964" s="12" t="b">
        <f t="shared" ref="W964:W965" si="547">IF(V964&lt;0,0,V964)=ROUND(X964,2)</f>
        <v>1</v>
      </c>
      <c r="X964" s="11">
        <v>0</v>
      </c>
      <c r="Y964" s="11">
        <v>0</v>
      </c>
      <c r="Z964" s="11">
        <v>0</v>
      </c>
      <c r="AA964" s="11">
        <v>0</v>
      </c>
      <c r="AB964" s="11">
        <v>0</v>
      </c>
      <c r="AC964" s="11"/>
      <c r="AD964" s="11">
        <v>0</v>
      </c>
      <c r="AE964" s="11">
        <v>0</v>
      </c>
      <c r="AF964" s="11">
        <v>0</v>
      </c>
      <c r="AG964" s="11" t="b">
        <f t="shared" ref="AG964:AG965" si="548">ROUND(AF964,2)=ROUND((AH964*AE964),2)</f>
        <v>1</v>
      </c>
      <c r="AH964" s="11">
        <v>0</v>
      </c>
      <c r="AI964" s="11" t="s">
        <v>32</v>
      </c>
      <c r="AJ964" s="11"/>
    </row>
    <row r="965" spans="1:36" s="7" customFormat="1" ht="13.5" hidden="1" customHeight="1" x14ac:dyDescent="0.25">
      <c r="A965" s="11" t="str">
        <f t="shared" si="541"/>
        <v>select N'Товтин Катерина Емерихівна', N'36',  N'Стоматологічне відділення',  N'лікар-стоматолог-хірург',  N'0.25', 0, 0, 0, getDate(), null, getDate() union all</v>
      </c>
      <c r="B965" s="11" t="s">
        <v>360</v>
      </c>
      <c r="C965" s="11" t="s">
        <v>340</v>
      </c>
      <c r="D965" s="11" t="s">
        <v>341</v>
      </c>
      <c r="E965" s="11" t="s">
        <v>349</v>
      </c>
      <c r="F965" s="11">
        <v>1</v>
      </c>
      <c r="G965" s="11" t="s">
        <v>26</v>
      </c>
      <c r="H965" s="11" t="s">
        <v>26</v>
      </c>
      <c r="I965" s="11" t="s">
        <v>27</v>
      </c>
      <c r="J965" s="11" t="s">
        <v>374</v>
      </c>
      <c r="K965" s="11" t="s">
        <v>1570</v>
      </c>
      <c r="L965" s="20"/>
      <c r="M965" s="11">
        <f t="shared" si="540"/>
        <v>0</v>
      </c>
      <c r="N965" s="11">
        <v>0</v>
      </c>
      <c r="O965" s="11"/>
      <c r="P965" s="11">
        <f t="shared" si="542"/>
        <v>0</v>
      </c>
      <c r="Q965" s="11" t="b">
        <f t="shared" si="543"/>
        <v>1</v>
      </c>
      <c r="R965" s="11">
        <v>0</v>
      </c>
      <c r="S965" s="12">
        <v>0</v>
      </c>
      <c r="T965" s="12">
        <f t="shared" si="544"/>
        <v>6000</v>
      </c>
      <c r="U965" s="12">
        <f t="shared" si="545"/>
        <v>4000</v>
      </c>
      <c r="V965" s="12">
        <f t="shared" si="546"/>
        <v>-1800</v>
      </c>
      <c r="W965" s="12" t="b">
        <f t="shared" si="547"/>
        <v>1</v>
      </c>
      <c r="X965" s="11">
        <v>0</v>
      </c>
      <c r="Y965" s="11">
        <v>0</v>
      </c>
      <c r="Z965" s="11">
        <v>0</v>
      </c>
      <c r="AA965" s="11">
        <v>0</v>
      </c>
      <c r="AB965" s="11">
        <v>0</v>
      </c>
      <c r="AC965" s="11"/>
      <c r="AD965" s="11">
        <v>0</v>
      </c>
      <c r="AE965" s="11">
        <v>0</v>
      </c>
      <c r="AF965" s="11">
        <v>0</v>
      </c>
      <c r="AG965" s="11" t="b">
        <f t="shared" si="548"/>
        <v>1</v>
      </c>
      <c r="AH965" s="11">
        <v>0</v>
      </c>
      <c r="AI965" s="11" t="s">
        <v>32</v>
      </c>
      <c r="AJ965" s="11"/>
    </row>
    <row r="966" spans="1:36" s="7" customFormat="1" ht="13.5" hidden="1" customHeight="1" x14ac:dyDescent="0.25">
      <c r="A966" s="11" t="str">
        <f t="shared" si="541"/>
        <v>select N'Товтин Мар’яна Євгенівна', N'75',  N'Відділення діалізу',  N'сестра медична',  N'1.00', 8, 200, 0, getDate(), null, getDate() union all</v>
      </c>
      <c r="B966" s="11" t="s">
        <v>660</v>
      </c>
      <c r="C966" s="11" t="s">
        <v>538</v>
      </c>
      <c r="D966" s="11" t="s">
        <v>539</v>
      </c>
      <c r="E966" s="11" t="s">
        <v>93</v>
      </c>
      <c r="F966" s="11" t="s">
        <v>181</v>
      </c>
      <c r="G966" s="11" t="s">
        <v>48</v>
      </c>
      <c r="H966" s="11" t="s">
        <v>95</v>
      </c>
      <c r="I966" s="11" t="s">
        <v>29</v>
      </c>
      <c r="J966" s="11" t="s">
        <v>29</v>
      </c>
      <c r="K966" s="11" t="s">
        <v>1569</v>
      </c>
      <c r="L966" s="20"/>
      <c r="M966" s="11">
        <f t="shared" si="540"/>
        <v>0</v>
      </c>
      <c r="N966" s="11">
        <v>0</v>
      </c>
      <c r="O966" s="11"/>
      <c r="P966" s="11"/>
      <c r="Q966" s="11"/>
      <c r="R966" s="11">
        <v>0</v>
      </c>
      <c r="S966" s="11">
        <v>0</v>
      </c>
      <c r="T966" s="11"/>
      <c r="U966" s="11"/>
      <c r="V966" s="11"/>
      <c r="W966" s="11"/>
      <c r="X966" s="11">
        <v>0</v>
      </c>
      <c r="Y966" s="11">
        <v>0</v>
      </c>
      <c r="Z966" s="11">
        <v>0</v>
      </c>
      <c r="AA966" s="11">
        <v>0</v>
      </c>
      <c r="AB966" s="11">
        <v>0</v>
      </c>
      <c r="AC966" s="11"/>
      <c r="AD966" s="11">
        <v>0</v>
      </c>
      <c r="AE966" s="11">
        <v>0</v>
      </c>
      <c r="AF966" s="11">
        <v>0</v>
      </c>
      <c r="AG966" s="11"/>
      <c r="AH966" s="11">
        <v>0</v>
      </c>
      <c r="AI966" s="11" t="s">
        <v>32</v>
      </c>
      <c r="AJ966" s="11"/>
    </row>
    <row r="967" spans="1:36" s="7" customFormat="1" ht="13.5" hidden="1" customHeight="1" x14ac:dyDescent="0.25">
      <c r="A967" s="11" t="str">
        <f t="shared" si="541"/>
        <v>select N'Товтин Марина Василівна', N'18',  N'Хірургічне відділення №1',  N'Молодша медична сестра',  N'1.00', 8, 120, 0, getDate(), null, getDate() union all</v>
      </c>
      <c r="B967" s="11" t="s">
        <v>161</v>
      </c>
      <c r="C967" s="11" t="s">
        <v>151</v>
      </c>
      <c r="D967" s="11" t="s">
        <v>152</v>
      </c>
      <c r="E967" s="11" t="s">
        <v>111</v>
      </c>
      <c r="F967" s="11" t="s">
        <v>25</v>
      </c>
      <c r="G967" s="11" t="s">
        <v>48</v>
      </c>
      <c r="H967" s="11" t="s">
        <v>112</v>
      </c>
      <c r="I967" s="11" t="s">
        <v>29</v>
      </c>
      <c r="J967" s="11" t="s">
        <v>29</v>
      </c>
      <c r="K967" s="11" t="s">
        <v>1569</v>
      </c>
      <c r="L967" s="20"/>
      <c r="M967" s="11">
        <f t="shared" si="540"/>
        <v>0</v>
      </c>
      <c r="N967" s="11">
        <v>0</v>
      </c>
      <c r="O967" s="11"/>
      <c r="P967" s="11"/>
      <c r="Q967" s="11"/>
      <c r="R967" s="11">
        <v>0</v>
      </c>
      <c r="S967" s="11">
        <v>0</v>
      </c>
      <c r="T967" s="11"/>
      <c r="U967" s="11"/>
      <c r="V967" s="11"/>
      <c r="W967" s="11"/>
      <c r="X967" s="11">
        <v>0</v>
      </c>
      <c r="Y967" s="11">
        <v>0</v>
      </c>
      <c r="Z967" s="11">
        <v>0</v>
      </c>
      <c r="AA967" s="11">
        <v>0</v>
      </c>
      <c r="AB967" s="11">
        <v>0</v>
      </c>
      <c r="AC967" s="11"/>
      <c r="AD967" s="11">
        <v>0</v>
      </c>
      <c r="AE967" s="11">
        <v>0</v>
      </c>
      <c r="AF967" s="11">
        <v>0</v>
      </c>
      <c r="AG967" s="11"/>
      <c r="AH967" s="11">
        <v>0</v>
      </c>
      <c r="AI967" s="11" t="s">
        <v>32</v>
      </c>
      <c r="AJ967" s="11"/>
    </row>
    <row r="968" spans="1:36" s="7" customFormat="1" ht="13.5" hidden="1" customHeight="1" x14ac:dyDescent="0.25">
      <c r="A968" s="11" t="str">
        <f t="shared" si="541"/>
        <v>select N'Товтин Світлана Василівна', N'22',  N'Відділення загальної терапії',  N'сестра медична',  N'1.00', 8, 200, 0, getDate(), null, getDate() union all</v>
      </c>
      <c r="B968" s="11" t="s">
        <v>440</v>
      </c>
      <c r="C968" s="11" t="s">
        <v>202</v>
      </c>
      <c r="D968" s="11" t="s">
        <v>203</v>
      </c>
      <c r="E968" s="11" t="s">
        <v>93</v>
      </c>
      <c r="F968" s="11" t="s">
        <v>441</v>
      </c>
      <c r="G968" s="11" t="s">
        <v>48</v>
      </c>
      <c r="H968" s="11" t="s">
        <v>95</v>
      </c>
      <c r="I968" s="11" t="s">
        <v>29</v>
      </c>
      <c r="J968" s="11" t="s">
        <v>29</v>
      </c>
      <c r="K968" s="11" t="s">
        <v>1569</v>
      </c>
      <c r="L968" s="20"/>
      <c r="M968" s="11">
        <f t="shared" si="540"/>
        <v>0</v>
      </c>
      <c r="N968" s="11">
        <v>0</v>
      </c>
      <c r="O968" s="11"/>
      <c r="P968" s="11"/>
      <c r="Q968" s="11"/>
      <c r="R968" s="11">
        <v>0</v>
      </c>
      <c r="S968" s="11">
        <v>0</v>
      </c>
      <c r="T968" s="11"/>
      <c r="U968" s="11"/>
      <c r="V968" s="11"/>
      <c r="W968" s="11"/>
      <c r="X968" s="11">
        <v>0</v>
      </c>
      <c r="Y968" s="11">
        <v>0</v>
      </c>
      <c r="Z968" s="11">
        <v>0</v>
      </c>
      <c r="AA968" s="11">
        <v>0</v>
      </c>
      <c r="AB968" s="11">
        <v>0</v>
      </c>
      <c r="AC968" s="11"/>
      <c r="AD968" s="11">
        <v>0</v>
      </c>
      <c r="AE968" s="11">
        <v>0</v>
      </c>
      <c r="AF968" s="11">
        <v>0</v>
      </c>
      <c r="AG968" s="11"/>
      <c r="AH968" s="11">
        <v>0</v>
      </c>
      <c r="AI968" s="11" t="s">
        <v>32</v>
      </c>
      <c r="AJ968" s="11"/>
    </row>
    <row r="969" spans="1:36" s="7" customFormat="1" ht="13.5" hidden="1" customHeight="1" x14ac:dyDescent="0.25">
      <c r="A969" s="11" t="str">
        <f t="shared" si="541"/>
        <v>select N'Тодавчич Юлія Петрівна', N'25',  N'Клініко-діагностична лабораторія',  N'лаборант',  N'1.00', 8, 200, 0, getDate(), null, getDate() union all</v>
      </c>
      <c r="B969" s="11" t="s">
        <v>835</v>
      </c>
      <c r="C969" s="11" t="s">
        <v>268</v>
      </c>
      <c r="D969" s="11" t="s">
        <v>269</v>
      </c>
      <c r="E969" s="11" t="s">
        <v>270</v>
      </c>
      <c r="F969" s="11" t="s">
        <v>31</v>
      </c>
      <c r="G969" s="11" t="s">
        <v>48</v>
      </c>
      <c r="H969" s="11" t="s">
        <v>95</v>
      </c>
      <c r="I969" s="11" t="s">
        <v>29</v>
      </c>
      <c r="J969" s="11" t="s">
        <v>29</v>
      </c>
      <c r="K969" s="11" t="s">
        <v>1569</v>
      </c>
      <c r="L969" s="20"/>
      <c r="M969" s="11">
        <f t="shared" si="540"/>
        <v>0</v>
      </c>
      <c r="N969" s="11">
        <v>0</v>
      </c>
      <c r="O969" s="11"/>
      <c r="P969" s="11"/>
      <c r="Q969" s="11"/>
      <c r="R969" s="11">
        <v>0</v>
      </c>
      <c r="S969" s="11">
        <v>0</v>
      </c>
      <c r="T969" s="11"/>
      <c r="U969" s="11"/>
      <c r="V969" s="11"/>
      <c r="W969" s="11"/>
      <c r="X969" s="11">
        <v>0</v>
      </c>
      <c r="Y969" s="11">
        <v>0</v>
      </c>
      <c r="Z969" s="11">
        <v>0</v>
      </c>
      <c r="AA969" s="11">
        <v>0</v>
      </c>
      <c r="AB969" s="11">
        <v>0</v>
      </c>
      <c r="AC969" s="11"/>
      <c r="AD969" s="11">
        <v>0</v>
      </c>
      <c r="AE969" s="11">
        <v>0</v>
      </c>
      <c r="AF969" s="11">
        <v>0</v>
      </c>
      <c r="AG969" s="11"/>
      <c r="AH969" s="11">
        <v>0</v>
      </c>
      <c r="AI969" s="11" t="s">
        <v>32</v>
      </c>
      <c r="AJ969" s="11"/>
    </row>
    <row r="970" spans="1:36" s="7" customFormat="1" ht="13.5" hidden="1" customHeight="1" x14ac:dyDescent="0.25">
      <c r="A970" s="11" t="str">
        <f t="shared" si="541"/>
        <v>select N'Тодікаш Мар'яна Романівна', N'32',  N'Кабінет з ультразвукової діагностики',  N'лікар з ультразвукової діагностики',  N'1.00', 0, 0, 0, getDate(), null, getDate() union all</v>
      </c>
      <c r="B970" s="11" t="s">
        <v>1138</v>
      </c>
      <c r="C970" s="11" t="s">
        <v>303</v>
      </c>
      <c r="D970" s="11" t="s">
        <v>84</v>
      </c>
      <c r="E970" s="11" t="s">
        <v>159</v>
      </c>
      <c r="F970" s="11">
        <v>0</v>
      </c>
      <c r="G970" s="11" t="s">
        <v>26</v>
      </c>
      <c r="H970" s="11" t="s">
        <v>26</v>
      </c>
      <c r="I970" s="11" t="s">
        <v>29</v>
      </c>
      <c r="J970" s="11" t="s">
        <v>29</v>
      </c>
      <c r="K970" s="11" t="s">
        <v>1569</v>
      </c>
      <c r="L970" s="20"/>
      <c r="M970" s="11">
        <f t="shared" si="540"/>
        <v>0</v>
      </c>
      <c r="N970" s="11">
        <v>0</v>
      </c>
      <c r="O970" s="11"/>
      <c r="P970" s="11">
        <f t="shared" ref="P970:P971" si="549">S970*(200/3)*J970*F970</f>
        <v>0</v>
      </c>
      <c r="Q970" s="11" t="b">
        <f t="shared" ref="Q970:Q971" si="550">ROUND(R970,2)=ROUND(P970,2)</f>
        <v>1</v>
      </c>
      <c r="R970" s="11">
        <v>0</v>
      </c>
      <c r="S970" s="12">
        <v>0</v>
      </c>
      <c r="T970" s="12">
        <f t="shared" ref="T970:T971" si="551">(30000*F970*J970)</f>
        <v>0</v>
      </c>
      <c r="U970" s="12">
        <f t="shared" ref="U970:U971" si="552">20000*F970*J970</f>
        <v>0</v>
      </c>
      <c r="V970" s="12">
        <f t="shared" ref="V970:V971" si="553">ROUND(IF((Y970-T970)&gt;U970,(Y970-T970-U970)*0.1+U970*0.3,(Y970-T970)*0.3),2)</f>
        <v>0</v>
      </c>
      <c r="W970" s="12" t="b">
        <f t="shared" ref="W970:W971" si="554">IF(V970&lt;0,0,V970)=ROUND(X970,2)</f>
        <v>1</v>
      </c>
      <c r="X970" s="11">
        <v>0</v>
      </c>
      <c r="Y970" s="11">
        <v>0</v>
      </c>
      <c r="Z970" s="11">
        <v>0</v>
      </c>
      <c r="AA970" s="11">
        <v>0</v>
      </c>
      <c r="AB970" s="11">
        <v>0</v>
      </c>
      <c r="AC970" s="11"/>
      <c r="AD970" s="11">
        <v>0</v>
      </c>
      <c r="AE970" s="11">
        <v>0</v>
      </c>
      <c r="AF970" s="11">
        <v>0</v>
      </c>
      <c r="AG970" s="11" t="b">
        <f t="shared" ref="AG970:AG971" si="555">ROUND(AF970,2)=ROUND((AH970*AE970),2)</f>
        <v>1</v>
      </c>
      <c r="AH970" s="11">
        <v>0</v>
      </c>
      <c r="AI970" s="11" t="s">
        <v>32</v>
      </c>
      <c r="AJ970" s="11"/>
    </row>
    <row r="971" spans="1:36" s="7" customFormat="1" ht="13.5" hidden="1" customHeight="1" x14ac:dyDescent="0.25">
      <c r="A971" s="11" t="str">
        <f t="shared" si="541"/>
        <v>select N'Токар Віталія Павлівна', N'25',  N'Клініко-діагностична лабораторія',  N'лікар-бактеріолог',  N'0.25', 8, 360, 0, getDate(), null, getDate() union all</v>
      </c>
      <c r="B971" s="11" t="s">
        <v>1504</v>
      </c>
      <c r="C971" s="11" t="s">
        <v>268</v>
      </c>
      <c r="D971" s="11" t="s">
        <v>269</v>
      </c>
      <c r="E971" s="11" t="s">
        <v>714</v>
      </c>
      <c r="F971" s="11">
        <v>1</v>
      </c>
      <c r="G971" s="11" t="s">
        <v>48</v>
      </c>
      <c r="H971" s="11" t="s">
        <v>314</v>
      </c>
      <c r="I971" s="11" t="s">
        <v>38</v>
      </c>
      <c r="J971" s="11" t="s">
        <v>29</v>
      </c>
      <c r="K971" s="11" t="s">
        <v>1570</v>
      </c>
      <c r="L971" s="20"/>
      <c r="M971" s="11">
        <f t="shared" si="540"/>
        <v>0</v>
      </c>
      <c r="N971" s="11">
        <v>0</v>
      </c>
      <c r="O971" s="11"/>
      <c r="P971" s="11">
        <f t="shared" si="549"/>
        <v>0</v>
      </c>
      <c r="Q971" s="11" t="b">
        <f t="shared" si="550"/>
        <v>1</v>
      </c>
      <c r="R971" s="11">
        <v>0</v>
      </c>
      <c r="S971" s="12">
        <v>0</v>
      </c>
      <c r="T971" s="12">
        <f t="shared" si="551"/>
        <v>30000</v>
      </c>
      <c r="U971" s="12">
        <f t="shared" si="552"/>
        <v>20000</v>
      </c>
      <c r="V971" s="12">
        <f t="shared" si="553"/>
        <v>-9000</v>
      </c>
      <c r="W971" s="12" t="b">
        <f t="shared" si="554"/>
        <v>1</v>
      </c>
      <c r="X971" s="11">
        <v>0</v>
      </c>
      <c r="Y971" s="11">
        <v>0</v>
      </c>
      <c r="Z971" s="11">
        <v>0</v>
      </c>
      <c r="AA971" s="11">
        <v>0</v>
      </c>
      <c r="AB971" s="11">
        <v>0</v>
      </c>
      <c r="AC971" s="11"/>
      <c r="AD971" s="11">
        <v>0</v>
      </c>
      <c r="AE971" s="11">
        <v>0</v>
      </c>
      <c r="AF971" s="11">
        <v>0</v>
      </c>
      <c r="AG971" s="11" t="b">
        <f t="shared" si="555"/>
        <v>1</v>
      </c>
      <c r="AH971" s="11">
        <v>0</v>
      </c>
      <c r="AI971" s="11" t="s">
        <v>32</v>
      </c>
      <c r="AJ971" s="11"/>
    </row>
    <row r="972" spans="1:36" s="7" customFormat="1" ht="13.5" hidden="1" customHeight="1" x14ac:dyDescent="0.25">
      <c r="A972" s="11" t="str">
        <f t="shared" si="541"/>
        <v>select N'Токарська Юліанна Дьордівна', N'85',  N'Відділення сумісного перебування матері та дитини',  N'завідувач',  N'1.00', 0, 0, 0, getDate(), null, getDate() union all</v>
      </c>
      <c r="B972" s="11" t="s">
        <v>629</v>
      </c>
      <c r="C972" s="11" t="s">
        <v>146</v>
      </c>
      <c r="D972" s="11" t="s">
        <v>147</v>
      </c>
      <c r="E972" s="11" t="s">
        <v>69</v>
      </c>
      <c r="F972" s="11" t="s">
        <v>25</v>
      </c>
      <c r="G972" s="11" t="s">
        <v>26</v>
      </c>
      <c r="H972" s="11" t="s">
        <v>26</v>
      </c>
      <c r="I972" s="11" t="s">
        <v>27</v>
      </c>
      <c r="J972" s="11" t="s">
        <v>28</v>
      </c>
      <c r="K972" s="11" t="s">
        <v>1569</v>
      </c>
      <c r="L972" s="20"/>
      <c r="M972" s="11">
        <f t="shared" si="540"/>
        <v>0</v>
      </c>
      <c r="N972" s="11">
        <v>0</v>
      </c>
      <c r="O972" s="11"/>
      <c r="P972" s="11"/>
      <c r="Q972" s="11"/>
      <c r="R972" s="11">
        <v>0</v>
      </c>
      <c r="S972" s="11">
        <v>0</v>
      </c>
      <c r="T972" s="11"/>
      <c r="U972" s="11"/>
      <c r="V972" s="11"/>
      <c r="W972" s="11"/>
      <c r="X972" s="11">
        <v>0</v>
      </c>
      <c r="Y972" s="11">
        <v>0</v>
      </c>
      <c r="Z972" s="11">
        <v>0</v>
      </c>
      <c r="AA972" s="11">
        <v>0</v>
      </c>
      <c r="AB972" s="11">
        <v>0</v>
      </c>
      <c r="AC972" s="11"/>
      <c r="AD972" s="11">
        <v>0</v>
      </c>
      <c r="AE972" s="11">
        <v>0</v>
      </c>
      <c r="AF972" s="11">
        <v>0</v>
      </c>
      <c r="AG972" s="11"/>
      <c r="AH972" s="11">
        <v>0</v>
      </c>
      <c r="AI972" s="11" t="s">
        <v>32</v>
      </c>
      <c r="AJ972" s="11"/>
    </row>
    <row r="973" spans="1:36" s="7" customFormat="1" ht="13.5" hidden="1" customHeight="1" x14ac:dyDescent="0.25">
      <c r="A973" s="11" t="str">
        <f t="shared" si="541"/>
        <v>select N'Токарська Юліанна Дьордівна', N'4',  N'Гінекологічне відділення',  N'лікар-акушер-гінеколог',  N'0.25', 0, 0, 13,297056, getDate(), null, getDate() union all</v>
      </c>
      <c r="B973" s="11" t="s">
        <v>629</v>
      </c>
      <c r="C973" s="11" t="s">
        <v>34</v>
      </c>
      <c r="D973" s="11" t="s">
        <v>35</v>
      </c>
      <c r="E973" s="11" t="s">
        <v>36</v>
      </c>
      <c r="F973" s="11">
        <v>0.99727920000000003</v>
      </c>
      <c r="G973" s="11" t="s">
        <v>26</v>
      </c>
      <c r="H973" s="11" t="s">
        <v>26</v>
      </c>
      <c r="I973" s="11" t="s">
        <v>27</v>
      </c>
      <c r="J973" s="11" t="s">
        <v>374</v>
      </c>
      <c r="K973" s="11" t="s">
        <v>1570</v>
      </c>
      <c r="L973" s="20"/>
      <c r="M973" s="11">
        <f t="shared" si="540"/>
        <v>13.297056</v>
      </c>
      <c r="N973" s="11">
        <v>0</v>
      </c>
      <c r="O973" s="11"/>
      <c r="P973" s="11">
        <f>S973*(200/3)*J973*F973</f>
        <v>13.297056000000003</v>
      </c>
      <c r="Q973" s="11" t="b">
        <f>ROUND(R973,2)=ROUND(P973,2)</f>
        <v>1</v>
      </c>
      <c r="R973" s="11">
        <v>13.297056</v>
      </c>
      <c r="S973" s="14">
        <v>1</v>
      </c>
      <c r="T973" s="12">
        <f>(30000*F973*J973)</f>
        <v>5983.6752000000006</v>
      </c>
      <c r="U973" s="12">
        <f>20000*F973*J973</f>
        <v>3989.1167999999998</v>
      </c>
      <c r="V973" s="12">
        <f>ROUND(IF((Y973-T973)&gt;U973,(Y973-T973-U973)*0.1+U973*0.3,(Y973-T973)*0.3),2)</f>
        <v>-1795.1</v>
      </c>
      <c r="W973" s="12" t="b">
        <f>IF(V973&lt;0,0,V973)=ROUND(X973,2)</f>
        <v>1</v>
      </c>
      <c r="X973" s="11">
        <v>0</v>
      </c>
      <c r="Y973" s="11">
        <v>0</v>
      </c>
      <c r="Z973" s="11">
        <v>0</v>
      </c>
      <c r="AA973" s="11">
        <v>0</v>
      </c>
      <c r="AB973" s="11">
        <v>0</v>
      </c>
      <c r="AC973" s="11"/>
      <c r="AD973" s="11" t="s">
        <v>26</v>
      </c>
      <c r="AE973" s="11">
        <v>0</v>
      </c>
      <c r="AF973" s="11">
        <v>0</v>
      </c>
      <c r="AG973" s="11" t="b">
        <f>ROUND(AF973,2)=ROUND((AH973*AE973),2)</f>
        <v>1</v>
      </c>
      <c r="AH973" s="11">
        <v>0</v>
      </c>
      <c r="AI973" s="11" t="s">
        <v>32</v>
      </c>
      <c r="AJ973" s="11"/>
    </row>
    <row r="974" spans="1:36" s="7" customFormat="1" ht="13.5" hidden="1" customHeight="1" x14ac:dyDescent="0.25">
      <c r="A974" s="11" t="str">
        <f t="shared" si="541"/>
        <v>select N'Токарський Юрій Дєрдьович', N'16',  N'Пологове відділення',  N'завідувач',  N'1.00', 0, 0, 0, getDate(), null, getDate() union all</v>
      </c>
      <c r="B974" s="11" t="s">
        <v>630</v>
      </c>
      <c r="C974" s="11" t="s">
        <v>157</v>
      </c>
      <c r="D974" s="11" t="s">
        <v>158</v>
      </c>
      <c r="E974" s="11" t="s">
        <v>69</v>
      </c>
      <c r="F974" s="11" t="s">
        <v>25</v>
      </c>
      <c r="G974" s="11" t="s">
        <v>26</v>
      </c>
      <c r="H974" s="11" t="s">
        <v>26</v>
      </c>
      <c r="I974" s="11" t="s">
        <v>29</v>
      </c>
      <c r="J974" s="11" t="s">
        <v>29</v>
      </c>
      <c r="K974" s="11" t="s">
        <v>1569</v>
      </c>
      <c r="L974" s="20"/>
      <c r="M974" s="11">
        <f t="shared" si="540"/>
        <v>0</v>
      </c>
      <c r="N974" s="11">
        <v>0</v>
      </c>
      <c r="O974" s="11"/>
      <c r="P974" s="11"/>
      <c r="Q974" s="11"/>
      <c r="R974" s="11">
        <v>0</v>
      </c>
      <c r="S974" s="11">
        <v>0</v>
      </c>
      <c r="T974" s="11"/>
      <c r="U974" s="11"/>
      <c r="V974" s="11"/>
      <c r="W974" s="11"/>
      <c r="X974" s="11">
        <v>0</v>
      </c>
      <c r="Y974" s="11">
        <v>0</v>
      </c>
      <c r="Z974" s="11">
        <v>0</v>
      </c>
      <c r="AA974" s="11">
        <v>0</v>
      </c>
      <c r="AB974" s="11">
        <v>0</v>
      </c>
      <c r="AC974" s="11"/>
      <c r="AD974" s="11">
        <v>0</v>
      </c>
      <c r="AE974" s="11">
        <v>0</v>
      </c>
      <c r="AF974" s="11">
        <v>0</v>
      </c>
      <c r="AG974" s="11"/>
      <c r="AH974" s="11">
        <v>0</v>
      </c>
      <c r="AI974" s="11" t="s">
        <v>32</v>
      </c>
      <c r="AJ974" s="11"/>
    </row>
    <row r="975" spans="1:36" s="7" customFormat="1" ht="13.5" hidden="1" customHeight="1" x14ac:dyDescent="0.25">
      <c r="A975" s="11" t="str">
        <f t="shared" si="541"/>
        <v>select N'Томищ Богдан Васильович', N'84',  N'Терапевтичний блок інтенсивної терапії',  N'лікар-невропатолог',  N'0.75', 0, 0, 2160, getDate(), null, getDate() union all</v>
      </c>
      <c r="B975" s="11" t="s">
        <v>1167</v>
      </c>
      <c r="C975" s="11" t="s">
        <v>88</v>
      </c>
      <c r="D975" s="11" t="s">
        <v>89</v>
      </c>
      <c r="E975" s="11" t="s">
        <v>90</v>
      </c>
      <c r="F975" s="11">
        <v>1</v>
      </c>
      <c r="G975" s="11" t="s">
        <v>26</v>
      </c>
      <c r="H975" s="11" t="s">
        <v>26</v>
      </c>
      <c r="I975" s="11" t="s">
        <v>165</v>
      </c>
      <c r="J975" s="11" t="s">
        <v>29</v>
      </c>
      <c r="K975" s="11" t="s">
        <v>1572</v>
      </c>
      <c r="L975" s="20"/>
      <c r="M975" s="11">
        <f t="shared" si="540"/>
        <v>2160</v>
      </c>
      <c r="N975" s="11">
        <f>F975*I975*O975</f>
        <v>2160</v>
      </c>
      <c r="O975" s="11">
        <v>2880</v>
      </c>
      <c r="P975" s="11">
        <f t="shared" ref="P975:P979" si="556">S975*(200/3)*J975*F975</f>
        <v>0</v>
      </c>
      <c r="Q975" s="11" t="b">
        <f t="shared" ref="Q975:Q979" si="557">ROUND(R975,2)=ROUND(P975,2)</f>
        <v>1</v>
      </c>
      <c r="R975" s="11">
        <v>0</v>
      </c>
      <c r="S975" s="14">
        <v>0</v>
      </c>
      <c r="T975" s="12">
        <f t="shared" ref="T975:T979" si="558">(30000*F975*J975)</f>
        <v>30000</v>
      </c>
      <c r="U975" s="12">
        <f t="shared" ref="U975:U979" si="559">20000*F975*J975</f>
        <v>20000</v>
      </c>
      <c r="V975" s="12">
        <f t="shared" ref="V975:V979" si="560">ROUND(IF((Y975-T975)&gt;U975,(Y975-T975-U975)*0.1+U975*0.3,(Y975-T975)*0.3),2)</f>
        <v>-9000</v>
      </c>
      <c r="W975" s="12" t="b">
        <f t="shared" ref="W975:W979" si="561">IF(V975&lt;0,0,V975)=ROUND(X975,2)</f>
        <v>1</v>
      </c>
      <c r="X975" s="11">
        <v>0</v>
      </c>
      <c r="Y975" s="11">
        <v>0</v>
      </c>
      <c r="Z975" s="11">
        <v>0</v>
      </c>
      <c r="AA975" s="11">
        <v>0</v>
      </c>
      <c r="AB975" s="11">
        <v>0</v>
      </c>
      <c r="AC975" s="11"/>
      <c r="AD975" s="11">
        <v>0</v>
      </c>
      <c r="AE975" s="11">
        <v>0</v>
      </c>
      <c r="AF975" s="11">
        <f>ROUND(AH975*AE975,2)</f>
        <v>0</v>
      </c>
      <c r="AG975" s="11" t="b">
        <f t="shared" ref="AG975:AG979" si="562">ROUND(AF975,2)=ROUND((AH975*AE975),2)</f>
        <v>1</v>
      </c>
      <c r="AH975" s="11">
        <v>4075045</v>
      </c>
      <c r="AI975" s="11" t="s">
        <v>32</v>
      </c>
      <c r="AJ975" s="11"/>
    </row>
    <row r="976" spans="1:36" s="7" customFormat="1" ht="13.5" hidden="1" customHeight="1" x14ac:dyDescent="0.25">
      <c r="A976" s="11" t="str">
        <f t="shared" si="541"/>
        <v>select N'Томищ Валерія Валеріївна', N'32',  N'Кабінет ехокардіографії',  N'лікар з функціональної діагностики',  N'0.25', 8, 360, 0, getDate(), null, getDate() union all</v>
      </c>
      <c r="B976" s="11" t="s">
        <v>1046</v>
      </c>
      <c r="C976" s="11" t="s">
        <v>938</v>
      </c>
      <c r="D976" s="11" t="s">
        <v>84</v>
      </c>
      <c r="E976" s="11" t="s">
        <v>459</v>
      </c>
      <c r="F976" s="11">
        <v>0</v>
      </c>
      <c r="G976" s="15">
        <v>8</v>
      </c>
      <c r="H976" s="15">
        <v>360</v>
      </c>
      <c r="I976" s="11" t="s">
        <v>29</v>
      </c>
      <c r="J976" s="11" t="s">
        <v>38</v>
      </c>
      <c r="K976" s="11" t="s">
        <v>1570</v>
      </c>
      <c r="L976" s="20"/>
      <c r="M976" s="11">
        <f t="shared" si="540"/>
        <v>0</v>
      </c>
      <c r="N976" s="11">
        <v>0</v>
      </c>
      <c r="O976" s="11"/>
      <c r="P976" s="11">
        <f t="shared" si="556"/>
        <v>0</v>
      </c>
      <c r="Q976" s="11" t="b">
        <f t="shared" si="557"/>
        <v>1</v>
      </c>
      <c r="R976" s="11">
        <v>0</v>
      </c>
      <c r="S976" s="12">
        <v>0</v>
      </c>
      <c r="T976" s="12">
        <f t="shared" si="558"/>
        <v>0</v>
      </c>
      <c r="U976" s="12">
        <f t="shared" si="559"/>
        <v>0</v>
      </c>
      <c r="V976" s="12">
        <f t="shared" si="560"/>
        <v>0</v>
      </c>
      <c r="W976" s="12" t="b">
        <f t="shared" si="561"/>
        <v>1</v>
      </c>
      <c r="X976" s="11">
        <v>0</v>
      </c>
      <c r="Y976" s="11">
        <v>0</v>
      </c>
      <c r="Z976" s="11">
        <v>0</v>
      </c>
      <c r="AA976" s="11">
        <v>0</v>
      </c>
      <c r="AB976" s="11">
        <v>0</v>
      </c>
      <c r="AC976" s="11"/>
      <c r="AD976" s="11">
        <v>0</v>
      </c>
      <c r="AE976" s="11">
        <v>0</v>
      </c>
      <c r="AF976" s="11">
        <v>0</v>
      </c>
      <c r="AG976" s="11" t="b">
        <f t="shared" si="562"/>
        <v>1</v>
      </c>
      <c r="AH976" s="11">
        <v>0</v>
      </c>
      <c r="AI976" s="11" t="s">
        <v>32</v>
      </c>
      <c r="AJ976" s="11"/>
    </row>
    <row r="977" spans="1:36" s="7" customFormat="1" ht="13.5" hidden="1" customHeight="1" x14ac:dyDescent="0.25">
      <c r="A977" s="11" t="str">
        <f t="shared" si="541"/>
        <v>select N'Томищ Валерія Валеріївна', N'28',  N'Кабінет функціональної діагностики',  N'лікар з функціональної діагностики',  N'0.75', 8, 360, 0, getDate(), null, getDate() union all</v>
      </c>
      <c r="B977" s="11" t="s">
        <v>1046</v>
      </c>
      <c r="C977" s="11" t="s">
        <v>458</v>
      </c>
      <c r="D977" s="11" t="s">
        <v>365</v>
      </c>
      <c r="E977" s="11" t="s">
        <v>459</v>
      </c>
      <c r="F977" s="11">
        <v>0</v>
      </c>
      <c r="G977" s="15">
        <v>8</v>
      </c>
      <c r="H977" s="15">
        <v>360</v>
      </c>
      <c r="I977" s="11" t="s">
        <v>29</v>
      </c>
      <c r="J977" s="11" t="s">
        <v>165</v>
      </c>
      <c r="K977" s="11" t="s">
        <v>1572</v>
      </c>
      <c r="L977" s="20"/>
      <c r="M977" s="11">
        <f t="shared" si="540"/>
        <v>0</v>
      </c>
      <c r="N977" s="11">
        <v>0</v>
      </c>
      <c r="O977" s="11"/>
      <c r="P977" s="11">
        <f t="shared" si="556"/>
        <v>0</v>
      </c>
      <c r="Q977" s="11" t="b">
        <f t="shared" si="557"/>
        <v>1</v>
      </c>
      <c r="R977" s="11">
        <v>0</v>
      </c>
      <c r="S977" s="12">
        <v>0</v>
      </c>
      <c r="T977" s="12">
        <f t="shared" si="558"/>
        <v>0</v>
      </c>
      <c r="U977" s="12">
        <f t="shared" si="559"/>
        <v>0</v>
      </c>
      <c r="V977" s="12">
        <f t="shared" si="560"/>
        <v>0</v>
      </c>
      <c r="W977" s="12" t="b">
        <f t="shared" si="561"/>
        <v>1</v>
      </c>
      <c r="X977" s="11">
        <v>0</v>
      </c>
      <c r="Y977" s="11">
        <v>0</v>
      </c>
      <c r="Z977" s="11">
        <v>0</v>
      </c>
      <c r="AA977" s="11">
        <v>0</v>
      </c>
      <c r="AB977" s="11">
        <v>0</v>
      </c>
      <c r="AC977" s="11"/>
      <c r="AD977" s="11">
        <v>0</v>
      </c>
      <c r="AE977" s="11">
        <v>0</v>
      </c>
      <c r="AF977" s="11">
        <v>0</v>
      </c>
      <c r="AG977" s="11" t="b">
        <f t="shared" si="562"/>
        <v>1</v>
      </c>
      <c r="AH977" s="11">
        <v>0</v>
      </c>
      <c r="AI977" s="11" t="s">
        <v>32</v>
      </c>
      <c r="AJ977" s="11"/>
    </row>
    <row r="978" spans="1:36" s="7" customFormat="1" ht="13.5" hidden="1" customHeight="1" x14ac:dyDescent="0.25">
      <c r="A978" s="11" t="str">
        <f t="shared" si="541"/>
        <v>select N'Торнай Сніжана Валеріївна', N'33',  N'Жіноча консультація',  N'лікар-акушер-гінеколог',  N'1.00', 0, 0, 0, getDate(), null, getDate() union all</v>
      </c>
      <c r="B978" s="11" t="s">
        <v>315</v>
      </c>
      <c r="C978" s="11" t="s">
        <v>222</v>
      </c>
      <c r="D978" s="11" t="s">
        <v>223</v>
      </c>
      <c r="E978" s="11" t="s">
        <v>36</v>
      </c>
      <c r="F978" s="11">
        <v>0.28571429999999998</v>
      </c>
      <c r="G978" s="11" t="s">
        <v>26</v>
      </c>
      <c r="H978" s="11" t="s">
        <v>26</v>
      </c>
      <c r="I978" s="11" t="s">
        <v>29</v>
      </c>
      <c r="J978" s="11" t="s">
        <v>29</v>
      </c>
      <c r="K978" s="11" t="s">
        <v>1569</v>
      </c>
      <c r="L978" s="20"/>
      <c r="M978" s="11">
        <f t="shared" si="540"/>
        <v>0</v>
      </c>
      <c r="N978" s="11">
        <v>0</v>
      </c>
      <c r="O978" s="11"/>
      <c r="P978" s="11">
        <f t="shared" si="556"/>
        <v>0</v>
      </c>
      <c r="Q978" s="11" t="b">
        <f t="shared" si="557"/>
        <v>1</v>
      </c>
      <c r="R978" s="11">
        <v>0</v>
      </c>
      <c r="S978" s="12">
        <v>0</v>
      </c>
      <c r="T978" s="12">
        <f t="shared" si="558"/>
        <v>8571.4290000000001</v>
      </c>
      <c r="U978" s="12">
        <f t="shared" si="559"/>
        <v>5714.2859999999991</v>
      </c>
      <c r="V978" s="12">
        <f t="shared" si="560"/>
        <v>-1412.53</v>
      </c>
      <c r="W978" s="12" t="b">
        <f t="shared" si="561"/>
        <v>1</v>
      </c>
      <c r="X978" s="11">
        <v>0</v>
      </c>
      <c r="Y978" s="11">
        <v>3863</v>
      </c>
      <c r="Z978" s="11">
        <v>0</v>
      </c>
      <c r="AA978" s="11">
        <v>0</v>
      </c>
      <c r="AB978" s="11">
        <v>0</v>
      </c>
      <c r="AC978" s="11"/>
      <c r="AD978" s="11">
        <v>0</v>
      </c>
      <c r="AE978" s="11">
        <v>0</v>
      </c>
      <c r="AF978" s="11">
        <v>0</v>
      </c>
      <c r="AG978" s="11" t="b">
        <f t="shared" si="562"/>
        <v>1</v>
      </c>
      <c r="AH978" s="11">
        <v>0</v>
      </c>
      <c r="AI978" s="11" t="s">
        <v>32</v>
      </c>
      <c r="AJ978" s="11"/>
    </row>
    <row r="979" spans="1:36" s="7" customFormat="1" ht="13.5" hidden="1" customHeight="1" x14ac:dyDescent="0.25">
      <c r="A979" s="11" t="str">
        <f t="shared" si="541"/>
        <v>select N'Торська Ірина Вікторівна', N'84',  N'Терапевтичний блок інтенсивної терапії',  N'лікар-невропатолог',  N'1.00', 0, 0, 4716,49, getDate(), null, getDate() union all</v>
      </c>
      <c r="B979" s="11" t="s">
        <v>87</v>
      </c>
      <c r="C979" s="11" t="s">
        <v>88</v>
      </c>
      <c r="D979" s="11" t="s">
        <v>89</v>
      </c>
      <c r="E979" s="11" t="s">
        <v>90</v>
      </c>
      <c r="F979" s="11">
        <v>0.29375385999999998</v>
      </c>
      <c r="G979" s="11" t="s">
        <v>26</v>
      </c>
      <c r="H979" s="11" t="s">
        <v>26</v>
      </c>
      <c r="I979" s="11" t="s">
        <v>29</v>
      </c>
      <c r="J979" s="11" t="s">
        <v>29</v>
      </c>
      <c r="K979" s="11" t="s">
        <v>1569</v>
      </c>
      <c r="L979" s="20"/>
      <c r="M979" s="11">
        <f t="shared" si="540"/>
        <v>4716.49</v>
      </c>
      <c r="N979" s="11">
        <v>0</v>
      </c>
      <c r="O979" s="11"/>
      <c r="P979" s="11">
        <f t="shared" si="556"/>
        <v>0</v>
      </c>
      <c r="Q979" s="11" t="b">
        <f t="shared" si="557"/>
        <v>1</v>
      </c>
      <c r="R979" s="11">
        <v>0</v>
      </c>
      <c r="S979" s="14">
        <v>0</v>
      </c>
      <c r="T979" s="12">
        <f t="shared" si="558"/>
        <v>8812.6157999999996</v>
      </c>
      <c r="U979" s="12">
        <f t="shared" si="559"/>
        <v>5875.0771999999997</v>
      </c>
      <c r="V979" s="12">
        <f t="shared" si="560"/>
        <v>-2643.78</v>
      </c>
      <c r="W979" s="12" t="b">
        <f t="shared" si="561"/>
        <v>1</v>
      </c>
      <c r="X979" s="11">
        <v>0</v>
      </c>
      <c r="Y979" s="11">
        <v>0</v>
      </c>
      <c r="Z979" s="11">
        <v>0</v>
      </c>
      <c r="AA979" s="11">
        <v>0</v>
      </c>
      <c r="AB979" s="11">
        <v>0</v>
      </c>
      <c r="AC979" s="11"/>
      <c r="AD979" s="11">
        <v>0</v>
      </c>
      <c r="AE979" s="11">
        <v>1.1574074074074073E-3</v>
      </c>
      <c r="AF979" s="11">
        <f>ROUND(AH979*AE979,2)</f>
        <v>4716.49</v>
      </c>
      <c r="AG979" s="11" t="b">
        <f t="shared" si="562"/>
        <v>1</v>
      </c>
      <c r="AH979" s="11">
        <v>4075045</v>
      </c>
      <c r="AI979" s="11" t="s">
        <v>32</v>
      </c>
      <c r="AJ979" s="11"/>
    </row>
    <row r="980" spans="1:36" s="7" customFormat="1" ht="13.5" hidden="1" customHeight="1" x14ac:dyDescent="0.25">
      <c r="A980" s="11" t="str">
        <f t="shared" si="541"/>
        <v>select N'Трачук Віра Василівна', N'84',  N'Терапевтичний блок інтенсивної терапії',  N'Молодша медична сестра',  N'1.00', 8, 120, 0, getDate(), null, getDate() union all</v>
      </c>
      <c r="B980" s="11" t="s">
        <v>298</v>
      </c>
      <c r="C980" s="11" t="s">
        <v>88</v>
      </c>
      <c r="D980" s="11" t="s">
        <v>89</v>
      </c>
      <c r="E980" s="11" t="s">
        <v>111</v>
      </c>
      <c r="F980" s="11" t="s">
        <v>290</v>
      </c>
      <c r="G980" s="11" t="s">
        <v>48</v>
      </c>
      <c r="H980" s="11" t="s">
        <v>112</v>
      </c>
      <c r="I980" s="11" t="s">
        <v>29</v>
      </c>
      <c r="J980" s="11" t="s">
        <v>29</v>
      </c>
      <c r="K980" s="11" t="s">
        <v>1569</v>
      </c>
      <c r="L980" s="20"/>
      <c r="M980" s="11">
        <f t="shared" si="540"/>
        <v>0</v>
      </c>
      <c r="N980" s="11">
        <v>0</v>
      </c>
      <c r="O980" s="11"/>
      <c r="P980" s="11"/>
      <c r="Q980" s="11"/>
      <c r="R980" s="11">
        <v>0</v>
      </c>
      <c r="S980" s="11">
        <v>0</v>
      </c>
      <c r="T980" s="11"/>
      <c r="U980" s="11"/>
      <c r="V980" s="11"/>
      <c r="W980" s="11"/>
      <c r="X980" s="11">
        <v>0</v>
      </c>
      <c r="Y980" s="11">
        <v>0</v>
      </c>
      <c r="Z980" s="11">
        <v>0</v>
      </c>
      <c r="AA980" s="11">
        <v>0</v>
      </c>
      <c r="AB980" s="11">
        <v>0</v>
      </c>
      <c r="AC980" s="11"/>
      <c r="AD980" s="11">
        <v>0</v>
      </c>
      <c r="AE980" s="11">
        <v>0</v>
      </c>
      <c r="AF980" s="11">
        <v>0</v>
      </c>
      <c r="AG980" s="11"/>
      <c r="AH980" s="11">
        <v>0</v>
      </c>
      <c r="AI980" s="11" t="s">
        <v>32</v>
      </c>
      <c r="AJ980" s="11"/>
    </row>
    <row r="981" spans="1:36" s="7" customFormat="1" ht="13.5" hidden="1" customHeight="1" x14ac:dyDescent="0.25">
      <c r="A981" s="11" t="str">
        <f t="shared" si="541"/>
        <v>select N'Трішкін Євген Сергійович', N'13',  N'Кардіологічне відділення',  N'лікар-терапевт',  N'1.00', 0, 0, 0, getDate(), null, getDate() union all</v>
      </c>
      <c r="B981" s="11" t="s">
        <v>1525</v>
      </c>
      <c r="C981" s="11" t="s">
        <v>383</v>
      </c>
      <c r="D981" s="11" t="s">
        <v>384</v>
      </c>
      <c r="E981" s="11" t="s">
        <v>42</v>
      </c>
      <c r="F981" s="11">
        <v>0</v>
      </c>
      <c r="G981" s="11" t="s">
        <v>26</v>
      </c>
      <c r="H981" s="11" t="s">
        <v>26</v>
      </c>
      <c r="I981" s="11" t="s">
        <v>29</v>
      </c>
      <c r="J981" s="11" t="s">
        <v>29</v>
      </c>
      <c r="K981" s="11" t="s">
        <v>1569</v>
      </c>
      <c r="L981" s="21">
        <v>45505</v>
      </c>
      <c r="M981" s="11">
        <f t="shared" ref="M981" si="563">R981+X981+AB981+AF981</f>
        <v>0</v>
      </c>
      <c r="N981" s="11">
        <v>0</v>
      </c>
      <c r="O981" s="11"/>
      <c r="P981" s="11">
        <f>S981*(200/3)*J981*F981</f>
        <v>0</v>
      </c>
      <c r="Q981" s="11" t="b">
        <f>ROUND(R981,2)=ROUND(P981,2)</f>
        <v>1</v>
      </c>
      <c r="R981" s="11">
        <v>0</v>
      </c>
      <c r="S981" s="14">
        <v>0</v>
      </c>
      <c r="T981" s="12">
        <f>(30000*F981*J981)</f>
        <v>0</v>
      </c>
      <c r="U981" s="12">
        <f>20000*F981*J981</f>
        <v>0</v>
      </c>
      <c r="V981" s="12">
        <f>ROUND(IF((Y981-T981)&gt;U981,(Y981-T981-U981)*0.1+U981*0.3,(Y981-T981)*0.3),2)</f>
        <v>0</v>
      </c>
      <c r="W981" s="12" t="b">
        <f>IF(V981&lt;0,0,V981)=ROUND(X981,2)</f>
        <v>1</v>
      </c>
      <c r="X981" s="11">
        <v>0</v>
      </c>
      <c r="Y981" s="11">
        <v>0</v>
      </c>
      <c r="Z981" s="11">
        <v>0</v>
      </c>
      <c r="AA981" s="11">
        <v>0</v>
      </c>
      <c r="AB981" s="11">
        <v>0</v>
      </c>
      <c r="AC981" s="11"/>
      <c r="AD981" s="11">
        <v>0</v>
      </c>
      <c r="AE981" s="11">
        <v>0</v>
      </c>
      <c r="AF981" s="11">
        <v>0</v>
      </c>
      <c r="AG981" s="11" t="b">
        <f>ROUND(AF981,2)=ROUND((AH981*AE981),2)</f>
        <v>1</v>
      </c>
      <c r="AH981" s="11">
        <v>0</v>
      </c>
      <c r="AI981" s="11" t="s">
        <v>32</v>
      </c>
      <c r="AJ981" s="11"/>
    </row>
    <row r="982" spans="1:36" s="7" customFormat="1" ht="13.5" hidden="1" customHeight="1" x14ac:dyDescent="0.25">
      <c r="A982" s="11" t="str">
        <f t="shared" si="541"/>
        <v>select N'Тромпак Вероніка Юріївна', N'25',  N'Клініко-діагностична лабораторія',  N'бактеріолог',  N'1.00', 8, 360, 0, getDate(), null, getDate() union all</v>
      </c>
      <c r="B982" s="11" t="s">
        <v>1559</v>
      </c>
      <c r="C982" s="11" t="s">
        <v>268</v>
      </c>
      <c r="D982" s="11" t="s">
        <v>269</v>
      </c>
      <c r="E982" s="11" t="s">
        <v>1560</v>
      </c>
      <c r="F982" s="11" t="s">
        <v>353</v>
      </c>
      <c r="G982" s="11" t="s">
        <v>48</v>
      </c>
      <c r="H982" s="11" t="s">
        <v>314</v>
      </c>
      <c r="I982" s="11" t="s">
        <v>29</v>
      </c>
      <c r="J982" s="11" t="s">
        <v>29</v>
      </c>
      <c r="K982" s="11" t="s">
        <v>1569</v>
      </c>
      <c r="L982" s="20"/>
      <c r="M982" s="11">
        <f t="shared" ref="M982:M1045" si="564">R982+X982+AB982+AF982+N982+Z982</f>
        <v>0</v>
      </c>
      <c r="N982" s="11">
        <v>0</v>
      </c>
      <c r="O982" s="11"/>
      <c r="P982" s="11"/>
      <c r="Q982" s="11"/>
      <c r="R982" s="11">
        <v>0</v>
      </c>
      <c r="S982" s="11">
        <v>0</v>
      </c>
      <c r="T982" s="11"/>
      <c r="U982" s="11"/>
      <c r="V982" s="11"/>
      <c r="W982" s="11"/>
      <c r="X982" s="11">
        <v>0</v>
      </c>
      <c r="Y982" s="11">
        <v>0</v>
      </c>
      <c r="Z982" s="11">
        <v>0</v>
      </c>
      <c r="AA982" s="11">
        <v>0</v>
      </c>
      <c r="AB982" s="11">
        <v>0</v>
      </c>
      <c r="AC982" s="11"/>
      <c r="AD982" s="11">
        <v>0</v>
      </c>
      <c r="AE982" s="11">
        <v>0</v>
      </c>
      <c r="AF982" s="11">
        <v>0</v>
      </c>
      <c r="AG982" s="11"/>
      <c r="AH982" s="11">
        <v>0</v>
      </c>
      <c r="AI982" s="11" t="s">
        <v>32</v>
      </c>
      <c r="AJ982" s="11"/>
    </row>
    <row r="983" spans="1:36" s="7" customFormat="1" ht="13.5" hidden="1" customHeight="1" x14ac:dyDescent="0.25">
      <c r="A983" s="11" t="str">
        <f t="shared" si="541"/>
        <v>select N'Туріна Марія Василівна', N'21',  N'Онкологічне відділення',  N'Молодша медична сестра',  N'1.00', 8, 120, 0, getDate(), null, getDate() union all</v>
      </c>
      <c r="B983" s="11" t="s">
        <v>155</v>
      </c>
      <c r="C983" s="11" t="s">
        <v>40</v>
      </c>
      <c r="D983" s="11" t="s">
        <v>41</v>
      </c>
      <c r="E983" s="11" t="s">
        <v>111</v>
      </c>
      <c r="F983" s="11" t="s">
        <v>25</v>
      </c>
      <c r="G983" s="11" t="s">
        <v>48</v>
      </c>
      <c r="H983" s="11" t="s">
        <v>112</v>
      </c>
      <c r="I983" s="11" t="s">
        <v>29</v>
      </c>
      <c r="J983" s="11" t="s">
        <v>29</v>
      </c>
      <c r="K983" s="11" t="s">
        <v>1569</v>
      </c>
      <c r="L983" s="20"/>
      <c r="M983" s="11">
        <f t="shared" si="564"/>
        <v>0</v>
      </c>
      <c r="N983" s="11">
        <v>0</v>
      </c>
      <c r="O983" s="11"/>
      <c r="P983" s="11"/>
      <c r="Q983" s="11"/>
      <c r="R983" s="11">
        <v>0</v>
      </c>
      <c r="S983" s="11">
        <v>0</v>
      </c>
      <c r="T983" s="11"/>
      <c r="U983" s="11"/>
      <c r="V983" s="11"/>
      <c r="W983" s="11"/>
      <c r="X983" s="11">
        <v>0</v>
      </c>
      <c r="Y983" s="11">
        <v>0</v>
      </c>
      <c r="Z983" s="11">
        <v>0</v>
      </c>
      <c r="AA983" s="11">
        <v>0</v>
      </c>
      <c r="AB983" s="11">
        <v>0</v>
      </c>
      <c r="AC983" s="11"/>
      <c r="AD983" s="11">
        <v>0</v>
      </c>
      <c r="AE983" s="11">
        <v>0</v>
      </c>
      <c r="AF983" s="11">
        <v>0</v>
      </c>
      <c r="AG983" s="11"/>
      <c r="AH983" s="11">
        <v>0</v>
      </c>
      <c r="AI983" s="11" t="s">
        <v>32</v>
      </c>
      <c r="AJ983" s="11"/>
    </row>
    <row r="984" spans="1:36" s="7" customFormat="1" ht="13.5" hidden="1" customHeight="1" x14ac:dyDescent="0.25">
      <c r="A984" s="11" t="str">
        <f t="shared" si="541"/>
        <v>select N'Турченко Яна Василівна', N'85',  N'Відділення сумісного перебування матері та дитини',  N'лікар-педіатр-неонатолог',  N'1.00', 0, 0, 1602,9684576, getDate(), null, getDate() union all</v>
      </c>
      <c r="B984" s="11" t="s">
        <v>573</v>
      </c>
      <c r="C984" s="11" t="s">
        <v>146</v>
      </c>
      <c r="D984" s="11" t="s">
        <v>147</v>
      </c>
      <c r="E984" s="11" t="s">
        <v>148</v>
      </c>
      <c r="F984" s="11">
        <v>0.55658627000000005</v>
      </c>
      <c r="G984" s="11" t="s">
        <v>26</v>
      </c>
      <c r="H984" s="11" t="s">
        <v>26</v>
      </c>
      <c r="I984" s="11" t="s">
        <v>29</v>
      </c>
      <c r="J984" s="11" t="s">
        <v>29</v>
      </c>
      <c r="K984" s="11" t="s">
        <v>1569</v>
      </c>
      <c r="L984" s="20"/>
      <c r="M984" s="11">
        <f t="shared" si="564"/>
        <v>1602.9684576000002</v>
      </c>
      <c r="N984" s="11">
        <f>F984*J984*O984</f>
        <v>1602.9684576000002</v>
      </c>
      <c r="O984" s="11">
        <v>2880</v>
      </c>
      <c r="P984" s="11">
        <f>S984*(200/3)*J984*F984</f>
        <v>0</v>
      </c>
      <c r="Q984" s="11" t="b">
        <f>ROUND(R984,2)=ROUND(P984,2)</f>
        <v>1</v>
      </c>
      <c r="R984" s="11">
        <v>0</v>
      </c>
      <c r="S984" s="12">
        <v>0</v>
      </c>
      <c r="T984" s="12">
        <f>(30000*F984*J984)</f>
        <v>16697.588100000001</v>
      </c>
      <c r="U984" s="12">
        <f>20000*F984*J984</f>
        <v>11131.725400000001</v>
      </c>
      <c r="V984" s="12">
        <f>ROUND(IF((Y984-T984)&gt;U984,(Y984-T984-U984)*0.1+U984*0.3,(Y984-T984)*0.3),2)</f>
        <v>-5009.28</v>
      </c>
      <c r="W984" s="12" t="b">
        <f>IF(V984&lt;0,0,V984)=ROUND(X984,2)</f>
        <v>1</v>
      </c>
      <c r="X984" s="11">
        <v>0</v>
      </c>
      <c r="Y984" s="11">
        <v>0</v>
      </c>
      <c r="Z984" s="11">
        <v>0</v>
      </c>
      <c r="AA984" s="11">
        <v>0</v>
      </c>
      <c r="AB984" s="11">
        <v>0</v>
      </c>
      <c r="AC984" s="11"/>
      <c r="AD984" s="11">
        <v>0</v>
      </c>
      <c r="AE984" s="11">
        <v>0</v>
      </c>
      <c r="AF984" s="11">
        <v>0</v>
      </c>
      <c r="AG984" s="11" t="b">
        <f>ROUND(AF984,2)=ROUND((AH984*AE984),2)</f>
        <v>1</v>
      </c>
      <c r="AH984" s="11">
        <v>0</v>
      </c>
      <c r="AI984" s="11" t="s">
        <v>32</v>
      </c>
      <c r="AJ984" s="11"/>
    </row>
    <row r="985" spans="1:36" s="7" customFormat="1" ht="13.5" hidden="1" customHeight="1" x14ac:dyDescent="0.25">
      <c r="A985" s="11" t="str">
        <f t="shared" si="541"/>
        <v>select N'Туряниця Аліна Вікторівна', N'3',  N'Інфекційне відділення',  N'сестра медична',  N'1.00', 8, 200, 0, getDate(), null, getDate() union all</v>
      </c>
      <c r="B985" s="11" t="s">
        <v>1143</v>
      </c>
      <c r="C985" s="11" t="s">
        <v>92</v>
      </c>
      <c r="D985" s="11" t="s">
        <v>77</v>
      </c>
      <c r="E985" s="11" t="s">
        <v>93</v>
      </c>
      <c r="F985" s="11" t="s">
        <v>94</v>
      </c>
      <c r="G985" s="11" t="s">
        <v>48</v>
      </c>
      <c r="H985" s="11" t="s">
        <v>95</v>
      </c>
      <c r="I985" s="11" t="s">
        <v>29</v>
      </c>
      <c r="J985" s="11" t="s">
        <v>29</v>
      </c>
      <c r="K985" s="11" t="s">
        <v>1569</v>
      </c>
      <c r="L985" s="20"/>
      <c r="M985" s="11">
        <f t="shared" si="564"/>
        <v>0</v>
      </c>
      <c r="N985" s="11">
        <v>0</v>
      </c>
      <c r="O985" s="11"/>
      <c r="P985" s="11"/>
      <c r="Q985" s="11"/>
      <c r="R985" s="11">
        <v>0</v>
      </c>
      <c r="S985" s="11">
        <v>0</v>
      </c>
      <c r="T985" s="11"/>
      <c r="U985" s="11"/>
      <c r="V985" s="11"/>
      <c r="W985" s="11"/>
      <c r="X985" s="11">
        <v>0</v>
      </c>
      <c r="Y985" s="11">
        <v>0</v>
      </c>
      <c r="Z985" s="11">
        <v>0</v>
      </c>
      <c r="AA985" s="11">
        <v>0</v>
      </c>
      <c r="AB985" s="11">
        <v>0</v>
      </c>
      <c r="AC985" s="11"/>
      <c r="AD985" s="11">
        <v>0</v>
      </c>
      <c r="AE985" s="11">
        <v>0</v>
      </c>
      <c r="AF985" s="11">
        <v>0</v>
      </c>
      <c r="AG985" s="11"/>
      <c r="AH985" s="11">
        <v>0</v>
      </c>
      <c r="AI985" s="11" t="s">
        <v>32</v>
      </c>
      <c r="AJ985" s="11"/>
    </row>
    <row r="986" spans="1:36" s="7" customFormat="1" ht="13.5" hidden="1" customHeight="1" x14ac:dyDescent="0.25">
      <c r="A986" s="11" t="str">
        <f t="shared" si="541"/>
        <v>select N'Туряниця Віта Іванівна', N'7',  N'Відділення анестезіології та інтенсивної терапії',  N'сестра медична-анестезист',  N'1.00', 8, 260, 0, getDate(), null, getDate() union all</v>
      </c>
      <c r="B986" s="11" t="s">
        <v>1342</v>
      </c>
      <c r="C986" s="11" t="s">
        <v>206</v>
      </c>
      <c r="D986" s="11" t="s">
        <v>140</v>
      </c>
      <c r="E986" s="11" t="s">
        <v>362</v>
      </c>
      <c r="F986" s="11" t="s">
        <v>106</v>
      </c>
      <c r="G986" s="11" t="s">
        <v>48</v>
      </c>
      <c r="H986" s="11" t="s">
        <v>49</v>
      </c>
      <c r="I986" s="11" t="s">
        <v>29</v>
      </c>
      <c r="J986" s="11" t="s">
        <v>29</v>
      </c>
      <c r="K986" s="11" t="s">
        <v>1569</v>
      </c>
      <c r="L986" s="20"/>
      <c r="M986" s="11">
        <f t="shared" si="564"/>
        <v>0</v>
      </c>
      <c r="N986" s="11">
        <v>0</v>
      </c>
      <c r="O986" s="11"/>
      <c r="P986" s="11"/>
      <c r="Q986" s="11"/>
      <c r="R986" s="11">
        <v>0</v>
      </c>
      <c r="S986" s="11">
        <v>0</v>
      </c>
      <c r="T986" s="11"/>
      <c r="U986" s="11"/>
      <c r="V986" s="11"/>
      <c r="W986" s="11"/>
      <c r="X986" s="11">
        <v>0</v>
      </c>
      <c r="Y986" s="11">
        <v>0</v>
      </c>
      <c r="Z986" s="11">
        <v>0</v>
      </c>
      <c r="AA986" s="11">
        <v>0</v>
      </c>
      <c r="AB986" s="11">
        <v>0</v>
      </c>
      <c r="AC986" s="11"/>
      <c r="AD986" s="11">
        <v>0</v>
      </c>
      <c r="AE986" s="11">
        <v>0</v>
      </c>
      <c r="AF986" s="11">
        <v>0</v>
      </c>
      <c r="AG986" s="11"/>
      <c r="AH986" s="11">
        <v>0</v>
      </c>
      <c r="AI986" s="11" t="s">
        <v>32</v>
      </c>
      <c r="AJ986" s="11"/>
    </row>
    <row r="987" spans="1:36" s="7" customFormat="1" ht="13.5" hidden="1" customHeight="1" x14ac:dyDescent="0.25">
      <c r="A987" s="11" t="str">
        <f t="shared" si="541"/>
        <v>select N'Туряниця Людмила Михайлівна', N'32',  N'Рецепція',  N'сестра медична',  N'1.00', 6, 320, 0, getDate(), null, getDate() union all</v>
      </c>
      <c r="B987" s="11" t="s">
        <v>962</v>
      </c>
      <c r="C987" s="11" t="s">
        <v>411</v>
      </c>
      <c r="D987" s="11" t="s">
        <v>84</v>
      </c>
      <c r="E987" s="11" t="s">
        <v>93</v>
      </c>
      <c r="F987" s="11" t="s">
        <v>25</v>
      </c>
      <c r="G987" s="11">
        <v>6</v>
      </c>
      <c r="H987" s="11">
        <v>320</v>
      </c>
      <c r="I987" s="11" t="s">
        <v>29</v>
      </c>
      <c r="J987" s="11" t="s">
        <v>29</v>
      </c>
      <c r="K987" s="11" t="s">
        <v>1569</v>
      </c>
      <c r="L987" s="20"/>
      <c r="M987" s="11">
        <f t="shared" si="564"/>
        <v>0</v>
      </c>
      <c r="N987" s="11">
        <v>0</v>
      </c>
      <c r="O987" s="11"/>
      <c r="P987" s="11"/>
      <c r="Q987" s="11"/>
      <c r="R987" s="11">
        <v>0</v>
      </c>
      <c r="S987" s="11">
        <v>0</v>
      </c>
      <c r="T987" s="11"/>
      <c r="U987" s="11"/>
      <c r="V987" s="11"/>
      <c r="W987" s="11"/>
      <c r="X987" s="11">
        <v>0</v>
      </c>
      <c r="Y987" s="11">
        <v>0</v>
      </c>
      <c r="Z987" s="11">
        <v>0</v>
      </c>
      <c r="AA987" s="11">
        <v>0</v>
      </c>
      <c r="AB987" s="11">
        <v>0</v>
      </c>
      <c r="AC987" s="11"/>
      <c r="AD987" s="11">
        <v>0</v>
      </c>
      <c r="AE987" s="11">
        <v>0</v>
      </c>
      <c r="AF987" s="11">
        <v>0</v>
      </c>
      <c r="AG987" s="11"/>
      <c r="AH987" s="11">
        <v>0</v>
      </c>
      <c r="AI987" s="11" t="s">
        <v>32</v>
      </c>
      <c r="AJ987" s="11"/>
    </row>
    <row r="988" spans="1:36" s="7" customFormat="1" ht="13.5" hidden="1" customHeight="1" x14ac:dyDescent="0.25">
      <c r="A988" s="11" t="str">
        <f t="shared" si="541"/>
        <v>select N'Туряниця Магдалина Василівна', N'18',  N'Хірургічне відділення №1',  N'Молодша медична сестра',  N'1.00', 8, 120, 0, getDate(), null, getDate() union all</v>
      </c>
      <c r="B988" s="11" t="s">
        <v>1019</v>
      </c>
      <c r="C988" s="11" t="s">
        <v>151</v>
      </c>
      <c r="D988" s="11" t="s">
        <v>152</v>
      </c>
      <c r="E988" s="11" t="s">
        <v>111</v>
      </c>
      <c r="F988" s="11" t="s">
        <v>25</v>
      </c>
      <c r="G988" s="11" t="s">
        <v>48</v>
      </c>
      <c r="H988" s="11" t="s">
        <v>112</v>
      </c>
      <c r="I988" s="11" t="s">
        <v>29</v>
      </c>
      <c r="J988" s="11" t="s">
        <v>29</v>
      </c>
      <c r="K988" s="11" t="s">
        <v>1569</v>
      </c>
      <c r="L988" s="20"/>
      <c r="M988" s="11">
        <f t="shared" si="564"/>
        <v>0</v>
      </c>
      <c r="N988" s="11">
        <v>0</v>
      </c>
      <c r="O988" s="11"/>
      <c r="P988" s="11"/>
      <c r="Q988" s="11"/>
      <c r="R988" s="11">
        <v>0</v>
      </c>
      <c r="S988" s="11">
        <v>0</v>
      </c>
      <c r="T988" s="11"/>
      <c r="U988" s="11"/>
      <c r="V988" s="11"/>
      <c r="W988" s="11"/>
      <c r="X988" s="11">
        <v>0</v>
      </c>
      <c r="Y988" s="11">
        <v>0</v>
      </c>
      <c r="Z988" s="11">
        <v>0</v>
      </c>
      <c r="AA988" s="11">
        <v>0</v>
      </c>
      <c r="AB988" s="11">
        <v>0</v>
      </c>
      <c r="AC988" s="11"/>
      <c r="AD988" s="11">
        <v>0</v>
      </c>
      <c r="AE988" s="11">
        <v>0</v>
      </c>
      <c r="AF988" s="11">
        <v>0</v>
      </c>
      <c r="AG988" s="11"/>
      <c r="AH988" s="11">
        <v>0</v>
      </c>
      <c r="AI988" s="11" t="s">
        <v>32</v>
      </c>
      <c r="AJ988" s="11"/>
    </row>
    <row r="989" spans="1:36" s="7" customFormat="1" ht="13.5" hidden="1" customHeight="1" x14ac:dyDescent="0.25">
      <c r="A989" s="11" t="str">
        <f t="shared" si="541"/>
        <v>select N'Туряниця Марія Еліяшівна', N'3',  N'Інфекційне відділення',  N'Молодша медична сестра',  N'1.00', 8, 120, 0, getDate(), null, getDate() union all</v>
      </c>
      <c r="B989" s="11" t="s">
        <v>1349</v>
      </c>
      <c r="C989" s="11" t="s">
        <v>92</v>
      </c>
      <c r="D989" s="11" t="s">
        <v>77</v>
      </c>
      <c r="E989" s="11" t="s">
        <v>111</v>
      </c>
      <c r="F989" s="11" t="s">
        <v>94</v>
      </c>
      <c r="G989" s="11" t="s">
        <v>48</v>
      </c>
      <c r="H989" s="11" t="s">
        <v>112</v>
      </c>
      <c r="I989" s="11" t="s">
        <v>27</v>
      </c>
      <c r="J989" s="11" t="s">
        <v>28</v>
      </c>
      <c r="K989" s="11" t="s">
        <v>1569</v>
      </c>
      <c r="L989" s="20"/>
      <c r="M989" s="11">
        <f t="shared" si="564"/>
        <v>0</v>
      </c>
      <c r="N989" s="11">
        <v>0</v>
      </c>
      <c r="O989" s="11"/>
      <c r="P989" s="11"/>
      <c r="Q989" s="11"/>
      <c r="R989" s="11">
        <v>0</v>
      </c>
      <c r="S989" s="11">
        <v>0</v>
      </c>
      <c r="T989" s="11"/>
      <c r="U989" s="11"/>
      <c r="V989" s="11"/>
      <c r="W989" s="11"/>
      <c r="X989" s="11">
        <v>0</v>
      </c>
      <c r="Y989" s="11">
        <v>0</v>
      </c>
      <c r="Z989" s="11">
        <v>0</v>
      </c>
      <c r="AA989" s="11">
        <v>0</v>
      </c>
      <c r="AB989" s="11">
        <v>0</v>
      </c>
      <c r="AC989" s="11"/>
      <c r="AD989" s="11">
        <v>0</v>
      </c>
      <c r="AE989" s="11">
        <v>0</v>
      </c>
      <c r="AF989" s="11">
        <v>0</v>
      </c>
      <c r="AG989" s="11"/>
      <c r="AH989" s="11">
        <v>0</v>
      </c>
      <c r="AI989" s="11" t="s">
        <v>32</v>
      </c>
      <c r="AJ989" s="11"/>
    </row>
    <row r="990" spans="1:36" s="7" customFormat="1" ht="13.5" hidden="1" customHeight="1" x14ac:dyDescent="0.25">
      <c r="A990" s="11" t="str">
        <f t="shared" si="541"/>
        <v>select N'Туряниця Марія Еліяшівна', N'3',  N'Інфекційне відділення',  N'Молодша медична сестра',  N'0.25', 8, 120, 0, getDate(), null, getDate() union all</v>
      </c>
      <c r="B990" s="11" t="s">
        <v>1349</v>
      </c>
      <c r="C990" s="11" t="s">
        <v>92</v>
      </c>
      <c r="D990" s="11" t="s">
        <v>77</v>
      </c>
      <c r="E990" s="11" t="s">
        <v>111</v>
      </c>
      <c r="F990" s="11" t="s">
        <v>1508</v>
      </c>
      <c r="G990" s="11" t="s">
        <v>48</v>
      </c>
      <c r="H990" s="11" t="s">
        <v>112</v>
      </c>
      <c r="I990" s="11" t="s">
        <v>27</v>
      </c>
      <c r="J990" s="11" t="s">
        <v>374</v>
      </c>
      <c r="K990" s="11" t="s">
        <v>1570</v>
      </c>
      <c r="L990" s="20"/>
      <c r="M990" s="11">
        <f t="shared" si="564"/>
        <v>0</v>
      </c>
      <c r="N990" s="11">
        <v>0</v>
      </c>
      <c r="O990" s="11"/>
      <c r="P990" s="11"/>
      <c r="Q990" s="11"/>
      <c r="R990" s="11">
        <v>0</v>
      </c>
      <c r="S990" s="11">
        <v>0</v>
      </c>
      <c r="T990" s="11"/>
      <c r="U990" s="11"/>
      <c r="V990" s="11"/>
      <c r="W990" s="11"/>
      <c r="X990" s="11">
        <v>0</v>
      </c>
      <c r="Y990" s="11">
        <v>0</v>
      </c>
      <c r="Z990" s="11">
        <v>0</v>
      </c>
      <c r="AA990" s="11">
        <v>0</v>
      </c>
      <c r="AB990" s="11">
        <v>0</v>
      </c>
      <c r="AC990" s="11"/>
      <c r="AD990" s="11">
        <v>0</v>
      </c>
      <c r="AE990" s="11">
        <v>0</v>
      </c>
      <c r="AF990" s="11">
        <v>0</v>
      </c>
      <c r="AG990" s="11"/>
      <c r="AH990" s="11">
        <v>0</v>
      </c>
      <c r="AI990" s="11" t="s">
        <v>32</v>
      </c>
      <c r="AJ990" s="11"/>
    </row>
    <row r="991" spans="1:36" s="7" customFormat="1" ht="13.5" hidden="1" customHeight="1" x14ac:dyDescent="0.25">
      <c r="A991" s="11" t="str">
        <f t="shared" si="541"/>
        <v>select N'Туряниця Мирослава Іванівна', N'3',  N'Інфекційне відділення',  N'сестра медична',  N'0.75', 8, 200, 0, getDate(), null, getDate() union all</v>
      </c>
      <c r="B991" s="11" t="s">
        <v>578</v>
      </c>
      <c r="C991" s="11" t="s">
        <v>92</v>
      </c>
      <c r="D991" s="11" t="s">
        <v>77</v>
      </c>
      <c r="E991" s="11" t="s">
        <v>93</v>
      </c>
      <c r="F991" s="11" t="s">
        <v>31</v>
      </c>
      <c r="G991" s="11" t="s">
        <v>48</v>
      </c>
      <c r="H991" s="11" t="s">
        <v>95</v>
      </c>
      <c r="I991" s="11" t="s">
        <v>165</v>
      </c>
      <c r="J991" s="11" t="s">
        <v>29</v>
      </c>
      <c r="K991" s="11" t="s">
        <v>1572</v>
      </c>
      <c r="L991" s="20"/>
      <c r="M991" s="11">
        <f t="shared" si="564"/>
        <v>0</v>
      </c>
      <c r="N991" s="11">
        <v>0</v>
      </c>
      <c r="O991" s="11"/>
      <c r="P991" s="11"/>
      <c r="Q991" s="11"/>
      <c r="R991" s="11">
        <v>0</v>
      </c>
      <c r="S991" s="11">
        <v>0</v>
      </c>
      <c r="T991" s="11"/>
      <c r="U991" s="11"/>
      <c r="V991" s="11"/>
      <c r="W991" s="11"/>
      <c r="X991" s="11">
        <v>0</v>
      </c>
      <c r="Y991" s="11">
        <v>0</v>
      </c>
      <c r="Z991" s="11">
        <v>0</v>
      </c>
      <c r="AA991" s="11">
        <v>0</v>
      </c>
      <c r="AB991" s="11">
        <v>0</v>
      </c>
      <c r="AC991" s="11"/>
      <c r="AD991" s="11">
        <v>0</v>
      </c>
      <c r="AE991" s="11">
        <v>0</v>
      </c>
      <c r="AF991" s="11">
        <v>0</v>
      </c>
      <c r="AG991" s="11"/>
      <c r="AH991" s="11">
        <v>0</v>
      </c>
      <c r="AI991" s="11" t="s">
        <v>32</v>
      </c>
      <c r="AJ991" s="11"/>
    </row>
    <row r="992" spans="1:36" s="7" customFormat="1" ht="13.5" hidden="1" customHeight="1" x14ac:dyDescent="0.25">
      <c r="A992" s="11" t="str">
        <f t="shared" si="541"/>
        <v>select N'Туряниця Неля Володимирівна', N'7',  N'Відділення анестезіології та інтенсивної терапії',  N'сестра медична',  N'1.00', 8, 200, 0, getDate(), null, getDate() union all</v>
      </c>
      <c r="B992" s="11" t="s">
        <v>1283</v>
      </c>
      <c r="C992" s="11" t="s">
        <v>206</v>
      </c>
      <c r="D992" s="11" t="s">
        <v>140</v>
      </c>
      <c r="E992" s="11" t="s">
        <v>93</v>
      </c>
      <c r="F992" s="11" t="s">
        <v>31</v>
      </c>
      <c r="G992" s="11" t="s">
        <v>48</v>
      </c>
      <c r="H992" s="11" t="s">
        <v>95</v>
      </c>
      <c r="I992" s="11" t="s">
        <v>29</v>
      </c>
      <c r="J992" s="11" t="s">
        <v>29</v>
      </c>
      <c r="K992" s="11" t="s">
        <v>1569</v>
      </c>
      <c r="L992" s="20"/>
      <c r="M992" s="11">
        <f t="shared" si="564"/>
        <v>0</v>
      </c>
      <c r="N992" s="11">
        <v>0</v>
      </c>
      <c r="O992" s="11"/>
      <c r="P992" s="11"/>
      <c r="Q992" s="11"/>
      <c r="R992" s="11">
        <v>0</v>
      </c>
      <c r="S992" s="11">
        <v>0</v>
      </c>
      <c r="T992" s="11"/>
      <c r="U992" s="11"/>
      <c r="V992" s="11"/>
      <c r="W992" s="11"/>
      <c r="X992" s="11">
        <v>0</v>
      </c>
      <c r="Y992" s="11">
        <v>0</v>
      </c>
      <c r="Z992" s="11">
        <v>0</v>
      </c>
      <c r="AA992" s="11">
        <v>0</v>
      </c>
      <c r="AB992" s="11">
        <v>0</v>
      </c>
      <c r="AC992" s="11"/>
      <c r="AD992" s="11">
        <v>0</v>
      </c>
      <c r="AE992" s="11">
        <v>0</v>
      </c>
      <c r="AF992" s="11">
        <v>0</v>
      </c>
      <c r="AG992" s="11"/>
      <c r="AH992" s="11">
        <v>0</v>
      </c>
      <c r="AI992" s="11" t="s">
        <v>32</v>
      </c>
      <c r="AJ992" s="11"/>
    </row>
    <row r="993" spans="1:37" s="7" customFormat="1" ht="13.5" customHeight="1" x14ac:dyDescent="0.25">
      <c r="A993" s="11" t="str">
        <f t="shared" si="541"/>
        <v>select N'Турянчик Василь Юрійович', N'18',  N'Хірургічне відділення №1',  N'лікар-уролог',  N'1.00', 0, 0, 1493,84117152, getDate(), null, getDate() union all</v>
      </c>
      <c r="B993" s="11" t="s">
        <v>1227</v>
      </c>
      <c r="C993" s="11" t="s">
        <v>151</v>
      </c>
      <c r="D993" s="11" t="s">
        <v>152</v>
      </c>
      <c r="E993" s="11" t="s">
        <v>872</v>
      </c>
      <c r="F993" s="11">
        <v>0.80952376000000004</v>
      </c>
      <c r="G993" s="11" t="s">
        <v>26</v>
      </c>
      <c r="H993" s="11" t="s">
        <v>26</v>
      </c>
      <c r="I993" s="11" t="s">
        <v>27</v>
      </c>
      <c r="J993" s="11" t="s">
        <v>28</v>
      </c>
      <c r="K993" s="11" t="s">
        <v>1569</v>
      </c>
      <c r="L993" s="20"/>
      <c r="M993" s="11">
        <f t="shared" si="564"/>
        <v>1493.8411715200002</v>
      </c>
      <c r="N993" s="11">
        <v>0</v>
      </c>
      <c r="O993" s="11"/>
      <c r="P993" s="11">
        <f t="shared" ref="P993:P996" si="565">S993*(200/3)*J993*F993</f>
        <v>561.26980693333348</v>
      </c>
      <c r="Q993" s="11" t="b">
        <f t="shared" ref="Q993:Q996" si="566">ROUND(R993,2)=ROUND(P993,2)</f>
        <v>1</v>
      </c>
      <c r="R993" s="11">
        <v>561.26980000000003</v>
      </c>
      <c r="S993" s="14">
        <v>13</v>
      </c>
      <c r="T993" s="12">
        <f t="shared" ref="T993:T996" si="567">(30000*F993*J993)</f>
        <v>19428.570240000001</v>
      </c>
      <c r="U993" s="12">
        <f t="shared" ref="U993:U996" si="568">20000*F993*J993</f>
        <v>12952.380160000001</v>
      </c>
      <c r="V993" s="12">
        <f t="shared" ref="V993:V996" si="569">ROUND(IF((Y993-T993)&gt;U993,(Y993-T993-U993)*0.1+U993*0.3,(Y993-T993)*0.3),2)</f>
        <v>-5828.57</v>
      </c>
      <c r="W993" s="12" t="b">
        <f t="shared" ref="W993:W996" si="570">IF(V993&lt;0,0,V993)=ROUND(X993,2)</f>
        <v>1</v>
      </c>
      <c r="X993" s="11">
        <v>0</v>
      </c>
      <c r="Y993" s="11">
        <v>0</v>
      </c>
      <c r="Z993" s="11">
        <v>0</v>
      </c>
      <c r="AA993" s="11">
        <v>0</v>
      </c>
      <c r="AB993" s="11">
        <f>AD993*J993*F993*480</f>
        <v>932.57137152000018</v>
      </c>
      <c r="AC993" s="11"/>
      <c r="AD993" s="11">
        <v>3</v>
      </c>
      <c r="AE993" s="11">
        <v>0</v>
      </c>
      <c r="AF993" s="11">
        <v>0</v>
      </c>
      <c r="AG993" s="11" t="b">
        <f t="shared" ref="AG993:AG996" si="571">ROUND(AF993,2)=ROUND((AH993*AE993),2)</f>
        <v>1</v>
      </c>
      <c r="AH993" s="11">
        <v>0</v>
      </c>
      <c r="AI993" s="11" t="s">
        <v>32</v>
      </c>
      <c r="AJ993" s="11">
        <v>310.85712383999999</v>
      </c>
      <c r="AK993" s="7">
        <f>AB993-AJ993</f>
        <v>621.7142476800002</v>
      </c>
    </row>
    <row r="994" spans="1:37" s="7" customFormat="1" ht="13.5" hidden="1" customHeight="1" x14ac:dyDescent="0.25">
      <c r="A994" s="11" t="str">
        <f t="shared" si="541"/>
        <v>select N'Турянчик Василь Юрійович', N'106',  N'Педіатричне відділення',  N'лікар-уролог дитячий',  N'0.25', 0, 0, 0, getDate(), null, getDate() union all</v>
      </c>
      <c r="B994" s="11" t="s">
        <v>1227</v>
      </c>
      <c r="C994" s="11" t="s">
        <v>1319</v>
      </c>
      <c r="D994" s="11" t="s">
        <v>1320</v>
      </c>
      <c r="E994" s="11" t="s">
        <v>1324</v>
      </c>
      <c r="F994" s="11">
        <v>0.80930007000000004</v>
      </c>
      <c r="G994" s="11" t="s">
        <v>26</v>
      </c>
      <c r="H994" s="11" t="s">
        <v>26</v>
      </c>
      <c r="I994" s="11" t="s">
        <v>27</v>
      </c>
      <c r="J994" s="11" t="s">
        <v>374</v>
      </c>
      <c r="K994" s="11" t="s">
        <v>1570</v>
      </c>
      <c r="L994" s="20"/>
      <c r="M994" s="11">
        <f t="shared" si="564"/>
        <v>0</v>
      </c>
      <c r="N994" s="11">
        <v>0</v>
      </c>
      <c r="O994" s="11"/>
      <c r="P994" s="11">
        <f t="shared" si="565"/>
        <v>0</v>
      </c>
      <c r="Q994" s="11" t="b">
        <f t="shared" si="566"/>
        <v>1</v>
      </c>
      <c r="R994" s="11">
        <v>0</v>
      </c>
      <c r="S994" s="14">
        <v>0</v>
      </c>
      <c r="T994" s="12">
        <f t="shared" si="567"/>
        <v>4855.8004200000005</v>
      </c>
      <c r="U994" s="12">
        <f t="shared" si="568"/>
        <v>3237.2002800000005</v>
      </c>
      <c r="V994" s="12">
        <f t="shared" si="569"/>
        <v>-1456.74</v>
      </c>
      <c r="W994" s="12" t="b">
        <f t="shared" si="570"/>
        <v>1</v>
      </c>
      <c r="X994" s="11">
        <v>0</v>
      </c>
      <c r="Y994" s="11">
        <v>0</v>
      </c>
      <c r="Z994" s="11">
        <v>0</v>
      </c>
      <c r="AA994" s="11">
        <v>0</v>
      </c>
      <c r="AB994" s="11">
        <v>0</v>
      </c>
      <c r="AC994" s="11"/>
      <c r="AD994" s="11" t="s">
        <v>26</v>
      </c>
      <c r="AE994" s="11">
        <v>0</v>
      </c>
      <c r="AF994" s="11">
        <v>0</v>
      </c>
      <c r="AG994" s="11" t="b">
        <f t="shared" si="571"/>
        <v>1</v>
      </c>
      <c r="AH994" s="11">
        <v>0</v>
      </c>
      <c r="AI994" s="11" t="s">
        <v>32</v>
      </c>
      <c r="AJ994" s="11"/>
    </row>
    <row r="995" spans="1:37" s="7" customFormat="1" ht="13.5" hidden="1" customHeight="1" x14ac:dyDescent="0.25">
      <c r="A995" s="11" t="str">
        <f t="shared" si="541"/>
        <v>select N'Турянчик Володимир Михайлович', N'18',  N'Хірургічне відділення №1',  N'лікар-хірург',  N'1.00', 0, 0, 4553,716034, getDate(), null, getDate() union all</v>
      </c>
      <c r="B995" s="11" t="s">
        <v>436</v>
      </c>
      <c r="C995" s="11" t="s">
        <v>151</v>
      </c>
      <c r="D995" s="11" t="s">
        <v>152</v>
      </c>
      <c r="E995" s="11" t="s">
        <v>435</v>
      </c>
      <c r="F995" s="11">
        <v>1.1270254</v>
      </c>
      <c r="G995" s="11" t="s">
        <v>26</v>
      </c>
      <c r="H995" s="11" t="s">
        <v>26</v>
      </c>
      <c r="I995" s="11" t="s">
        <v>27</v>
      </c>
      <c r="J995" s="11" t="s">
        <v>28</v>
      </c>
      <c r="K995" s="11" t="s">
        <v>1569</v>
      </c>
      <c r="L995" s="20"/>
      <c r="M995" s="11">
        <f t="shared" si="564"/>
        <v>4553.716034</v>
      </c>
      <c r="N995" s="11">
        <v>0</v>
      </c>
      <c r="O995" s="11"/>
      <c r="P995" s="11">
        <f t="shared" si="565"/>
        <v>120.21604266666668</v>
      </c>
      <c r="Q995" s="11" t="b">
        <f t="shared" si="566"/>
        <v>1</v>
      </c>
      <c r="R995" s="11">
        <v>120.21603399999999</v>
      </c>
      <c r="S995" s="14">
        <v>2</v>
      </c>
      <c r="T995" s="12">
        <f t="shared" si="567"/>
        <v>27048.609599999996</v>
      </c>
      <c r="U995" s="12">
        <f t="shared" si="568"/>
        <v>18032.4064</v>
      </c>
      <c r="V995" s="12">
        <f t="shared" si="569"/>
        <v>-8114.58</v>
      </c>
      <c r="W995" s="12" t="b">
        <f t="shared" si="570"/>
        <v>1</v>
      </c>
      <c r="X995" s="11">
        <v>0</v>
      </c>
      <c r="Y995" s="11">
        <v>0</v>
      </c>
      <c r="Z995" s="11">
        <v>0</v>
      </c>
      <c r="AA995" s="11">
        <v>0</v>
      </c>
      <c r="AB995" s="11">
        <v>0</v>
      </c>
      <c r="AC995" s="11"/>
      <c r="AD995" s="11" t="s">
        <v>26</v>
      </c>
      <c r="AE995" s="11">
        <v>1.0879629629629631E-3</v>
      </c>
      <c r="AF995" s="11">
        <f t="shared" ref="AF995:AF996" si="572">ROUND(AH995*AE995,2)</f>
        <v>4433.5</v>
      </c>
      <c r="AG995" s="11" t="b">
        <f t="shared" si="571"/>
        <v>1</v>
      </c>
      <c r="AH995" s="11">
        <v>4075045</v>
      </c>
      <c r="AI995" s="11" t="s">
        <v>32</v>
      </c>
      <c r="AJ995" s="11"/>
    </row>
    <row r="996" spans="1:37" s="7" customFormat="1" ht="13.5" hidden="1" customHeight="1" x14ac:dyDescent="0.25">
      <c r="A996" s="11" t="str">
        <f t="shared" si="541"/>
        <v>select N'Турянчик Володимир Михайлович', N'18',  N'Хірургічне відділення №1',  N'лікар-хірург',  N'0.25', 0, 0, 48,379913, getDate(), null, getDate() union all</v>
      </c>
      <c r="B996" s="11" t="s">
        <v>436</v>
      </c>
      <c r="C996" s="11" t="s">
        <v>151</v>
      </c>
      <c r="D996" s="11" t="s">
        <v>152</v>
      </c>
      <c r="E996" s="11" t="s">
        <v>435</v>
      </c>
      <c r="F996" s="11">
        <v>1.8142468</v>
      </c>
      <c r="G996" s="11" t="s">
        <v>26</v>
      </c>
      <c r="H996" s="11" t="s">
        <v>26</v>
      </c>
      <c r="I996" s="11" t="s">
        <v>27</v>
      </c>
      <c r="J996" s="11" t="s">
        <v>374</v>
      </c>
      <c r="K996" s="11" t="s">
        <v>1570</v>
      </c>
      <c r="L996" s="20"/>
      <c r="M996" s="11">
        <f t="shared" si="564"/>
        <v>48.379913000000002</v>
      </c>
      <c r="N996" s="11">
        <v>0</v>
      </c>
      <c r="O996" s="11"/>
      <c r="P996" s="11">
        <f t="shared" si="565"/>
        <v>48.379914666666679</v>
      </c>
      <c r="Q996" s="11" t="b">
        <f t="shared" si="566"/>
        <v>1</v>
      </c>
      <c r="R996" s="11">
        <v>48.379913000000002</v>
      </c>
      <c r="S996" s="14">
        <v>2</v>
      </c>
      <c r="T996" s="12">
        <f t="shared" si="567"/>
        <v>10885.480800000001</v>
      </c>
      <c r="U996" s="12">
        <f t="shared" si="568"/>
        <v>7256.9872000000005</v>
      </c>
      <c r="V996" s="12">
        <f t="shared" si="569"/>
        <v>-3265.64</v>
      </c>
      <c r="W996" s="12" t="b">
        <f t="shared" si="570"/>
        <v>1</v>
      </c>
      <c r="X996" s="11">
        <v>0</v>
      </c>
      <c r="Y996" s="11">
        <v>0</v>
      </c>
      <c r="Z996" s="11">
        <v>0</v>
      </c>
      <c r="AA996" s="11">
        <v>0</v>
      </c>
      <c r="AB996" s="11">
        <v>0</v>
      </c>
      <c r="AC996" s="11"/>
      <c r="AD996" s="11" t="s">
        <v>26</v>
      </c>
      <c r="AE996" s="11">
        <v>0</v>
      </c>
      <c r="AF996" s="11">
        <f t="shared" si="572"/>
        <v>0</v>
      </c>
      <c r="AG996" s="11" t="b">
        <f t="shared" si="571"/>
        <v>1</v>
      </c>
      <c r="AH996" s="11">
        <v>4075045</v>
      </c>
      <c r="AI996" s="11" t="s">
        <v>32</v>
      </c>
      <c r="AJ996" s="11"/>
    </row>
    <row r="997" spans="1:37" s="7" customFormat="1" ht="13.5" hidden="1" customHeight="1" x14ac:dyDescent="0.25">
      <c r="A997" s="11" t="str">
        <f t="shared" si="541"/>
        <v>select N'Турянчик Іван Іванович', N'36',  N'Зубопротезна лабораторія',  N'технік зубний',  N'1.00', 0, 0, 0, getDate(), null, getDate() union all</v>
      </c>
      <c r="B997" s="11" t="s">
        <v>1290</v>
      </c>
      <c r="C997" s="11" t="s">
        <v>1288</v>
      </c>
      <c r="D997" s="11" t="s">
        <v>341</v>
      </c>
      <c r="E997" s="11" t="s">
        <v>1291</v>
      </c>
      <c r="F997" s="11" t="s">
        <v>25</v>
      </c>
      <c r="G997" s="11" t="s">
        <v>26</v>
      </c>
      <c r="H997" s="11" t="s">
        <v>26</v>
      </c>
      <c r="I997" s="11" t="s">
        <v>29</v>
      </c>
      <c r="J997" s="11" t="s">
        <v>29</v>
      </c>
      <c r="K997" s="11" t="s">
        <v>1569</v>
      </c>
      <c r="L997" s="20"/>
      <c r="M997" s="11">
        <f t="shared" si="564"/>
        <v>0</v>
      </c>
      <c r="N997" s="11">
        <v>0</v>
      </c>
      <c r="O997" s="11"/>
      <c r="P997" s="11"/>
      <c r="Q997" s="11"/>
      <c r="R997" s="11">
        <v>0</v>
      </c>
      <c r="S997" s="11">
        <v>0</v>
      </c>
      <c r="T997" s="11"/>
      <c r="U997" s="11"/>
      <c r="V997" s="11"/>
      <c r="W997" s="11"/>
      <c r="X997" s="11">
        <v>0</v>
      </c>
      <c r="Y997" s="11">
        <v>0</v>
      </c>
      <c r="Z997" s="11">
        <v>0</v>
      </c>
      <c r="AA997" s="11">
        <v>0</v>
      </c>
      <c r="AB997" s="11">
        <v>0</v>
      </c>
      <c r="AC997" s="11"/>
      <c r="AD997" s="11">
        <v>0</v>
      </c>
      <c r="AE997" s="11">
        <v>0</v>
      </c>
      <c r="AF997" s="11">
        <v>0</v>
      </c>
      <c r="AG997" s="11"/>
      <c r="AH997" s="11">
        <v>0</v>
      </c>
      <c r="AI997" s="11" t="s">
        <v>32</v>
      </c>
      <c r="AJ997" s="11"/>
    </row>
    <row r="998" spans="1:37" s="7" customFormat="1" ht="13.5" hidden="1" customHeight="1" x14ac:dyDescent="0.25">
      <c r="A998" s="11" t="str">
        <f t="shared" si="541"/>
        <v>select N'Турянчик Ігор Іванович', N'32',  N'Загальнолікарський кабінет',  N'лікар-стоматолог-ортопед',  N'1.00', 0, 0, 0, getDate(), null, getDate() union all</v>
      </c>
      <c r="B998" s="11" t="s">
        <v>1474</v>
      </c>
      <c r="C998" s="11" t="s">
        <v>127</v>
      </c>
      <c r="D998" s="11" t="s">
        <v>84</v>
      </c>
      <c r="E998" s="11" t="s">
        <v>1289</v>
      </c>
      <c r="F998" s="11">
        <v>0</v>
      </c>
      <c r="G998" s="11" t="s">
        <v>26</v>
      </c>
      <c r="H998" s="11" t="s">
        <v>26</v>
      </c>
      <c r="I998" s="11" t="s">
        <v>29</v>
      </c>
      <c r="J998" s="11" t="s">
        <v>29</v>
      </c>
      <c r="K998" s="11" t="s">
        <v>1569</v>
      </c>
      <c r="L998" s="20"/>
      <c r="M998" s="11">
        <f t="shared" si="564"/>
        <v>0</v>
      </c>
      <c r="N998" s="11">
        <v>0</v>
      </c>
      <c r="O998" s="11"/>
      <c r="P998" s="11">
        <f t="shared" ref="P998:P999" si="573">S998*(200/3)*J998*F998</f>
        <v>0</v>
      </c>
      <c r="Q998" s="11" t="b">
        <f t="shared" ref="Q998:Q999" si="574">ROUND(R998,2)=ROUND(P998,2)</f>
        <v>1</v>
      </c>
      <c r="R998" s="11">
        <v>0</v>
      </c>
      <c r="S998" s="12">
        <v>0</v>
      </c>
      <c r="T998" s="12">
        <f t="shared" ref="T998:T999" si="575">(30000*F998*J998)</f>
        <v>0</v>
      </c>
      <c r="U998" s="12">
        <f t="shared" ref="U998:U999" si="576">20000*F998*J998</f>
        <v>0</v>
      </c>
      <c r="V998" s="12">
        <f t="shared" ref="V998:V999" si="577">ROUND(IF((Y998-T998)&gt;U998,(Y998-T998-U998)*0.1+U998*0.3,(Y998-T998)*0.3),2)</f>
        <v>0</v>
      </c>
      <c r="W998" s="12" t="b">
        <f t="shared" ref="W998:W999" si="578">IF(V998&lt;0,0,V998)=ROUND(X998,2)</f>
        <v>1</v>
      </c>
      <c r="X998" s="11">
        <v>0</v>
      </c>
      <c r="Y998" s="11">
        <v>0</v>
      </c>
      <c r="Z998" s="11">
        <v>0</v>
      </c>
      <c r="AA998" s="11">
        <v>0</v>
      </c>
      <c r="AB998" s="11">
        <v>0</v>
      </c>
      <c r="AC998" s="11"/>
      <c r="AD998" s="11">
        <v>0</v>
      </c>
      <c r="AE998" s="11">
        <v>0</v>
      </c>
      <c r="AF998" s="11">
        <v>0</v>
      </c>
      <c r="AG998" s="11" t="b">
        <f t="shared" ref="AG998:AG999" si="579">ROUND(AF998,2)=ROUND((AH998*AE998),2)</f>
        <v>1</v>
      </c>
      <c r="AH998" s="11">
        <v>0</v>
      </c>
      <c r="AI998" s="11" t="s">
        <v>32</v>
      </c>
      <c r="AJ998" s="11"/>
    </row>
    <row r="999" spans="1:37" s="7" customFormat="1" ht="13.5" hidden="1" customHeight="1" x14ac:dyDescent="0.25">
      <c r="A999" s="11" t="str">
        <f t="shared" si="541"/>
        <v>select N'Тюлькін Максим Віталійович', N'7',  N'Відділення анестезіології та інтенсивної терапії',  N'лікар-інтерн',  N'1.00', 0, 0, 0, getDate(), null, getDate() union all</v>
      </c>
      <c r="B999" s="11" t="s">
        <v>1160</v>
      </c>
      <c r="C999" s="11" t="s">
        <v>206</v>
      </c>
      <c r="D999" s="11" t="s">
        <v>140</v>
      </c>
      <c r="E999" s="11" t="s">
        <v>1567</v>
      </c>
      <c r="F999" s="11">
        <v>0.95238096000000005</v>
      </c>
      <c r="G999" s="11" t="s">
        <v>26</v>
      </c>
      <c r="H999" s="11" t="s">
        <v>26</v>
      </c>
      <c r="I999" s="11" t="s">
        <v>29</v>
      </c>
      <c r="J999" s="11" t="s">
        <v>29</v>
      </c>
      <c r="K999" s="11" t="s">
        <v>1569</v>
      </c>
      <c r="L999" s="20"/>
      <c r="M999" s="11">
        <f t="shared" si="564"/>
        <v>0</v>
      </c>
      <c r="N999" s="11">
        <v>0</v>
      </c>
      <c r="O999" s="11"/>
      <c r="P999" s="11">
        <f t="shared" si="573"/>
        <v>0</v>
      </c>
      <c r="Q999" s="11" t="b">
        <f t="shared" si="574"/>
        <v>1</v>
      </c>
      <c r="R999" s="11">
        <v>0</v>
      </c>
      <c r="S999" s="12">
        <v>0</v>
      </c>
      <c r="T999" s="12">
        <f t="shared" si="575"/>
        <v>28571.428800000002</v>
      </c>
      <c r="U999" s="12">
        <f t="shared" si="576"/>
        <v>19047.619200000001</v>
      </c>
      <c r="V999" s="12">
        <f t="shared" si="577"/>
        <v>-8571.43</v>
      </c>
      <c r="W999" s="12" t="b">
        <f t="shared" si="578"/>
        <v>1</v>
      </c>
      <c r="X999" s="11">
        <v>0</v>
      </c>
      <c r="Y999" s="11">
        <v>0</v>
      </c>
      <c r="Z999" s="11">
        <v>0</v>
      </c>
      <c r="AA999" s="11">
        <v>0</v>
      </c>
      <c r="AB999" s="11">
        <v>0</v>
      </c>
      <c r="AC999" s="11"/>
      <c r="AD999" s="11">
        <v>0</v>
      </c>
      <c r="AE999" s="11">
        <v>0</v>
      </c>
      <c r="AF999" s="11">
        <v>0</v>
      </c>
      <c r="AG999" s="11" t="b">
        <f t="shared" si="579"/>
        <v>1</v>
      </c>
      <c r="AH999" s="11">
        <v>0</v>
      </c>
      <c r="AI999" s="11" t="s">
        <v>32</v>
      </c>
      <c r="AJ999" s="11"/>
    </row>
    <row r="1000" spans="1:37" s="7" customFormat="1" ht="13.5" hidden="1" customHeight="1" x14ac:dyDescent="0.25">
      <c r="A1000" s="11" t="str">
        <f t="shared" si="541"/>
        <v>select N'Тютченко Інна Юріївна', N'93',  N'Бухгалтерія',  N'Бухгалтер з обліку матеріальних цінностей',  N'1.00', 10, 800, 0, getDate(), null, getDate() union all</v>
      </c>
      <c r="B1000" s="11" t="s">
        <v>1168</v>
      </c>
      <c r="C1000" s="11" t="s">
        <v>330</v>
      </c>
      <c r="D1000" s="11" t="s">
        <v>331</v>
      </c>
      <c r="E1000" s="11" t="s">
        <v>1169</v>
      </c>
      <c r="F1000" s="11" t="s">
        <v>25</v>
      </c>
      <c r="G1000" s="11" t="s">
        <v>55</v>
      </c>
      <c r="H1000" s="11" t="s">
        <v>56</v>
      </c>
      <c r="I1000" s="11" t="s">
        <v>27</v>
      </c>
      <c r="J1000" s="11" t="s">
        <v>28</v>
      </c>
      <c r="K1000" s="11" t="s">
        <v>1569</v>
      </c>
      <c r="L1000" s="20"/>
      <c r="M1000" s="11">
        <f t="shared" si="564"/>
        <v>0</v>
      </c>
      <c r="N1000" s="11">
        <v>0</v>
      </c>
      <c r="O1000" s="11"/>
      <c r="P1000" s="11"/>
      <c r="Q1000" s="11"/>
      <c r="R1000" s="11">
        <v>0</v>
      </c>
      <c r="S1000" s="11">
        <v>0</v>
      </c>
      <c r="T1000" s="11"/>
      <c r="U1000" s="11"/>
      <c r="V1000" s="11"/>
      <c r="W1000" s="11"/>
      <c r="X1000" s="11">
        <v>0</v>
      </c>
      <c r="Y1000" s="11">
        <v>0</v>
      </c>
      <c r="Z1000" s="11">
        <v>0</v>
      </c>
      <c r="AA1000" s="11">
        <v>0</v>
      </c>
      <c r="AB1000" s="11">
        <v>0</v>
      </c>
      <c r="AC1000" s="11"/>
      <c r="AD1000" s="11">
        <v>0</v>
      </c>
      <c r="AE1000" s="11">
        <v>0</v>
      </c>
      <c r="AF1000" s="11">
        <v>0</v>
      </c>
      <c r="AG1000" s="11"/>
      <c r="AH1000" s="11">
        <v>0</v>
      </c>
      <c r="AI1000" s="11" t="s">
        <v>32</v>
      </c>
      <c r="AJ1000" s="11"/>
    </row>
    <row r="1001" spans="1:37" s="7" customFormat="1" ht="13.5" hidden="1" customHeight="1" x14ac:dyDescent="0.25">
      <c r="A1001" s="11" t="str">
        <f t="shared" si="541"/>
        <v>select N'Тютченко Інна Юріївна', N'93',  N'Бухгалтерія',  N'Бухгалтер з обліку матеріальних цінностей',  N'0.25', 10, 800, 0, getDate(), null, getDate() union all</v>
      </c>
      <c r="B1001" s="11" t="s">
        <v>1168</v>
      </c>
      <c r="C1001" s="11" t="s">
        <v>330</v>
      </c>
      <c r="D1001" s="11" t="s">
        <v>331</v>
      </c>
      <c r="E1001" s="11" t="s">
        <v>1169</v>
      </c>
      <c r="F1001" s="11" t="s">
        <v>25</v>
      </c>
      <c r="G1001" s="11" t="s">
        <v>55</v>
      </c>
      <c r="H1001" s="11" t="s">
        <v>56</v>
      </c>
      <c r="I1001" s="11" t="s">
        <v>27</v>
      </c>
      <c r="J1001" s="11" t="s">
        <v>374</v>
      </c>
      <c r="K1001" s="11" t="s">
        <v>1570</v>
      </c>
      <c r="L1001" s="20"/>
      <c r="M1001" s="11">
        <f t="shared" si="564"/>
        <v>0</v>
      </c>
      <c r="N1001" s="11">
        <v>0</v>
      </c>
      <c r="O1001" s="11"/>
      <c r="P1001" s="11"/>
      <c r="Q1001" s="11"/>
      <c r="R1001" s="11">
        <v>0</v>
      </c>
      <c r="S1001" s="11">
        <v>0</v>
      </c>
      <c r="T1001" s="11"/>
      <c r="U1001" s="11"/>
      <c r="V1001" s="11"/>
      <c r="W1001" s="11"/>
      <c r="X1001" s="11">
        <v>0</v>
      </c>
      <c r="Y1001" s="11">
        <v>0</v>
      </c>
      <c r="Z1001" s="11">
        <v>0</v>
      </c>
      <c r="AA1001" s="11">
        <v>0</v>
      </c>
      <c r="AB1001" s="11">
        <v>0</v>
      </c>
      <c r="AC1001" s="11"/>
      <c r="AD1001" s="11">
        <v>0</v>
      </c>
      <c r="AE1001" s="11">
        <v>0</v>
      </c>
      <c r="AF1001" s="11">
        <v>0</v>
      </c>
      <c r="AG1001" s="11"/>
      <c r="AH1001" s="11">
        <v>0</v>
      </c>
      <c r="AI1001" s="11" t="s">
        <v>32</v>
      </c>
      <c r="AJ1001" s="11"/>
    </row>
    <row r="1002" spans="1:37" s="7" customFormat="1" ht="13.5" hidden="1" customHeight="1" x14ac:dyDescent="0.25">
      <c r="A1002" s="11" t="str">
        <f t="shared" si="541"/>
        <v>select N'Тютюнник Лілія Володимирівна', N'89',  N'Перинатальний центр',  N'менеджер з адміністративної діяльності',  N'1.00', 0, 0, 0, getDate(), null, getDate() union all</v>
      </c>
      <c r="B1002" s="11" t="s">
        <v>1356</v>
      </c>
      <c r="C1002" s="11" t="s">
        <v>739</v>
      </c>
      <c r="D1002" s="11" t="s">
        <v>740</v>
      </c>
      <c r="E1002" s="11" t="s">
        <v>60</v>
      </c>
      <c r="F1002" s="11" t="s">
        <v>25</v>
      </c>
      <c r="G1002" s="11">
        <v>0</v>
      </c>
      <c r="H1002" s="11">
        <v>0</v>
      </c>
      <c r="I1002" s="11" t="s">
        <v>29</v>
      </c>
      <c r="J1002" s="11" t="s">
        <v>29</v>
      </c>
      <c r="K1002" s="11" t="s">
        <v>1569</v>
      </c>
      <c r="L1002" s="20"/>
      <c r="M1002" s="11">
        <f t="shared" si="564"/>
        <v>0</v>
      </c>
      <c r="N1002" s="11">
        <v>0</v>
      </c>
      <c r="O1002" s="11"/>
      <c r="P1002" s="11"/>
      <c r="Q1002" s="11"/>
      <c r="R1002" s="11">
        <v>0</v>
      </c>
      <c r="S1002" s="11">
        <v>0</v>
      </c>
      <c r="T1002" s="11"/>
      <c r="U1002" s="11"/>
      <c r="V1002" s="11"/>
      <c r="W1002" s="11"/>
      <c r="X1002" s="11">
        <v>0</v>
      </c>
      <c r="Y1002" s="11">
        <v>0</v>
      </c>
      <c r="Z1002" s="11">
        <v>0</v>
      </c>
      <c r="AA1002" s="11">
        <v>0</v>
      </c>
      <c r="AB1002" s="11">
        <v>0</v>
      </c>
      <c r="AC1002" s="11"/>
      <c r="AD1002" s="11">
        <v>0</v>
      </c>
      <c r="AE1002" s="11">
        <v>0</v>
      </c>
      <c r="AF1002" s="11">
        <v>0</v>
      </c>
      <c r="AG1002" s="11"/>
      <c r="AH1002" s="11">
        <v>0</v>
      </c>
      <c r="AI1002" s="11" t="s">
        <v>32</v>
      </c>
      <c r="AJ1002" s="11"/>
    </row>
    <row r="1003" spans="1:37" s="7" customFormat="1" ht="13.5" hidden="1" customHeight="1" x14ac:dyDescent="0.25">
      <c r="A1003" s="11" t="str">
        <f t="shared" si="541"/>
        <v>select N'Убріжі Еріка Іванівна', N'65',  N'Відділення інтенсивної терапії новонароджених',  N'лікар-анестезіолог дитячий',  N'0.50', 0, 0, 0, getDate(), null, getDate() union all</v>
      </c>
      <c r="B1003" s="11" t="s">
        <v>788</v>
      </c>
      <c r="C1003" s="11" t="s">
        <v>79</v>
      </c>
      <c r="D1003" s="11" t="s">
        <v>80</v>
      </c>
      <c r="E1003" s="11" t="s">
        <v>81</v>
      </c>
      <c r="F1003" s="11">
        <v>0.54421770000000003</v>
      </c>
      <c r="G1003" s="11" t="s">
        <v>26</v>
      </c>
      <c r="H1003" s="11" t="s">
        <v>26</v>
      </c>
      <c r="I1003" s="11" t="s">
        <v>27</v>
      </c>
      <c r="J1003" s="11" t="s">
        <v>321</v>
      </c>
      <c r="K1003" s="11" t="s">
        <v>1571</v>
      </c>
      <c r="L1003" s="20"/>
      <c r="M1003" s="11">
        <f t="shared" si="564"/>
        <v>0</v>
      </c>
      <c r="N1003" s="11">
        <v>0</v>
      </c>
      <c r="O1003" s="11"/>
      <c r="P1003" s="11">
        <f t="shared" ref="P1003:P1004" si="580">S1003*(200/3)*J1003*F1003</f>
        <v>0</v>
      </c>
      <c r="Q1003" s="11" t="b">
        <f t="shared" ref="Q1003:Q1004" si="581">ROUND(R1003,2)=ROUND(P1003,2)</f>
        <v>1</v>
      </c>
      <c r="R1003" s="11">
        <v>0</v>
      </c>
      <c r="S1003" s="12">
        <v>0</v>
      </c>
      <c r="T1003" s="12">
        <f t="shared" ref="T1003:T1004" si="582">(30000*F1003*J1003)</f>
        <v>6530.6124000000009</v>
      </c>
      <c r="U1003" s="12">
        <f t="shared" ref="U1003:U1004" si="583">20000*F1003*J1003</f>
        <v>4353.7416000000003</v>
      </c>
      <c r="V1003" s="12">
        <f t="shared" ref="V1003:V1004" si="584">ROUND(IF((Y1003-T1003)&gt;U1003,(Y1003-T1003-U1003)*0.1+U1003*0.3,(Y1003-T1003)*0.3),2)</f>
        <v>-1959.18</v>
      </c>
      <c r="W1003" s="12" t="b">
        <f t="shared" ref="W1003:W1004" si="585">IF(V1003&lt;0,0,V1003)=ROUND(X1003,2)</f>
        <v>1</v>
      </c>
      <c r="X1003" s="11">
        <v>0</v>
      </c>
      <c r="Y1003" s="11">
        <v>0</v>
      </c>
      <c r="Z1003" s="11">
        <v>0</v>
      </c>
      <c r="AA1003" s="11">
        <v>0</v>
      </c>
      <c r="AB1003" s="11">
        <v>0</v>
      </c>
      <c r="AC1003" s="11"/>
      <c r="AD1003" s="11">
        <v>0</v>
      </c>
      <c r="AE1003" s="11">
        <v>0</v>
      </c>
      <c r="AF1003" s="11">
        <v>0</v>
      </c>
      <c r="AG1003" s="11" t="b">
        <f t="shared" ref="AG1003:AG1004" si="586">ROUND(AF1003,2)=ROUND((AH1003*AE1003),2)</f>
        <v>1</v>
      </c>
      <c r="AH1003" s="11">
        <v>0</v>
      </c>
      <c r="AI1003" s="11" t="s">
        <v>32</v>
      </c>
      <c r="AJ1003" s="11"/>
    </row>
    <row r="1004" spans="1:37" s="7" customFormat="1" ht="13.5" hidden="1" customHeight="1" x14ac:dyDescent="0.25">
      <c r="A1004" s="11" t="str">
        <f t="shared" si="541"/>
        <v>select N'Убріжі Еріка Іванівна', N'65',  N'Відділення інтенсивної терапії новонароджених',  N'лікар з ультразвукової діагностики',  N'0.25', 0, 0, 0, getDate(), null, getDate() union all</v>
      </c>
      <c r="B1004" s="11" t="s">
        <v>788</v>
      </c>
      <c r="C1004" s="11" t="s">
        <v>79</v>
      </c>
      <c r="D1004" s="11" t="s">
        <v>80</v>
      </c>
      <c r="E1004" s="11" t="s">
        <v>159</v>
      </c>
      <c r="F1004" s="11">
        <v>0.52380950000000004</v>
      </c>
      <c r="G1004" s="11" t="s">
        <v>26</v>
      </c>
      <c r="H1004" s="11" t="s">
        <v>26</v>
      </c>
      <c r="I1004" s="11" t="s">
        <v>27</v>
      </c>
      <c r="J1004" s="11" t="s">
        <v>374</v>
      </c>
      <c r="K1004" s="11" t="s">
        <v>1570</v>
      </c>
      <c r="L1004" s="20"/>
      <c r="M1004" s="11">
        <f t="shared" si="564"/>
        <v>0</v>
      </c>
      <c r="N1004" s="11">
        <v>0</v>
      </c>
      <c r="O1004" s="11"/>
      <c r="P1004" s="11">
        <f t="shared" si="580"/>
        <v>0</v>
      </c>
      <c r="Q1004" s="11" t="b">
        <f t="shared" si="581"/>
        <v>1</v>
      </c>
      <c r="R1004" s="11">
        <v>0</v>
      </c>
      <c r="S1004" s="12">
        <v>0</v>
      </c>
      <c r="T1004" s="12">
        <f t="shared" si="582"/>
        <v>3142.8570000000004</v>
      </c>
      <c r="U1004" s="12">
        <f t="shared" si="583"/>
        <v>2095.2380000000003</v>
      </c>
      <c r="V1004" s="12">
        <f t="shared" si="584"/>
        <v>-942.86</v>
      </c>
      <c r="W1004" s="12" t="b">
        <f t="shared" si="585"/>
        <v>1</v>
      </c>
      <c r="X1004" s="11">
        <v>0</v>
      </c>
      <c r="Y1004" s="11">
        <v>0</v>
      </c>
      <c r="Z1004" s="11">
        <v>0</v>
      </c>
      <c r="AA1004" s="11">
        <v>0</v>
      </c>
      <c r="AB1004" s="11">
        <v>0</v>
      </c>
      <c r="AC1004" s="11"/>
      <c r="AD1004" s="11">
        <v>0</v>
      </c>
      <c r="AE1004" s="11">
        <v>0</v>
      </c>
      <c r="AF1004" s="11">
        <v>0</v>
      </c>
      <c r="AG1004" s="11" t="b">
        <f t="shared" si="586"/>
        <v>1</v>
      </c>
      <c r="AH1004" s="11">
        <v>0</v>
      </c>
      <c r="AI1004" s="11" t="s">
        <v>32</v>
      </c>
      <c r="AJ1004" s="11"/>
    </row>
    <row r="1005" spans="1:37" s="7" customFormat="1" ht="13.5" hidden="1" customHeight="1" x14ac:dyDescent="0.25">
      <c r="A1005" s="11" t="str">
        <f t="shared" si="541"/>
        <v>select N'Убріжі Еріка Іванівна', N'65',  N'Відділення інтенсивної терапії новонароджених',  N'завідувач',  N'0.50', 0, 0, 0, getDate(), null, getDate() union all</v>
      </c>
      <c r="B1005" s="11" t="s">
        <v>788</v>
      </c>
      <c r="C1005" s="11" t="s">
        <v>79</v>
      </c>
      <c r="D1005" s="11" t="s">
        <v>80</v>
      </c>
      <c r="E1005" s="11" t="s">
        <v>69</v>
      </c>
      <c r="F1005" s="11" t="s">
        <v>274</v>
      </c>
      <c r="G1005" s="11" t="s">
        <v>26</v>
      </c>
      <c r="H1005" s="11" t="s">
        <v>26</v>
      </c>
      <c r="I1005" s="11" t="s">
        <v>27</v>
      </c>
      <c r="J1005" s="11" t="s">
        <v>321</v>
      </c>
      <c r="K1005" s="11" t="s">
        <v>1571</v>
      </c>
      <c r="L1005" s="20"/>
      <c r="M1005" s="11">
        <f t="shared" si="564"/>
        <v>0</v>
      </c>
      <c r="N1005" s="11">
        <v>0</v>
      </c>
      <c r="O1005" s="11"/>
      <c r="P1005" s="11"/>
      <c r="Q1005" s="11"/>
      <c r="R1005" s="11">
        <v>0</v>
      </c>
      <c r="S1005" s="14">
        <v>0</v>
      </c>
      <c r="T1005" s="14"/>
      <c r="U1005" s="14"/>
      <c r="V1005" s="14"/>
      <c r="W1005" s="14"/>
      <c r="X1005" s="11">
        <v>0</v>
      </c>
      <c r="Y1005" s="11">
        <v>0</v>
      </c>
      <c r="Z1005" s="11">
        <v>0</v>
      </c>
      <c r="AA1005" s="11">
        <v>0</v>
      </c>
      <c r="AB1005" s="11">
        <v>0</v>
      </c>
      <c r="AC1005" s="11"/>
      <c r="AD1005" s="11">
        <v>0</v>
      </c>
      <c r="AE1005" s="11">
        <v>0</v>
      </c>
      <c r="AF1005" s="11">
        <v>0</v>
      </c>
      <c r="AG1005" s="11"/>
      <c r="AH1005" s="11">
        <v>0</v>
      </c>
      <c r="AI1005" s="11" t="s">
        <v>32</v>
      </c>
      <c r="AJ1005" s="11"/>
    </row>
    <row r="1006" spans="1:37" s="7" customFormat="1" ht="13.5" hidden="1" customHeight="1" x14ac:dyDescent="0.25">
      <c r="A1006" s="11" t="str">
        <f t="shared" si="541"/>
        <v>select N'Угрин Ольга Михайлівна', N'85',  N'Відділення сумісного перебування матері та дитини',  N'акушерка',  N'1.00', 8, 260, 0, getDate(), null, getDate() union all</v>
      </c>
      <c r="B1006" s="11" t="s">
        <v>648</v>
      </c>
      <c r="C1006" s="11" t="s">
        <v>146</v>
      </c>
      <c r="D1006" s="11" t="s">
        <v>147</v>
      </c>
      <c r="E1006" s="11" t="s">
        <v>46</v>
      </c>
      <c r="F1006" s="11" t="s">
        <v>175</v>
      </c>
      <c r="G1006" s="11" t="s">
        <v>48</v>
      </c>
      <c r="H1006" s="11" t="s">
        <v>49</v>
      </c>
      <c r="I1006" s="11" t="s">
        <v>29</v>
      </c>
      <c r="J1006" s="11" t="s">
        <v>29</v>
      </c>
      <c r="K1006" s="11" t="s">
        <v>1569</v>
      </c>
      <c r="L1006" s="20"/>
      <c r="M1006" s="11">
        <f t="shared" si="564"/>
        <v>0</v>
      </c>
      <c r="N1006" s="11">
        <v>0</v>
      </c>
      <c r="O1006" s="11"/>
      <c r="P1006" s="11"/>
      <c r="Q1006" s="11"/>
      <c r="R1006" s="11">
        <v>0</v>
      </c>
      <c r="S1006" s="11">
        <v>0</v>
      </c>
      <c r="T1006" s="11"/>
      <c r="U1006" s="11"/>
      <c r="V1006" s="11"/>
      <c r="W1006" s="11"/>
      <c r="X1006" s="11">
        <v>0</v>
      </c>
      <c r="Y1006" s="11">
        <v>0</v>
      </c>
      <c r="Z1006" s="11">
        <v>0</v>
      </c>
      <c r="AA1006" s="11">
        <v>0</v>
      </c>
      <c r="AB1006" s="11">
        <v>0</v>
      </c>
      <c r="AC1006" s="11"/>
      <c r="AD1006" s="11">
        <v>0</v>
      </c>
      <c r="AE1006" s="11">
        <v>0</v>
      </c>
      <c r="AF1006" s="11">
        <v>0</v>
      </c>
      <c r="AG1006" s="11"/>
      <c r="AH1006" s="11">
        <v>0</v>
      </c>
      <c r="AI1006" s="11" t="s">
        <v>32</v>
      </c>
      <c r="AJ1006" s="11"/>
    </row>
    <row r="1007" spans="1:37" s="7" customFormat="1" ht="13.5" hidden="1" customHeight="1" x14ac:dyDescent="0.25">
      <c r="A1007" s="11" t="str">
        <f t="shared" si="541"/>
        <v>select N'Угрин Ярослава Іванівна', N'81',  N'Ургентна мала операційна',  N'Молодша медична сестра',  N'1.00', 8, 120, 0, getDate(), null, getDate() union all</v>
      </c>
      <c r="B1007" s="11" t="s">
        <v>860</v>
      </c>
      <c r="C1007" s="11" t="s">
        <v>324</v>
      </c>
      <c r="D1007" s="11" t="s">
        <v>227</v>
      </c>
      <c r="E1007" s="11" t="s">
        <v>111</v>
      </c>
      <c r="F1007" s="11" t="s">
        <v>25</v>
      </c>
      <c r="G1007" s="11" t="s">
        <v>48</v>
      </c>
      <c r="H1007" s="11" t="s">
        <v>112</v>
      </c>
      <c r="I1007" s="11" t="s">
        <v>29</v>
      </c>
      <c r="J1007" s="11" t="s">
        <v>29</v>
      </c>
      <c r="K1007" s="11" t="s">
        <v>1569</v>
      </c>
      <c r="L1007" s="20"/>
      <c r="M1007" s="11">
        <f t="shared" si="564"/>
        <v>0</v>
      </c>
      <c r="N1007" s="11">
        <v>0</v>
      </c>
      <c r="O1007" s="11"/>
      <c r="P1007" s="11"/>
      <c r="Q1007" s="11"/>
      <c r="R1007" s="11">
        <v>0</v>
      </c>
      <c r="S1007" s="11">
        <v>0</v>
      </c>
      <c r="T1007" s="11"/>
      <c r="U1007" s="11"/>
      <c r="V1007" s="11"/>
      <c r="W1007" s="11"/>
      <c r="X1007" s="11">
        <v>0</v>
      </c>
      <c r="Y1007" s="11">
        <v>0</v>
      </c>
      <c r="Z1007" s="11">
        <v>0</v>
      </c>
      <c r="AA1007" s="11">
        <v>0</v>
      </c>
      <c r="AB1007" s="11">
        <v>0</v>
      </c>
      <c r="AC1007" s="11"/>
      <c r="AD1007" s="11">
        <v>0</v>
      </c>
      <c r="AE1007" s="11">
        <v>0</v>
      </c>
      <c r="AF1007" s="11">
        <v>0</v>
      </c>
      <c r="AG1007" s="11"/>
      <c r="AH1007" s="11">
        <v>0</v>
      </c>
      <c r="AI1007" s="11" t="s">
        <v>32</v>
      </c>
      <c r="AJ1007" s="11"/>
    </row>
    <row r="1008" spans="1:37" s="7" customFormat="1" ht="13.5" hidden="1" customHeight="1" x14ac:dyDescent="0.25">
      <c r="A1008" s="11" t="str">
        <f t="shared" si="541"/>
        <v>select N'Удут Ганна Михайлівна', N'60',  N'Реабілітаційне відділення',  N'Молодша медична сестра',  N'1.00', 8, 120, 0, getDate(), null, getDate() union all</v>
      </c>
      <c r="B1008" s="11" t="s">
        <v>1515</v>
      </c>
      <c r="C1008" s="11" t="s">
        <v>100</v>
      </c>
      <c r="D1008" s="11" t="s">
        <v>101</v>
      </c>
      <c r="E1008" s="11" t="s">
        <v>111</v>
      </c>
      <c r="F1008" s="11" t="s">
        <v>25</v>
      </c>
      <c r="G1008" s="11" t="s">
        <v>48</v>
      </c>
      <c r="H1008" s="11" t="s">
        <v>112</v>
      </c>
      <c r="I1008" s="11" t="s">
        <v>29</v>
      </c>
      <c r="J1008" s="11" t="s">
        <v>29</v>
      </c>
      <c r="K1008" s="11" t="s">
        <v>1569</v>
      </c>
      <c r="L1008" s="20"/>
      <c r="M1008" s="11">
        <f t="shared" si="564"/>
        <v>0</v>
      </c>
      <c r="N1008" s="11">
        <v>0</v>
      </c>
      <c r="O1008" s="11"/>
      <c r="P1008" s="11"/>
      <c r="Q1008" s="11"/>
      <c r="R1008" s="11">
        <v>0</v>
      </c>
      <c r="S1008" s="11">
        <v>0</v>
      </c>
      <c r="T1008" s="11"/>
      <c r="U1008" s="11"/>
      <c r="V1008" s="11"/>
      <c r="W1008" s="11"/>
      <c r="X1008" s="11">
        <v>0</v>
      </c>
      <c r="Y1008" s="11">
        <v>0</v>
      </c>
      <c r="Z1008" s="11">
        <v>0</v>
      </c>
      <c r="AA1008" s="11">
        <v>0</v>
      </c>
      <c r="AB1008" s="11">
        <v>0</v>
      </c>
      <c r="AC1008" s="11"/>
      <c r="AD1008" s="11">
        <v>0</v>
      </c>
      <c r="AE1008" s="11">
        <v>0</v>
      </c>
      <c r="AF1008" s="11">
        <v>0</v>
      </c>
      <c r="AG1008" s="11"/>
      <c r="AH1008" s="11">
        <v>0</v>
      </c>
      <c r="AI1008" s="11" t="s">
        <v>32</v>
      </c>
      <c r="AJ1008" s="11"/>
    </row>
    <row r="1009" spans="1:36" s="7" customFormat="1" ht="13.5" hidden="1" customHeight="1" x14ac:dyDescent="0.25">
      <c r="A1009" s="11" t="str">
        <f t="shared" si="541"/>
        <v>select N'Удут Юліана-Олександра Юріївна', N'32',  N'Нефрологічний кабінет',  N'лікар-нефролог',  N'0.50', 0, 0, 0, getDate(), null, getDate() union all</v>
      </c>
      <c r="B1009" s="11" t="s">
        <v>782</v>
      </c>
      <c r="C1009" s="11" t="s">
        <v>783</v>
      </c>
      <c r="D1009" s="11" t="s">
        <v>84</v>
      </c>
      <c r="E1009" s="11" t="s">
        <v>540</v>
      </c>
      <c r="F1009" s="11">
        <v>0.23809524000000001</v>
      </c>
      <c r="G1009" s="11" t="s">
        <v>26</v>
      </c>
      <c r="H1009" s="11" t="s">
        <v>26</v>
      </c>
      <c r="I1009" s="11" t="s">
        <v>185</v>
      </c>
      <c r="J1009" s="11" t="s">
        <v>784</v>
      </c>
      <c r="K1009" s="11" t="s">
        <v>1571</v>
      </c>
      <c r="L1009" s="20"/>
      <c r="M1009" s="11">
        <f t="shared" si="564"/>
        <v>0</v>
      </c>
      <c r="N1009" s="11">
        <v>0</v>
      </c>
      <c r="O1009" s="11"/>
      <c r="P1009" s="11">
        <f t="shared" ref="P1009:P1010" si="587">S1009*(200/3)*J1009*F1009</f>
        <v>0</v>
      </c>
      <c r="Q1009" s="11" t="b">
        <f t="shared" ref="Q1009:Q1010" si="588">ROUND(R1009,2)=ROUND(P1009,2)</f>
        <v>1</v>
      </c>
      <c r="R1009" s="11">
        <v>0</v>
      </c>
      <c r="S1009" s="12">
        <v>0</v>
      </c>
      <c r="T1009" s="12">
        <f t="shared" ref="T1009:T1010" si="589">(30000*F1009*J1009)</f>
        <v>2357.1428760000003</v>
      </c>
      <c r="U1009" s="12">
        <f t="shared" ref="U1009:U1010" si="590">20000*F1009*J1009</f>
        <v>1571.4285840000002</v>
      </c>
      <c r="V1009" s="12">
        <f t="shared" ref="V1009:V1010" si="591">ROUND(IF((Y1009-T1009)&gt;U1009,(Y1009-T1009-U1009)*0.1+U1009*0.3,(Y1009-T1009)*0.3),2)</f>
        <v>-707.14</v>
      </c>
      <c r="W1009" s="12" t="b">
        <f t="shared" ref="W1009:W1010" si="592">IF(V1009&lt;0,0,V1009)=ROUND(X1009,2)</f>
        <v>1</v>
      </c>
      <c r="X1009" s="11">
        <v>0</v>
      </c>
      <c r="Y1009" s="11">
        <v>0</v>
      </c>
      <c r="Z1009" s="11">
        <v>0</v>
      </c>
      <c r="AA1009" s="11">
        <v>0</v>
      </c>
      <c r="AB1009" s="11">
        <v>0</v>
      </c>
      <c r="AC1009" s="11"/>
      <c r="AD1009" s="11">
        <v>0</v>
      </c>
      <c r="AE1009" s="11">
        <v>0</v>
      </c>
      <c r="AF1009" s="11">
        <v>0</v>
      </c>
      <c r="AG1009" s="11" t="b">
        <f t="shared" ref="AG1009:AG1010" si="593">ROUND(AF1009,2)=ROUND((AH1009*AE1009),2)</f>
        <v>1</v>
      </c>
      <c r="AH1009" s="11">
        <v>0</v>
      </c>
      <c r="AI1009" s="11" t="s">
        <v>32</v>
      </c>
      <c r="AJ1009" s="11"/>
    </row>
    <row r="1010" spans="1:36" s="7" customFormat="1" ht="13.5" hidden="1" customHeight="1" x14ac:dyDescent="0.25">
      <c r="A1010" s="11" t="str">
        <f t="shared" si="541"/>
        <v>select N'Удут Юліана-Олександра Юріївна', N'75',  N'Відділення діалізу',  N'лікар-нефролог',  N'0.75', 0, 0, 0, getDate(), null, getDate() union all</v>
      </c>
      <c r="B1010" s="11" t="s">
        <v>782</v>
      </c>
      <c r="C1010" s="11" t="s">
        <v>538</v>
      </c>
      <c r="D1010" s="11" t="s">
        <v>539</v>
      </c>
      <c r="E1010" s="11" t="s">
        <v>540</v>
      </c>
      <c r="F1010" s="11">
        <v>0</v>
      </c>
      <c r="G1010" s="11" t="s">
        <v>26</v>
      </c>
      <c r="H1010" s="11" t="s">
        <v>26</v>
      </c>
      <c r="I1010" s="11" t="s">
        <v>185</v>
      </c>
      <c r="J1010" s="11" t="s">
        <v>50</v>
      </c>
      <c r="K1010" s="11" t="s">
        <v>1572</v>
      </c>
      <c r="L1010" s="20"/>
      <c r="M1010" s="11">
        <f t="shared" si="564"/>
        <v>0</v>
      </c>
      <c r="N1010" s="11">
        <v>0</v>
      </c>
      <c r="O1010" s="11"/>
      <c r="P1010" s="11">
        <f t="shared" si="587"/>
        <v>0</v>
      </c>
      <c r="Q1010" s="11" t="b">
        <f t="shared" si="588"/>
        <v>1</v>
      </c>
      <c r="R1010" s="11">
        <v>0</v>
      </c>
      <c r="S1010" s="12">
        <v>0</v>
      </c>
      <c r="T1010" s="12">
        <f t="shared" si="589"/>
        <v>0</v>
      </c>
      <c r="U1010" s="12">
        <f t="shared" si="590"/>
        <v>0</v>
      </c>
      <c r="V1010" s="12">
        <f t="shared" si="591"/>
        <v>0</v>
      </c>
      <c r="W1010" s="12" t="b">
        <f t="shared" si="592"/>
        <v>1</v>
      </c>
      <c r="X1010" s="11">
        <v>0</v>
      </c>
      <c r="Y1010" s="11">
        <v>0</v>
      </c>
      <c r="Z1010" s="11">
        <v>0</v>
      </c>
      <c r="AA1010" s="11">
        <v>0</v>
      </c>
      <c r="AB1010" s="11">
        <v>0</v>
      </c>
      <c r="AC1010" s="11"/>
      <c r="AD1010" s="11">
        <v>0</v>
      </c>
      <c r="AE1010" s="11">
        <v>0</v>
      </c>
      <c r="AF1010" s="11">
        <v>0</v>
      </c>
      <c r="AG1010" s="11" t="b">
        <f t="shared" si="593"/>
        <v>1</v>
      </c>
      <c r="AH1010" s="11">
        <v>0</v>
      </c>
      <c r="AI1010" s="11" t="s">
        <v>32</v>
      </c>
      <c r="AJ1010" s="11"/>
    </row>
    <row r="1011" spans="1:36" s="7" customFormat="1" ht="13.5" hidden="1" customHeight="1" x14ac:dyDescent="0.25">
      <c r="A1011" s="11" t="str">
        <f t="shared" si="541"/>
        <v>select N'Удут Юліана-Олександра Юріївна', N'75',  N'Відділення діалізу',  N'Трансплант-координатор',  N'0.25', 0, 0, 0, getDate(), null, getDate() union all</v>
      </c>
      <c r="B1011" s="11" t="s">
        <v>782</v>
      </c>
      <c r="C1011" s="11" t="s">
        <v>538</v>
      </c>
      <c r="D1011" s="11" t="s">
        <v>539</v>
      </c>
      <c r="E1011" s="11" t="s">
        <v>1363</v>
      </c>
      <c r="F1011" s="11" t="s">
        <v>525</v>
      </c>
      <c r="G1011" s="11" t="s">
        <v>26</v>
      </c>
      <c r="H1011" s="11" t="s">
        <v>26</v>
      </c>
      <c r="I1011" s="11" t="s">
        <v>185</v>
      </c>
      <c r="J1011" s="11" t="s">
        <v>880</v>
      </c>
      <c r="K1011" s="11" t="s">
        <v>1570</v>
      </c>
      <c r="L1011" s="20"/>
      <c r="M1011" s="11">
        <f t="shared" si="564"/>
        <v>0</v>
      </c>
      <c r="N1011" s="11">
        <v>0</v>
      </c>
      <c r="O1011" s="11"/>
      <c r="P1011" s="11"/>
      <c r="Q1011" s="11"/>
      <c r="R1011" s="11">
        <v>0</v>
      </c>
      <c r="S1011" s="11">
        <v>0</v>
      </c>
      <c r="T1011" s="11"/>
      <c r="U1011" s="11"/>
      <c r="V1011" s="11"/>
      <c r="W1011" s="11"/>
      <c r="X1011" s="11">
        <v>0</v>
      </c>
      <c r="Y1011" s="11">
        <v>0</v>
      </c>
      <c r="Z1011" s="11">
        <v>0</v>
      </c>
      <c r="AA1011" s="11">
        <v>0</v>
      </c>
      <c r="AB1011" s="11">
        <v>0</v>
      </c>
      <c r="AC1011" s="11"/>
      <c r="AD1011" s="11">
        <v>0</v>
      </c>
      <c r="AE1011" s="11">
        <v>0</v>
      </c>
      <c r="AF1011" s="11">
        <v>0</v>
      </c>
      <c r="AG1011" s="11"/>
      <c r="AH1011" s="11">
        <v>0</v>
      </c>
      <c r="AI1011" s="11" t="s">
        <v>32</v>
      </c>
      <c r="AJ1011" s="11"/>
    </row>
    <row r="1012" spans="1:36" s="7" customFormat="1" ht="13.5" hidden="1" customHeight="1" x14ac:dyDescent="0.25">
      <c r="A1012" s="11" t="str">
        <f t="shared" si="541"/>
        <v>select N'Улинець Ганна Іванівна', N'60',  N'Реабілітаційне відділення',  N'Молодша медична сестра',  N'1.00', 8, 120, 0, getDate(), null, getDate() union all</v>
      </c>
      <c r="B1012" s="11" t="s">
        <v>1020</v>
      </c>
      <c r="C1012" s="11" t="s">
        <v>100</v>
      </c>
      <c r="D1012" s="11" t="s">
        <v>101</v>
      </c>
      <c r="E1012" s="11" t="s">
        <v>111</v>
      </c>
      <c r="F1012" s="11" t="s">
        <v>25</v>
      </c>
      <c r="G1012" s="11" t="s">
        <v>48</v>
      </c>
      <c r="H1012" s="11" t="s">
        <v>112</v>
      </c>
      <c r="I1012" s="11" t="s">
        <v>29</v>
      </c>
      <c r="J1012" s="11" t="s">
        <v>29</v>
      </c>
      <c r="K1012" s="11" t="s">
        <v>1569</v>
      </c>
      <c r="L1012" s="20"/>
      <c r="M1012" s="11">
        <f t="shared" si="564"/>
        <v>0</v>
      </c>
      <c r="N1012" s="11">
        <v>0</v>
      </c>
      <c r="O1012" s="11"/>
      <c r="P1012" s="11"/>
      <c r="Q1012" s="11"/>
      <c r="R1012" s="11">
        <v>0</v>
      </c>
      <c r="S1012" s="11">
        <v>0</v>
      </c>
      <c r="T1012" s="11"/>
      <c r="U1012" s="11"/>
      <c r="V1012" s="11"/>
      <c r="W1012" s="11"/>
      <c r="X1012" s="11">
        <v>0</v>
      </c>
      <c r="Y1012" s="11">
        <v>0</v>
      </c>
      <c r="Z1012" s="11">
        <v>0</v>
      </c>
      <c r="AA1012" s="11">
        <v>0</v>
      </c>
      <c r="AB1012" s="11">
        <v>0</v>
      </c>
      <c r="AC1012" s="11"/>
      <c r="AD1012" s="11">
        <v>0</v>
      </c>
      <c r="AE1012" s="11">
        <v>0</v>
      </c>
      <c r="AF1012" s="11">
        <v>0</v>
      </c>
      <c r="AG1012" s="11"/>
      <c r="AH1012" s="11">
        <v>0</v>
      </c>
      <c r="AI1012" s="11" t="s">
        <v>32</v>
      </c>
      <c r="AJ1012" s="11"/>
    </row>
    <row r="1013" spans="1:36" s="7" customFormat="1" ht="13.5" hidden="1" customHeight="1" x14ac:dyDescent="0.25">
      <c r="A1013" s="11" t="str">
        <f t="shared" si="541"/>
        <v>select N'Улинець Інна Олександрівна', N'32',  N'Ревматологічний кабінет',  N'лікар-ревматолог',  N'1.00', 0, 0, 0, getDate(), null, getDate() union all</v>
      </c>
      <c r="B1013" s="11" t="s">
        <v>1215</v>
      </c>
      <c r="C1013" s="11" t="s">
        <v>832</v>
      </c>
      <c r="D1013" s="11" t="s">
        <v>84</v>
      </c>
      <c r="E1013" s="11" t="s">
        <v>833</v>
      </c>
      <c r="F1013" s="11">
        <v>1</v>
      </c>
      <c r="G1013" s="11" t="s">
        <v>26</v>
      </c>
      <c r="H1013" s="11" t="s">
        <v>26</v>
      </c>
      <c r="I1013" s="11" t="s">
        <v>29</v>
      </c>
      <c r="J1013" s="11" t="s">
        <v>29</v>
      </c>
      <c r="K1013" s="11" t="s">
        <v>1569</v>
      </c>
      <c r="L1013" s="20"/>
      <c r="M1013" s="11">
        <f t="shared" si="564"/>
        <v>0</v>
      </c>
      <c r="N1013" s="11">
        <v>0</v>
      </c>
      <c r="O1013" s="11"/>
      <c r="P1013" s="11">
        <f>S1013*(200/3)*J1013*F1013</f>
        <v>0</v>
      </c>
      <c r="Q1013" s="11" t="b">
        <f>ROUND(R1013,2)=ROUND(P1013,2)</f>
        <v>1</v>
      </c>
      <c r="R1013" s="11">
        <v>0</v>
      </c>
      <c r="S1013" s="12">
        <v>0</v>
      </c>
      <c r="T1013" s="12">
        <f>(30000*F1013*J1013)</f>
        <v>30000</v>
      </c>
      <c r="U1013" s="12">
        <f>20000*F1013*J1013</f>
        <v>20000</v>
      </c>
      <c r="V1013" s="12">
        <f>ROUND(IF((Y1013-T1013)&gt;U1013,(Y1013-T1013-U1013)*0.1+U1013*0.3,(Y1013-T1013)*0.3),2)</f>
        <v>-9000</v>
      </c>
      <c r="W1013" s="12" t="b">
        <f>IF(V1013&lt;0,0,V1013)=ROUND(X1013,2)</f>
        <v>1</v>
      </c>
      <c r="X1013" s="11">
        <v>0</v>
      </c>
      <c r="Y1013" s="11">
        <v>0</v>
      </c>
      <c r="Z1013" s="11">
        <v>0</v>
      </c>
      <c r="AA1013" s="11">
        <v>0</v>
      </c>
      <c r="AB1013" s="11">
        <v>0</v>
      </c>
      <c r="AC1013" s="11"/>
      <c r="AD1013" s="11">
        <v>0</v>
      </c>
      <c r="AE1013" s="11">
        <v>0</v>
      </c>
      <c r="AF1013" s="11">
        <v>0</v>
      </c>
      <c r="AG1013" s="11" t="b">
        <f>ROUND(AF1013,2)=ROUND((AH1013*AE1013),2)</f>
        <v>1</v>
      </c>
      <c r="AH1013" s="11">
        <v>0</v>
      </c>
      <c r="AI1013" s="11" t="s">
        <v>32</v>
      </c>
      <c r="AJ1013" s="11"/>
    </row>
    <row r="1014" spans="1:36" s="7" customFormat="1" ht="13.5" hidden="1" customHeight="1" x14ac:dyDescent="0.25">
      <c r="A1014" s="11" t="str">
        <f t="shared" si="541"/>
        <v>select N'Урвалек Вікторія Дьердівна', N'32',  N'Рецепція',  N'сестра медична',  N'1.00', 6, 320, 0, getDate(), null, getDate() union all</v>
      </c>
      <c r="B1014" s="11" t="s">
        <v>410</v>
      </c>
      <c r="C1014" s="11" t="s">
        <v>411</v>
      </c>
      <c r="D1014" s="11" t="s">
        <v>84</v>
      </c>
      <c r="E1014" s="11" t="s">
        <v>93</v>
      </c>
      <c r="F1014" s="11" t="s">
        <v>25</v>
      </c>
      <c r="G1014" s="11">
        <v>6</v>
      </c>
      <c r="H1014" s="11">
        <v>320</v>
      </c>
      <c r="I1014" s="11" t="s">
        <v>29</v>
      </c>
      <c r="J1014" s="11" t="s">
        <v>29</v>
      </c>
      <c r="K1014" s="11" t="s">
        <v>1569</v>
      </c>
      <c r="L1014" s="20"/>
      <c r="M1014" s="11">
        <f t="shared" si="564"/>
        <v>0</v>
      </c>
      <c r="N1014" s="11">
        <v>0</v>
      </c>
      <c r="O1014" s="11"/>
      <c r="P1014" s="11"/>
      <c r="Q1014" s="11"/>
      <c r="R1014" s="11">
        <v>0</v>
      </c>
      <c r="S1014" s="11">
        <v>0</v>
      </c>
      <c r="T1014" s="11"/>
      <c r="U1014" s="11"/>
      <c r="V1014" s="11"/>
      <c r="W1014" s="11"/>
      <c r="X1014" s="11">
        <v>0</v>
      </c>
      <c r="Y1014" s="11">
        <v>0</v>
      </c>
      <c r="Z1014" s="11">
        <v>0</v>
      </c>
      <c r="AA1014" s="11">
        <v>0</v>
      </c>
      <c r="AB1014" s="11">
        <v>0</v>
      </c>
      <c r="AC1014" s="11"/>
      <c r="AD1014" s="11">
        <v>0</v>
      </c>
      <c r="AE1014" s="11">
        <v>0</v>
      </c>
      <c r="AF1014" s="11">
        <v>0</v>
      </c>
      <c r="AG1014" s="11"/>
      <c r="AH1014" s="11">
        <v>0</v>
      </c>
      <c r="AI1014" s="11" t="s">
        <v>32</v>
      </c>
      <c r="AJ1014" s="11"/>
    </row>
    <row r="1015" spans="1:36" s="7" customFormat="1" ht="13.5" hidden="1" customHeight="1" x14ac:dyDescent="0.25">
      <c r="A1015" s="11" t="str">
        <f t="shared" si="541"/>
        <v>select N'Усачова Тетяна Михайлівна', N'16',  N'Пологове відділення',  N'лікар-інтерн',  N'1.00', 0, 0, 0, getDate(), null, getDate() union all</v>
      </c>
      <c r="B1015" s="11" t="s">
        <v>1146</v>
      </c>
      <c r="C1015" s="11" t="s">
        <v>157</v>
      </c>
      <c r="D1015" s="11" t="s">
        <v>158</v>
      </c>
      <c r="E1015" s="11" t="s">
        <v>1567</v>
      </c>
      <c r="F1015" s="11">
        <v>1</v>
      </c>
      <c r="G1015" s="11" t="s">
        <v>26</v>
      </c>
      <c r="H1015" s="11" t="s">
        <v>26</v>
      </c>
      <c r="I1015" s="11" t="s">
        <v>29</v>
      </c>
      <c r="J1015" s="11" t="s">
        <v>29</v>
      </c>
      <c r="K1015" s="11" t="s">
        <v>1569</v>
      </c>
      <c r="L1015" s="20"/>
      <c r="M1015" s="11">
        <f t="shared" si="564"/>
        <v>0</v>
      </c>
      <c r="N1015" s="11">
        <v>0</v>
      </c>
      <c r="O1015" s="11"/>
      <c r="P1015" s="11">
        <f>S1015*(200/3)*J1015*F1015</f>
        <v>0</v>
      </c>
      <c r="Q1015" s="11" t="b">
        <f>ROUND(R1015,2)=ROUND(P1015,2)</f>
        <v>1</v>
      </c>
      <c r="R1015" s="11">
        <v>0</v>
      </c>
      <c r="S1015" s="12">
        <v>0</v>
      </c>
      <c r="T1015" s="12">
        <f>(30000*F1015*J1015)</f>
        <v>30000</v>
      </c>
      <c r="U1015" s="12">
        <f>20000*F1015*J1015</f>
        <v>20000</v>
      </c>
      <c r="V1015" s="12">
        <f>ROUND(IF((Y1015-T1015)&gt;U1015,(Y1015-T1015-U1015)*0.1+U1015*0.3,(Y1015-T1015)*0.3),2)</f>
        <v>-9000</v>
      </c>
      <c r="W1015" s="12" t="b">
        <f>IF(V1015&lt;0,0,V1015)=ROUND(X1015,2)</f>
        <v>1</v>
      </c>
      <c r="X1015" s="11">
        <v>0</v>
      </c>
      <c r="Y1015" s="11">
        <v>0</v>
      </c>
      <c r="Z1015" s="11">
        <v>0</v>
      </c>
      <c r="AA1015" s="11">
        <v>0</v>
      </c>
      <c r="AB1015" s="11">
        <v>0</v>
      </c>
      <c r="AC1015" s="11"/>
      <c r="AD1015" s="11">
        <v>0</v>
      </c>
      <c r="AE1015" s="11">
        <v>0</v>
      </c>
      <c r="AF1015" s="11">
        <v>0</v>
      </c>
      <c r="AG1015" s="11" t="b">
        <f>ROUND(AF1015,2)=ROUND((AH1015*AE1015),2)</f>
        <v>1</v>
      </c>
      <c r="AH1015" s="11">
        <v>0</v>
      </c>
      <c r="AI1015" s="11" t="s">
        <v>32</v>
      </c>
      <c r="AJ1015" s="11"/>
    </row>
    <row r="1016" spans="1:36" s="7" customFormat="1" ht="13.5" hidden="1" customHeight="1" x14ac:dyDescent="0.25">
      <c r="A1016" s="11" t="str">
        <f t="shared" si="541"/>
        <v>select N'Уста Віра Василівна', N'32',  N'Кабінет молодшого персоналу',  N'ліфтер',  N'1.00', 0, 0, 0, getDate(), null, getDate() union all</v>
      </c>
      <c r="B1016" s="11" t="s">
        <v>1222</v>
      </c>
      <c r="C1016" s="11" t="s">
        <v>419</v>
      </c>
      <c r="D1016" s="11" t="s">
        <v>84</v>
      </c>
      <c r="E1016" s="11" t="s">
        <v>792</v>
      </c>
      <c r="F1016" s="11" t="s">
        <v>359</v>
      </c>
      <c r="G1016" s="11" t="s">
        <v>26</v>
      </c>
      <c r="H1016" s="11" t="s">
        <v>26</v>
      </c>
      <c r="I1016" s="11" t="s">
        <v>29</v>
      </c>
      <c r="J1016" s="11" t="s">
        <v>29</v>
      </c>
      <c r="K1016" s="11" t="s">
        <v>1569</v>
      </c>
      <c r="L1016" s="20"/>
      <c r="M1016" s="11">
        <f t="shared" si="564"/>
        <v>0</v>
      </c>
      <c r="N1016" s="11">
        <v>0</v>
      </c>
      <c r="O1016" s="11"/>
      <c r="P1016" s="11"/>
      <c r="Q1016" s="11"/>
      <c r="R1016" s="11">
        <v>0</v>
      </c>
      <c r="S1016" s="11">
        <v>0</v>
      </c>
      <c r="T1016" s="11"/>
      <c r="U1016" s="11"/>
      <c r="V1016" s="11"/>
      <c r="W1016" s="11"/>
      <c r="X1016" s="11">
        <v>0</v>
      </c>
      <c r="Y1016" s="11">
        <v>0</v>
      </c>
      <c r="Z1016" s="11">
        <v>0</v>
      </c>
      <c r="AA1016" s="11">
        <v>0</v>
      </c>
      <c r="AB1016" s="11">
        <v>0</v>
      </c>
      <c r="AC1016" s="11"/>
      <c r="AD1016" s="11">
        <v>0</v>
      </c>
      <c r="AE1016" s="11">
        <v>0</v>
      </c>
      <c r="AF1016" s="11">
        <v>0</v>
      </c>
      <c r="AG1016" s="11"/>
      <c r="AH1016" s="11">
        <v>0</v>
      </c>
      <c r="AI1016" s="11" t="s">
        <v>32</v>
      </c>
      <c r="AJ1016" s="11"/>
    </row>
    <row r="1017" spans="1:36" s="7" customFormat="1" ht="13.5" hidden="1" customHeight="1" x14ac:dyDescent="0.25">
      <c r="A1017" s="11" t="str">
        <f t="shared" si="541"/>
        <v>select N'Файкун Прищ Іванна Іванівна', N'28',  N'Рентгенологічний блок',  N'рентгенолаборант',  N'1.00', 8, 200, 0, getDate(), null, getDate() union all</v>
      </c>
      <c r="B1017" s="11" t="s">
        <v>1296</v>
      </c>
      <c r="C1017" s="11" t="s">
        <v>370</v>
      </c>
      <c r="D1017" s="11" t="s">
        <v>365</v>
      </c>
      <c r="E1017" s="11" t="s">
        <v>213</v>
      </c>
      <c r="F1017" s="11" t="s">
        <v>25</v>
      </c>
      <c r="G1017" s="11" t="s">
        <v>48</v>
      </c>
      <c r="H1017" s="11" t="s">
        <v>95</v>
      </c>
      <c r="I1017" s="11" t="s">
        <v>29</v>
      </c>
      <c r="J1017" s="11" t="s">
        <v>29</v>
      </c>
      <c r="K1017" s="11" t="s">
        <v>1569</v>
      </c>
      <c r="L1017" s="20"/>
      <c r="M1017" s="11">
        <f t="shared" si="564"/>
        <v>0</v>
      </c>
      <c r="N1017" s="11">
        <v>0</v>
      </c>
      <c r="O1017" s="11"/>
      <c r="P1017" s="11"/>
      <c r="Q1017" s="11"/>
      <c r="R1017" s="11">
        <v>0</v>
      </c>
      <c r="S1017" s="11">
        <v>0</v>
      </c>
      <c r="T1017" s="11"/>
      <c r="U1017" s="11"/>
      <c r="V1017" s="11"/>
      <c r="W1017" s="11"/>
      <c r="X1017" s="11">
        <v>0</v>
      </c>
      <c r="Y1017" s="11">
        <v>0</v>
      </c>
      <c r="Z1017" s="11">
        <v>0</v>
      </c>
      <c r="AA1017" s="11">
        <v>0</v>
      </c>
      <c r="AB1017" s="11">
        <v>0</v>
      </c>
      <c r="AC1017" s="11"/>
      <c r="AD1017" s="11">
        <v>0</v>
      </c>
      <c r="AE1017" s="11">
        <v>0</v>
      </c>
      <c r="AF1017" s="11">
        <v>0</v>
      </c>
      <c r="AG1017" s="11"/>
      <c r="AH1017" s="11">
        <v>0</v>
      </c>
      <c r="AI1017" s="11" t="s">
        <v>32</v>
      </c>
      <c r="AJ1017" s="11"/>
    </row>
    <row r="1018" spans="1:36" s="7" customFormat="1" ht="13.5" hidden="1" customHeight="1" x14ac:dyDescent="0.25">
      <c r="A1018" s="11" t="str">
        <f t="shared" si="541"/>
        <v>select N'Федак Тамара Василівна', N'96',  N'Приймальний блок',  N'Молодша медична сестра',  N'1.00', 8, 120, 0, getDate(), null, getDate() union all</v>
      </c>
      <c r="B1018" s="11" t="s">
        <v>1075</v>
      </c>
      <c r="C1018" s="11" t="s">
        <v>637</v>
      </c>
      <c r="D1018" s="11" t="s">
        <v>638</v>
      </c>
      <c r="E1018" s="11" t="s">
        <v>111</v>
      </c>
      <c r="F1018" s="11" t="s">
        <v>25</v>
      </c>
      <c r="G1018" s="11" t="s">
        <v>48</v>
      </c>
      <c r="H1018" s="11" t="s">
        <v>112</v>
      </c>
      <c r="I1018" s="11" t="s">
        <v>27</v>
      </c>
      <c r="J1018" s="11" t="s">
        <v>28</v>
      </c>
      <c r="K1018" s="11" t="s">
        <v>1569</v>
      </c>
      <c r="L1018" s="20"/>
      <c r="M1018" s="11">
        <f t="shared" si="564"/>
        <v>0</v>
      </c>
      <c r="N1018" s="11">
        <v>0</v>
      </c>
      <c r="O1018" s="11"/>
      <c r="P1018" s="11"/>
      <c r="Q1018" s="11"/>
      <c r="R1018" s="11">
        <v>0</v>
      </c>
      <c r="S1018" s="11">
        <v>0</v>
      </c>
      <c r="T1018" s="11"/>
      <c r="U1018" s="11"/>
      <c r="V1018" s="11"/>
      <c r="W1018" s="11"/>
      <c r="X1018" s="11">
        <v>0</v>
      </c>
      <c r="Y1018" s="11">
        <v>0</v>
      </c>
      <c r="Z1018" s="11">
        <v>0</v>
      </c>
      <c r="AA1018" s="11">
        <v>0</v>
      </c>
      <c r="AB1018" s="11">
        <v>0</v>
      </c>
      <c r="AC1018" s="11"/>
      <c r="AD1018" s="11">
        <v>0</v>
      </c>
      <c r="AE1018" s="11">
        <v>0</v>
      </c>
      <c r="AF1018" s="11">
        <v>0</v>
      </c>
      <c r="AG1018" s="11"/>
      <c r="AH1018" s="11">
        <v>0</v>
      </c>
      <c r="AI1018" s="11" t="s">
        <v>32</v>
      </c>
      <c r="AJ1018" s="11"/>
    </row>
    <row r="1019" spans="1:36" s="7" customFormat="1" ht="13.5" hidden="1" customHeight="1" x14ac:dyDescent="0.25">
      <c r="A1019" s="11" t="str">
        <f t="shared" si="541"/>
        <v>select N'Федак Тамара Василівна', N'96',  N'Приймальний блок',  N'Молодша медична сестра',  N'0.25', 8, 120, 0, getDate(), null, getDate() union all</v>
      </c>
      <c r="B1019" s="11" t="s">
        <v>1075</v>
      </c>
      <c r="C1019" s="11" t="s">
        <v>637</v>
      </c>
      <c r="D1019" s="11" t="s">
        <v>638</v>
      </c>
      <c r="E1019" s="11" t="s">
        <v>111</v>
      </c>
      <c r="F1019" s="11" t="s">
        <v>577</v>
      </c>
      <c r="G1019" s="11" t="s">
        <v>48</v>
      </c>
      <c r="H1019" s="11" t="s">
        <v>112</v>
      </c>
      <c r="I1019" s="11" t="s">
        <v>27</v>
      </c>
      <c r="J1019" s="11" t="s">
        <v>374</v>
      </c>
      <c r="K1019" s="11" t="s">
        <v>1570</v>
      </c>
      <c r="L1019" s="20"/>
      <c r="M1019" s="11">
        <f t="shared" si="564"/>
        <v>0</v>
      </c>
      <c r="N1019" s="11">
        <v>0</v>
      </c>
      <c r="O1019" s="11"/>
      <c r="P1019" s="11"/>
      <c r="Q1019" s="11"/>
      <c r="R1019" s="11">
        <v>0</v>
      </c>
      <c r="S1019" s="11">
        <v>0</v>
      </c>
      <c r="T1019" s="11"/>
      <c r="U1019" s="11"/>
      <c r="V1019" s="11"/>
      <c r="W1019" s="11"/>
      <c r="X1019" s="11">
        <v>0</v>
      </c>
      <c r="Y1019" s="11">
        <v>0</v>
      </c>
      <c r="Z1019" s="11">
        <v>0</v>
      </c>
      <c r="AA1019" s="11">
        <v>0</v>
      </c>
      <c r="AB1019" s="11">
        <v>0</v>
      </c>
      <c r="AC1019" s="11"/>
      <c r="AD1019" s="11">
        <v>0</v>
      </c>
      <c r="AE1019" s="11">
        <v>0</v>
      </c>
      <c r="AF1019" s="11">
        <v>0</v>
      </c>
      <c r="AG1019" s="11"/>
      <c r="AH1019" s="11">
        <v>0</v>
      </c>
      <c r="AI1019" s="11" t="s">
        <v>32</v>
      </c>
      <c r="AJ1019" s="11"/>
    </row>
    <row r="1020" spans="1:36" s="7" customFormat="1" ht="13.5" hidden="1" customHeight="1" x14ac:dyDescent="0.25">
      <c r="A1020" s="11" t="str">
        <f t="shared" si="541"/>
        <v>select N'Феделеш Василь Васильович', N'32',  N'Кабінет психіатра',  N'лікар-психіатр',  N'1.00', 0, 0, 1828,55, getDate(), null, getDate() union all</v>
      </c>
      <c r="B1020" s="11" t="s">
        <v>919</v>
      </c>
      <c r="C1020" s="11" t="s">
        <v>716</v>
      </c>
      <c r="D1020" s="11" t="s">
        <v>84</v>
      </c>
      <c r="E1020" s="11" t="s">
        <v>717</v>
      </c>
      <c r="F1020" s="11">
        <v>0.52380950000000004</v>
      </c>
      <c r="G1020" s="11" t="s">
        <v>26</v>
      </c>
      <c r="H1020" s="11" t="s">
        <v>26</v>
      </c>
      <c r="I1020" s="11" t="s">
        <v>29</v>
      </c>
      <c r="J1020" s="11" t="s">
        <v>29</v>
      </c>
      <c r="K1020" s="11" t="s">
        <v>1569</v>
      </c>
      <c r="L1020" s="20"/>
      <c r="M1020" s="11">
        <f t="shared" si="564"/>
        <v>1828.55</v>
      </c>
      <c r="N1020" s="11">
        <v>0</v>
      </c>
      <c r="O1020" s="11"/>
      <c r="P1020" s="11">
        <f>S1020*(200/3)*J1020*F1020</f>
        <v>0</v>
      </c>
      <c r="Q1020" s="11" t="b">
        <f>ROUND(R1020,2)=ROUND(P1020,2)</f>
        <v>1</v>
      </c>
      <c r="R1020" s="11">
        <v>0</v>
      </c>
      <c r="S1020" s="12">
        <v>0</v>
      </c>
      <c r="T1020" s="12">
        <f>(30000*F1020*J1020)</f>
        <v>15714.285000000002</v>
      </c>
      <c r="U1020" s="12">
        <f>20000*F1020*J1020</f>
        <v>10476.19</v>
      </c>
      <c r="V1020" s="12">
        <f>ROUND(IF((Y1020-T1020)&gt;U1020,(Y1020-T1020-U1020)*0.1+U1020*0.3,(Y1020-T1020)*0.3),2)</f>
        <v>-4647.09</v>
      </c>
      <c r="W1020" s="12" t="b">
        <f>IF(V1020&lt;0,0,V1020)=ROUND(X1020,2)</f>
        <v>1</v>
      </c>
      <c r="X1020" s="11">
        <v>0</v>
      </c>
      <c r="Y1020" s="11">
        <v>224</v>
      </c>
      <c r="Z1020" s="11">
        <v>0</v>
      </c>
      <c r="AA1020" s="11">
        <v>0</v>
      </c>
      <c r="AB1020" s="11">
        <v>0</v>
      </c>
      <c r="AC1020" s="11"/>
      <c r="AD1020" s="11">
        <v>0</v>
      </c>
      <c r="AE1020" s="17">
        <v>4.4871794871794872E-4</v>
      </c>
      <c r="AF1020" s="11">
        <f>ROUND(AH1020*AE1020,2)</f>
        <v>1828.55</v>
      </c>
      <c r="AG1020" s="11" t="b">
        <f>ROUND(AF1020,2)=ROUND((AH1020*AE1020),2)</f>
        <v>1</v>
      </c>
      <c r="AH1020" s="11">
        <v>4075045</v>
      </c>
      <c r="AI1020" s="11" t="s">
        <v>32</v>
      </c>
      <c r="AJ1020" s="11"/>
    </row>
    <row r="1021" spans="1:36" s="7" customFormat="1" ht="13.5" hidden="1" customHeight="1" x14ac:dyDescent="0.25">
      <c r="A1021" s="11" t="str">
        <f t="shared" si="541"/>
        <v>select N'Феделеш Віта Іванівна', N'32',  N'Операційний блок',  N'сестра медична-анестезист',  N'1.00', 8, 260, 0, getDate(), null, getDate() union all</v>
      </c>
      <c r="B1021" s="11" t="s">
        <v>702</v>
      </c>
      <c r="C1021" s="11" t="s">
        <v>346</v>
      </c>
      <c r="D1021" s="11" t="s">
        <v>84</v>
      </c>
      <c r="E1021" s="11" t="s">
        <v>362</v>
      </c>
      <c r="F1021" s="11" t="s">
        <v>193</v>
      </c>
      <c r="G1021" s="11" t="s">
        <v>48</v>
      </c>
      <c r="H1021" s="11" t="s">
        <v>49</v>
      </c>
      <c r="I1021" s="11" t="s">
        <v>29</v>
      </c>
      <c r="J1021" s="11" t="s">
        <v>29</v>
      </c>
      <c r="K1021" s="11" t="s">
        <v>1569</v>
      </c>
      <c r="L1021" s="20"/>
      <c r="M1021" s="11">
        <f t="shared" si="564"/>
        <v>0</v>
      </c>
      <c r="N1021" s="11">
        <v>0</v>
      </c>
      <c r="O1021" s="11"/>
      <c r="P1021" s="11"/>
      <c r="Q1021" s="11"/>
      <c r="R1021" s="11">
        <v>0</v>
      </c>
      <c r="S1021" s="11">
        <v>0</v>
      </c>
      <c r="T1021" s="11"/>
      <c r="U1021" s="11"/>
      <c r="V1021" s="11"/>
      <c r="W1021" s="11"/>
      <c r="X1021" s="11">
        <v>0</v>
      </c>
      <c r="Y1021" s="11">
        <v>0</v>
      </c>
      <c r="Z1021" s="11">
        <v>0</v>
      </c>
      <c r="AA1021" s="11">
        <v>0</v>
      </c>
      <c r="AB1021" s="11">
        <v>0</v>
      </c>
      <c r="AC1021" s="11"/>
      <c r="AD1021" s="11">
        <v>0</v>
      </c>
      <c r="AE1021" s="11">
        <v>0</v>
      </c>
      <c r="AF1021" s="11">
        <v>0</v>
      </c>
      <c r="AG1021" s="11"/>
      <c r="AH1021" s="11">
        <v>0</v>
      </c>
      <c r="AI1021" s="11" t="s">
        <v>32</v>
      </c>
      <c r="AJ1021" s="11"/>
    </row>
    <row r="1022" spans="1:36" s="7" customFormat="1" ht="13.5" hidden="1" customHeight="1" x14ac:dyDescent="0.25">
      <c r="A1022" s="11" t="str">
        <f t="shared" si="541"/>
        <v>select N'Феделеш Мар'яна Василівна', N'32',  N'Флюрографічний кабінет',  N'рентгенолаборант',  N'1.00', 8, 200, 0, getDate(), null, getDate() union all</v>
      </c>
      <c r="B1022" s="11" t="s">
        <v>392</v>
      </c>
      <c r="C1022" s="11" t="s">
        <v>393</v>
      </c>
      <c r="D1022" s="11" t="s">
        <v>84</v>
      </c>
      <c r="E1022" s="11" t="s">
        <v>213</v>
      </c>
      <c r="F1022" s="11" t="s">
        <v>106</v>
      </c>
      <c r="G1022" s="11" t="s">
        <v>48</v>
      </c>
      <c r="H1022" s="11" t="s">
        <v>95</v>
      </c>
      <c r="I1022" s="11" t="s">
        <v>29</v>
      </c>
      <c r="J1022" s="11" t="s">
        <v>29</v>
      </c>
      <c r="K1022" s="11" t="s">
        <v>1569</v>
      </c>
      <c r="L1022" s="20"/>
      <c r="M1022" s="11">
        <f t="shared" si="564"/>
        <v>0</v>
      </c>
      <c r="N1022" s="11">
        <v>0</v>
      </c>
      <c r="O1022" s="11"/>
      <c r="P1022" s="11"/>
      <c r="Q1022" s="11"/>
      <c r="R1022" s="11">
        <v>0</v>
      </c>
      <c r="S1022" s="11">
        <v>0</v>
      </c>
      <c r="T1022" s="11"/>
      <c r="U1022" s="11"/>
      <c r="V1022" s="11"/>
      <c r="W1022" s="11"/>
      <c r="X1022" s="11">
        <v>0</v>
      </c>
      <c r="Y1022" s="11">
        <v>0</v>
      </c>
      <c r="Z1022" s="11">
        <v>0</v>
      </c>
      <c r="AA1022" s="11">
        <v>0</v>
      </c>
      <c r="AB1022" s="11">
        <v>0</v>
      </c>
      <c r="AC1022" s="11"/>
      <c r="AD1022" s="11">
        <v>0</v>
      </c>
      <c r="AE1022" s="11">
        <v>0</v>
      </c>
      <c r="AF1022" s="11">
        <v>0</v>
      </c>
      <c r="AG1022" s="11"/>
      <c r="AH1022" s="11">
        <v>0</v>
      </c>
      <c r="AI1022" s="11" t="s">
        <v>32</v>
      </c>
      <c r="AJ1022" s="11"/>
    </row>
    <row r="1023" spans="1:36" s="7" customFormat="1" ht="13.5" hidden="1" customHeight="1" x14ac:dyDescent="0.25">
      <c r="A1023" s="11" t="str">
        <f t="shared" si="541"/>
        <v>select N'Феделеш Ніка Іванівна', N'22',  N'Відділення загальної терапії',  N'лікар-інтерн',  N'1.00', 0, 0, 0, getDate(), null, getDate() union all</v>
      </c>
      <c r="B1023" s="11" t="s">
        <v>1388</v>
      </c>
      <c r="C1023" s="11" t="s">
        <v>202</v>
      </c>
      <c r="D1023" s="11" t="s">
        <v>203</v>
      </c>
      <c r="E1023" s="11" t="s">
        <v>1567</v>
      </c>
      <c r="F1023" s="11">
        <v>1</v>
      </c>
      <c r="G1023" s="11" t="s">
        <v>26</v>
      </c>
      <c r="H1023" s="11" t="s">
        <v>26</v>
      </c>
      <c r="I1023" s="11" t="s">
        <v>29</v>
      </c>
      <c r="J1023" s="11" t="s">
        <v>29</v>
      </c>
      <c r="K1023" s="11" t="s">
        <v>1569</v>
      </c>
      <c r="L1023" s="20"/>
      <c r="M1023" s="11">
        <f t="shared" si="564"/>
        <v>0</v>
      </c>
      <c r="N1023" s="11">
        <v>0</v>
      </c>
      <c r="O1023" s="11"/>
      <c r="P1023" s="11">
        <f t="shared" ref="P1023:P1024" si="594">S1023*(200/3)*J1023*F1023</f>
        <v>0</v>
      </c>
      <c r="Q1023" s="11" t="b">
        <f t="shared" ref="Q1023:Q1024" si="595">ROUND(R1023,2)=ROUND(P1023,2)</f>
        <v>1</v>
      </c>
      <c r="R1023" s="11">
        <v>0</v>
      </c>
      <c r="S1023" s="12">
        <v>0</v>
      </c>
      <c r="T1023" s="12">
        <f t="shared" ref="T1023:T1024" si="596">(30000*F1023*J1023)</f>
        <v>30000</v>
      </c>
      <c r="U1023" s="12">
        <f t="shared" ref="U1023:U1024" si="597">20000*F1023*J1023</f>
        <v>20000</v>
      </c>
      <c r="V1023" s="12">
        <f t="shared" ref="V1023:V1024" si="598">ROUND(IF((Y1023-T1023)&gt;U1023,(Y1023-T1023-U1023)*0.1+U1023*0.3,(Y1023-T1023)*0.3),2)</f>
        <v>-9000</v>
      </c>
      <c r="W1023" s="12" t="b">
        <f t="shared" ref="W1023:W1024" si="599">IF(V1023&lt;0,0,V1023)=ROUND(X1023,2)</f>
        <v>1</v>
      </c>
      <c r="X1023" s="11">
        <v>0</v>
      </c>
      <c r="Y1023" s="11">
        <v>0</v>
      </c>
      <c r="Z1023" s="11">
        <v>0</v>
      </c>
      <c r="AA1023" s="11">
        <v>0</v>
      </c>
      <c r="AB1023" s="11">
        <v>0</v>
      </c>
      <c r="AC1023" s="11"/>
      <c r="AD1023" s="11">
        <v>0</v>
      </c>
      <c r="AE1023" s="11">
        <v>0</v>
      </c>
      <c r="AF1023" s="11">
        <v>0</v>
      </c>
      <c r="AG1023" s="11" t="b">
        <f t="shared" ref="AG1023:AG1024" si="600">ROUND(AF1023,2)=ROUND((AH1023*AE1023),2)</f>
        <v>1</v>
      </c>
      <c r="AH1023" s="11">
        <v>0</v>
      </c>
      <c r="AI1023" s="11" t="s">
        <v>32</v>
      </c>
      <c r="AJ1023" s="11"/>
    </row>
    <row r="1024" spans="1:36" s="7" customFormat="1" ht="13.5" hidden="1" customHeight="1" x14ac:dyDescent="0.25">
      <c r="A1024" s="11" t="str">
        <f t="shared" si="541"/>
        <v>select N'Феделеш Яна Іванівна', N'65',  N'Відділення інтенсивної терапії новонароджених',  N'лікар-анестезіолог дитячий',  N'1.00', 0, 0, 2885,343264, getDate(), null, getDate() union all</v>
      </c>
      <c r="B1024" s="11" t="s">
        <v>850</v>
      </c>
      <c r="C1024" s="11" t="s">
        <v>79</v>
      </c>
      <c r="D1024" s="11" t="s">
        <v>80</v>
      </c>
      <c r="E1024" s="11" t="s">
        <v>81</v>
      </c>
      <c r="F1024" s="11">
        <v>1.0018552999999999</v>
      </c>
      <c r="G1024" s="11" t="s">
        <v>26</v>
      </c>
      <c r="H1024" s="11" t="s">
        <v>26</v>
      </c>
      <c r="I1024" s="11" t="s">
        <v>29</v>
      </c>
      <c r="J1024" s="11" t="s">
        <v>29</v>
      </c>
      <c r="K1024" s="11" t="s">
        <v>1569</v>
      </c>
      <c r="L1024" s="20"/>
      <c r="M1024" s="11">
        <f t="shared" si="564"/>
        <v>2885.3432639999996</v>
      </c>
      <c r="N1024" s="11">
        <f>F1024*J1024*O1024</f>
        <v>2885.3432639999996</v>
      </c>
      <c r="O1024" s="11">
        <v>2880</v>
      </c>
      <c r="P1024" s="11">
        <f t="shared" si="594"/>
        <v>0</v>
      </c>
      <c r="Q1024" s="11" t="b">
        <f t="shared" si="595"/>
        <v>1</v>
      </c>
      <c r="R1024" s="11">
        <v>0</v>
      </c>
      <c r="S1024" s="12">
        <v>0</v>
      </c>
      <c r="T1024" s="12">
        <f t="shared" si="596"/>
        <v>30055.658999999996</v>
      </c>
      <c r="U1024" s="12">
        <f t="shared" si="597"/>
        <v>20037.105999999996</v>
      </c>
      <c r="V1024" s="12">
        <f t="shared" si="598"/>
        <v>-9016.7000000000007</v>
      </c>
      <c r="W1024" s="12" t="b">
        <f t="shared" si="599"/>
        <v>1</v>
      </c>
      <c r="X1024" s="11">
        <v>0</v>
      </c>
      <c r="Y1024" s="11">
        <v>0</v>
      </c>
      <c r="Z1024" s="11">
        <v>0</v>
      </c>
      <c r="AA1024" s="11">
        <v>0</v>
      </c>
      <c r="AB1024" s="11">
        <v>0</v>
      </c>
      <c r="AC1024" s="11"/>
      <c r="AD1024" s="11">
        <v>0</v>
      </c>
      <c r="AE1024" s="11">
        <v>0</v>
      </c>
      <c r="AF1024" s="11">
        <v>0</v>
      </c>
      <c r="AG1024" s="11" t="b">
        <f t="shared" si="600"/>
        <v>1</v>
      </c>
      <c r="AH1024" s="11">
        <v>0</v>
      </c>
      <c r="AI1024" s="11" t="s">
        <v>32</v>
      </c>
      <c r="AJ1024" s="11"/>
    </row>
    <row r="1025" spans="1:36" s="7" customFormat="1" ht="13.5" hidden="1" customHeight="1" x14ac:dyDescent="0.25">
      <c r="A1025" s="11" t="str">
        <f t="shared" si="541"/>
        <v>select N'Федорко Юрій Юрійович', N'94',  N'Господарський відділ',  N'маляр',  N'1.00', 0, 0, 0, getDate(), null, getDate() union all</v>
      </c>
      <c r="B1025" s="11" t="s">
        <v>1176</v>
      </c>
      <c r="C1025" s="11" t="s">
        <v>63</v>
      </c>
      <c r="D1025" s="11" t="s">
        <v>64</v>
      </c>
      <c r="E1025" s="11" t="s">
        <v>65</v>
      </c>
      <c r="F1025" s="11" t="s">
        <v>31</v>
      </c>
      <c r="G1025" s="11" t="s">
        <v>26</v>
      </c>
      <c r="H1025" s="11" t="s">
        <v>26</v>
      </c>
      <c r="I1025" s="11" t="s">
        <v>29</v>
      </c>
      <c r="J1025" s="11" t="s">
        <v>29</v>
      </c>
      <c r="K1025" s="11" t="s">
        <v>1569</v>
      </c>
      <c r="L1025" s="20"/>
      <c r="M1025" s="11">
        <f t="shared" si="564"/>
        <v>0</v>
      </c>
      <c r="N1025" s="11">
        <v>0</v>
      </c>
      <c r="O1025" s="11"/>
      <c r="P1025" s="11"/>
      <c r="Q1025" s="11"/>
      <c r="R1025" s="11">
        <v>0</v>
      </c>
      <c r="S1025" s="11">
        <v>0</v>
      </c>
      <c r="T1025" s="11"/>
      <c r="U1025" s="11"/>
      <c r="V1025" s="11"/>
      <c r="W1025" s="11"/>
      <c r="X1025" s="11">
        <v>0</v>
      </c>
      <c r="Y1025" s="11">
        <v>0</v>
      </c>
      <c r="Z1025" s="11">
        <v>0</v>
      </c>
      <c r="AA1025" s="11">
        <v>0</v>
      </c>
      <c r="AB1025" s="11">
        <v>0</v>
      </c>
      <c r="AC1025" s="11"/>
      <c r="AD1025" s="11">
        <v>0</v>
      </c>
      <c r="AE1025" s="11">
        <v>0</v>
      </c>
      <c r="AF1025" s="11">
        <v>0</v>
      </c>
      <c r="AG1025" s="11"/>
      <c r="AH1025" s="11">
        <v>0</v>
      </c>
      <c r="AI1025" s="11" t="s">
        <v>32</v>
      </c>
      <c r="AJ1025" s="11"/>
    </row>
    <row r="1026" spans="1:36" s="7" customFormat="1" ht="13.5" hidden="1" customHeight="1" x14ac:dyDescent="0.25">
      <c r="A1026" s="11" t="str">
        <f t="shared" si="541"/>
        <v>select N'Феєр Алла Михайлівна', N'81',  N'Операційна №2 на два операційні столи',  N'сестра медична операційна',  N'1.00', 8, 260, 0, getDate(), null, getDate() union all</v>
      </c>
      <c r="B1026" s="11" t="s">
        <v>256</v>
      </c>
      <c r="C1026" s="11" t="s">
        <v>233</v>
      </c>
      <c r="D1026" s="11" t="s">
        <v>227</v>
      </c>
      <c r="E1026" s="11" t="s">
        <v>228</v>
      </c>
      <c r="F1026" s="11" t="s">
        <v>175</v>
      </c>
      <c r="G1026" s="11" t="s">
        <v>48</v>
      </c>
      <c r="H1026" s="11" t="s">
        <v>49</v>
      </c>
      <c r="I1026" s="11" t="s">
        <v>29</v>
      </c>
      <c r="J1026" s="11" t="s">
        <v>29</v>
      </c>
      <c r="K1026" s="11" t="s">
        <v>1569</v>
      </c>
      <c r="L1026" s="20"/>
      <c r="M1026" s="11">
        <f t="shared" si="564"/>
        <v>0</v>
      </c>
      <c r="N1026" s="11">
        <v>0</v>
      </c>
      <c r="O1026" s="11"/>
      <c r="P1026" s="11"/>
      <c r="Q1026" s="11"/>
      <c r="R1026" s="11">
        <v>0</v>
      </c>
      <c r="S1026" s="11">
        <v>0</v>
      </c>
      <c r="T1026" s="11"/>
      <c r="U1026" s="11"/>
      <c r="V1026" s="11"/>
      <c r="W1026" s="11"/>
      <c r="X1026" s="11">
        <v>0</v>
      </c>
      <c r="Y1026" s="11">
        <v>0</v>
      </c>
      <c r="Z1026" s="11">
        <v>0</v>
      </c>
      <c r="AA1026" s="11">
        <v>0</v>
      </c>
      <c r="AB1026" s="11">
        <v>0</v>
      </c>
      <c r="AC1026" s="11"/>
      <c r="AD1026" s="11">
        <v>0</v>
      </c>
      <c r="AE1026" s="11">
        <v>0</v>
      </c>
      <c r="AF1026" s="11">
        <v>0</v>
      </c>
      <c r="AG1026" s="11"/>
      <c r="AH1026" s="11">
        <v>0</v>
      </c>
      <c r="AI1026" s="11" t="s">
        <v>32</v>
      </c>
      <c r="AJ1026" s="11"/>
    </row>
    <row r="1027" spans="1:36" s="7" customFormat="1" ht="13.5" hidden="1" customHeight="1" x14ac:dyDescent="0.25">
      <c r="A1027" s="11" t="str">
        <f t="shared" ref="A1027:A1090" si="601">CONCATENATE("select N'",B1027,"', N'",D1027,"', "," N'",C1027,"',  N'",E1027,"',  N'",K1027,"', ",G1027,", ",H1027,", ",M1027,", getDate(), null, getDate() union all")</f>
        <v>select N'Феєр Мар'яна Василівна', N'36',  N'Стоматологічне відділення',  N'сестра медична зі стоматології',  N'1.00', 8, 200, 0, getDate(), null, getDate() union all</v>
      </c>
      <c r="B1027" s="11" t="s">
        <v>408</v>
      </c>
      <c r="C1027" s="11" t="s">
        <v>340</v>
      </c>
      <c r="D1027" s="11" t="s">
        <v>341</v>
      </c>
      <c r="E1027" s="11" t="s">
        <v>404</v>
      </c>
      <c r="F1027" s="11" t="s">
        <v>25</v>
      </c>
      <c r="G1027" s="11" t="s">
        <v>48</v>
      </c>
      <c r="H1027" s="11" t="s">
        <v>95</v>
      </c>
      <c r="I1027" s="11" t="s">
        <v>29</v>
      </c>
      <c r="J1027" s="11" t="s">
        <v>29</v>
      </c>
      <c r="K1027" s="11" t="s">
        <v>1569</v>
      </c>
      <c r="L1027" s="20"/>
      <c r="M1027" s="11">
        <f t="shared" si="564"/>
        <v>0</v>
      </c>
      <c r="N1027" s="11">
        <v>0</v>
      </c>
      <c r="O1027" s="11"/>
      <c r="P1027" s="11"/>
      <c r="Q1027" s="11"/>
      <c r="R1027" s="11">
        <v>0</v>
      </c>
      <c r="S1027" s="11">
        <v>0</v>
      </c>
      <c r="T1027" s="11"/>
      <c r="U1027" s="11"/>
      <c r="V1027" s="11"/>
      <c r="W1027" s="11"/>
      <c r="X1027" s="11">
        <v>0</v>
      </c>
      <c r="Y1027" s="11">
        <v>0</v>
      </c>
      <c r="Z1027" s="11">
        <v>0</v>
      </c>
      <c r="AA1027" s="11">
        <v>0</v>
      </c>
      <c r="AB1027" s="11">
        <v>0</v>
      </c>
      <c r="AC1027" s="11"/>
      <c r="AD1027" s="11">
        <v>0</v>
      </c>
      <c r="AE1027" s="11">
        <v>0</v>
      </c>
      <c r="AF1027" s="11">
        <v>0</v>
      </c>
      <c r="AG1027" s="11"/>
      <c r="AH1027" s="11">
        <v>0</v>
      </c>
      <c r="AI1027" s="11" t="s">
        <v>32</v>
      </c>
      <c r="AJ1027" s="11"/>
    </row>
    <row r="1028" spans="1:36" s="7" customFormat="1" ht="13.5" hidden="1" customHeight="1" x14ac:dyDescent="0.25">
      <c r="A1028" s="11" t="str">
        <f t="shared" si="601"/>
        <v>select N'Фелдій Інга Михайлівна', N'84',  N'Інсультне відділення',  N'сестра медична',  N'1.00', 8, 200, 0, getDate(), null, getDate() union all</v>
      </c>
      <c r="B1028" s="11" t="s">
        <v>1285</v>
      </c>
      <c r="C1028" s="11" t="s">
        <v>282</v>
      </c>
      <c r="D1028" s="11" t="s">
        <v>89</v>
      </c>
      <c r="E1028" s="11" t="s">
        <v>93</v>
      </c>
      <c r="F1028" s="11" t="s">
        <v>441</v>
      </c>
      <c r="G1028" s="11" t="s">
        <v>48</v>
      </c>
      <c r="H1028" s="11" t="s">
        <v>95</v>
      </c>
      <c r="I1028" s="11" t="s">
        <v>29</v>
      </c>
      <c r="J1028" s="11" t="s">
        <v>29</v>
      </c>
      <c r="K1028" s="11" t="s">
        <v>1569</v>
      </c>
      <c r="L1028" s="20"/>
      <c r="M1028" s="11">
        <f t="shared" si="564"/>
        <v>0</v>
      </c>
      <c r="N1028" s="11">
        <v>0</v>
      </c>
      <c r="O1028" s="11"/>
      <c r="P1028" s="11"/>
      <c r="Q1028" s="11"/>
      <c r="R1028" s="11">
        <v>0</v>
      </c>
      <c r="S1028" s="11">
        <v>0</v>
      </c>
      <c r="T1028" s="11"/>
      <c r="U1028" s="11"/>
      <c r="V1028" s="11"/>
      <c r="W1028" s="11"/>
      <c r="X1028" s="11">
        <v>0</v>
      </c>
      <c r="Y1028" s="11">
        <v>0</v>
      </c>
      <c r="Z1028" s="11">
        <v>0</v>
      </c>
      <c r="AA1028" s="11">
        <v>0</v>
      </c>
      <c r="AB1028" s="11">
        <v>0</v>
      </c>
      <c r="AC1028" s="11"/>
      <c r="AD1028" s="11">
        <v>0</v>
      </c>
      <c r="AE1028" s="11">
        <v>0</v>
      </c>
      <c r="AF1028" s="11">
        <v>0</v>
      </c>
      <c r="AG1028" s="11"/>
      <c r="AH1028" s="11">
        <v>0</v>
      </c>
      <c r="AI1028" s="11" t="s">
        <v>32</v>
      </c>
      <c r="AJ1028" s="11"/>
    </row>
    <row r="1029" spans="1:36" s="7" customFormat="1" ht="13.5" hidden="1" customHeight="1" x14ac:dyDescent="0.25">
      <c r="A1029" s="11" t="str">
        <f t="shared" si="601"/>
        <v>select N'Фелдій Патриція Гейзівна', N'32',  N'Отоларингологічний кабінет',  N'лікар-отоларинголог',  N'1.00', 0, 0, 2815,38, getDate(), null, getDate() union all</v>
      </c>
      <c r="B1029" s="11" t="s">
        <v>499</v>
      </c>
      <c r="C1029" s="11" t="s">
        <v>428</v>
      </c>
      <c r="D1029" s="11" t="s">
        <v>84</v>
      </c>
      <c r="E1029" s="11" t="s">
        <v>429</v>
      </c>
      <c r="F1029" s="11">
        <v>0.61904764000000001</v>
      </c>
      <c r="G1029" s="11" t="s">
        <v>26</v>
      </c>
      <c r="H1029" s="11" t="s">
        <v>26</v>
      </c>
      <c r="I1029" s="11" t="s">
        <v>29</v>
      </c>
      <c r="J1029" s="11" t="s">
        <v>29</v>
      </c>
      <c r="K1029" s="11" t="s">
        <v>1569</v>
      </c>
      <c r="L1029" s="20"/>
      <c r="M1029" s="11">
        <f t="shared" si="564"/>
        <v>2815.38</v>
      </c>
      <c r="N1029" s="11">
        <v>0</v>
      </c>
      <c r="O1029" s="11"/>
      <c r="P1029" s="11">
        <f>S1029*(200/3)*J1029*F1029</f>
        <v>0</v>
      </c>
      <c r="Q1029" s="11" t="b">
        <f>ROUND(R1029,2)=ROUND(P1029,2)</f>
        <v>1</v>
      </c>
      <c r="R1029" s="11">
        <v>0</v>
      </c>
      <c r="S1029" s="12">
        <v>0</v>
      </c>
      <c r="T1029" s="12">
        <f>(30000*F1029*J1029)</f>
        <v>18571.429199999999</v>
      </c>
      <c r="U1029" s="12">
        <f>20000*F1029*J1029</f>
        <v>12380.952800000001</v>
      </c>
      <c r="V1029" s="12">
        <f>ROUND(IF((Y1029-T1029)&gt;U1029,(Y1029-T1029-U1029)*0.1+U1029*0.3,(Y1029-T1029)*0.3),2)</f>
        <v>-4950.43</v>
      </c>
      <c r="W1029" s="12" t="b">
        <f>IF(V1029&lt;0,0,V1029)=ROUND(X1029,2)</f>
        <v>1</v>
      </c>
      <c r="X1029" s="11">
        <v>0</v>
      </c>
      <c r="Y1029" s="11">
        <v>2070</v>
      </c>
      <c r="Z1029" s="11">
        <v>0</v>
      </c>
      <c r="AA1029" s="11">
        <v>0</v>
      </c>
      <c r="AB1029" s="11">
        <v>0</v>
      </c>
      <c r="AC1029" s="11"/>
      <c r="AD1029" s="11">
        <v>0</v>
      </c>
      <c r="AE1029" s="17">
        <v>6.9088319088319097E-4</v>
      </c>
      <c r="AF1029" s="11">
        <f>ROUND(AH1029*AE1029,2)</f>
        <v>2815.38</v>
      </c>
      <c r="AG1029" s="11" t="b">
        <f>ROUND(AF1029,2)=ROUND((AH1029*AE1029),2)</f>
        <v>1</v>
      </c>
      <c r="AH1029" s="11">
        <v>4075045</v>
      </c>
      <c r="AI1029" s="11" t="s">
        <v>32</v>
      </c>
      <c r="AJ1029" s="11"/>
    </row>
    <row r="1030" spans="1:36" s="7" customFormat="1" ht="13.5" hidden="1" customHeight="1" x14ac:dyDescent="0.25">
      <c r="A1030" s="11" t="str">
        <f t="shared" si="601"/>
        <v>select N'Фенчак Тетяна Василівна', N'86',  N'Відділення постінтенсивного виходжування для новонароджених та постнатального догляду',  N'Молодша медична сестра',  N'1.00', 8, 120, 0, getDate(), null, getDate() union all</v>
      </c>
      <c r="B1030" s="11" t="s">
        <v>1340</v>
      </c>
      <c r="C1030" s="11" t="s">
        <v>681</v>
      </c>
      <c r="D1030" s="11" t="s">
        <v>682</v>
      </c>
      <c r="E1030" s="11" t="s">
        <v>111</v>
      </c>
      <c r="F1030" s="11" t="s">
        <v>25</v>
      </c>
      <c r="G1030" s="11" t="s">
        <v>48</v>
      </c>
      <c r="H1030" s="11" t="s">
        <v>112</v>
      </c>
      <c r="I1030" s="11" t="s">
        <v>29</v>
      </c>
      <c r="J1030" s="11" t="s">
        <v>29</v>
      </c>
      <c r="K1030" s="11" t="s">
        <v>1569</v>
      </c>
      <c r="L1030" s="20"/>
      <c r="M1030" s="11">
        <f t="shared" si="564"/>
        <v>0</v>
      </c>
      <c r="N1030" s="11">
        <v>0</v>
      </c>
      <c r="O1030" s="11"/>
      <c r="P1030" s="11"/>
      <c r="Q1030" s="11"/>
      <c r="R1030" s="11">
        <v>0</v>
      </c>
      <c r="S1030" s="11">
        <v>0</v>
      </c>
      <c r="T1030" s="11"/>
      <c r="U1030" s="11"/>
      <c r="V1030" s="11"/>
      <c r="W1030" s="11"/>
      <c r="X1030" s="11">
        <v>0</v>
      </c>
      <c r="Y1030" s="11">
        <v>0</v>
      </c>
      <c r="Z1030" s="11">
        <v>0</v>
      </c>
      <c r="AA1030" s="11">
        <v>0</v>
      </c>
      <c r="AB1030" s="11">
        <v>0</v>
      </c>
      <c r="AC1030" s="11"/>
      <c r="AD1030" s="11">
        <v>0</v>
      </c>
      <c r="AE1030" s="11">
        <v>0</v>
      </c>
      <c r="AF1030" s="11">
        <v>0</v>
      </c>
      <c r="AG1030" s="11"/>
      <c r="AH1030" s="11">
        <v>0</v>
      </c>
      <c r="AI1030" s="11" t="s">
        <v>32</v>
      </c>
      <c r="AJ1030" s="11"/>
    </row>
    <row r="1031" spans="1:36" s="7" customFormat="1" ht="13.5" hidden="1" customHeight="1" x14ac:dyDescent="0.25">
      <c r="A1031" s="11" t="str">
        <f t="shared" si="601"/>
        <v>select N'Фера Владислав Володимирович', N'94',  N'Господарський відділ',  N'Підсобний робітник',  N'0.50', 0, 0, 0, getDate(), null, getDate() union all</v>
      </c>
      <c r="B1031" s="11" t="s">
        <v>430</v>
      </c>
      <c r="C1031" s="11" t="s">
        <v>63</v>
      </c>
      <c r="D1031" s="11" t="s">
        <v>64</v>
      </c>
      <c r="E1031" s="11" t="s">
        <v>177</v>
      </c>
      <c r="F1031" s="11" t="s">
        <v>25</v>
      </c>
      <c r="G1031" s="11" t="s">
        <v>26</v>
      </c>
      <c r="H1031" s="11" t="s">
        <v>26</v>
      </c>
      <c r="I1031" s="11" t="s">
        <v>50</v>
      </c>
      <c r="J1031" s="11" t="s">
        <v>29</v>
      </c>
      <c r="K1031" s="11" t="s">
        <v>1571</v>
      </c>
      <c r="L1031" s="20"/>
      <c r="M1031" s="11">
        <f t="shared" si="564"/>
        <v>0</v>
      </c>
      <c r="N1031" s="11">
        <v>0</v>
      </c>
      <c r="O1031" s="11"/>
      <c r="P1031" s="11"/>
      <c r="Q1031" s="11"/>
      <c r="R1031" s="11">
        <v>0</v>
      </c>
      <c r="S1031" s="11">
        <v>0</v>
      </c>
      <c r="T1031" s="11"/>
      <c r="U1031" s="11"/>
      <c r="V1031" s="11"/>
      <c r="W1031" s="11"/>
      <c r="X1031" s="11">
        <v>0</v>
      </c>
      <c r="Y1031" s="11">
        <v>0</v>
      </c>
      <c r="Z1031" s="11">
        <v>0</v>
      </c>
      <c r="AA1031" s="11">
        <v>0</v>
      </c>
      <c r="AB1031" s="11">
        <v>0</v>
      </c>
      <c r="AC1031" s="11"/>
      <c r="AD1031" s="11">
        <v>0</v>
      </c>
      <c r="AE1031" s="11">
        <v>0</v>
      </c>
      <c r="AF1031" s="11">
        <v>0</v>
      </c>
      <c r="AG1031" s="11"/>
      <c r="AH1031" s="11">
        <v>0</v>
      </c>
      <c r="AI1031" s="11" t="s">
        <v>32</v>
      </c>
      <c r="AJ1031" s="11"/>
    </row>
    <row r="1032" spans="1:36" s="7" customFormat="1" ht="13.5" hidden="1" customHeight="1" x14ac:dyDescent="0.25">
      <c r="A1032" s="11" t="str">
        <f t="shared" si="601"/>
        <v>select N'Фера Володимир Васильович', N'94',  N'Господарський відділ',  N'Підсобний робітник',  N'0.50', 0, 0, 0, getDate(), null, getDate() union all</v>
      </c>
      <c r="B1032" s="11" t="s">
        <v>423</v>
      </c>
      <c r="C1032" s="11" t="s">
        <v>63</v>
      </c>
      <c r="D1032" s="11" t="s">
        <v>64</v>
      </c>
      <c r="E1032" s="11" t="s">
        <v>177</v>
      </c>
      <c r="F1032" s="11" t="s">
        <v>25</v>
      </c>
      <c r="G1032" s="11" t="s">
        <v>26</v>
      </c>
      <c r="H1032" s="11" t="s">
        <v>26</v>
      </c>
      <c r="I1032" s="11" t="s">
        <v>50</v>
      </c>
      <c r="J1032" s="11" t="s">
        <v>29</v>
      </c>
      <c r="K1032" s="11" t="s">
        <v>1571</v>
      </c>
      <c r="L1032" s="20"/>
      <c r="M1032" s="11">
        <f t="shared" si="564"/>
        <v>0</v>
      </c>
      <c r="N1032" s="11">
        <v>0</v>
      </c>
      <c r="O1032" s="11"/>
      <c r="P1032" s="11"/>
      <c r="Q1032" s="11"/>
      <c r="R1032" s="11">
        <v>0</v>
      </c>
      <c r="S1032" s="11">
        <v>0</v>
      </c>
      <c r="T1032" s="11"/>
      <c r="U1032" s="11"/>
      <c r="V1032" s="11"/>
      <c r="W1032" s="11"/>
      <c r="X1032" s="11">
        <v>0</v>
      </c>
      <c r="Y1032" s="11">
        <v>0</v>
      </c>
      <c r="Z1032" s="11">
        <v>0</v>
      </c>
      <c r="AA1032" s="11">
        <v>0</v>
      </c>
      <c r="AB1032" s="11">
        <v>0</v>
      </c>
      <c r="AC1032" s="11"/>
      <c r="AD1032" s="11">
        <v>0</v>
      </c>
      <c r="AE1032" s="11">
        <v>0</v>
      </c>
      <c r="AF1032" s="11">
        <v>0</v>
      </c>
      <c r="AG1032" s="11"/>
      <c r="AH1032" s="11">
        <v>0</v>
      </c>
      <c r="AI1032" s="11" t="s">
        <v>32</v>
      </c>
      <c r="AJ1032" s="11"/>
    </row>
    <row r="1033" spans="1:36" s="7" customFormat="1" ht="13.5" hidden="1" customHeight="1" x14ac:dyDescent="0.25">
      <c r="A1033" s="11" t="str">
        <f t="shared" si="601"/>
        <v>select N'Ференц Катерина Степанівна', N'75',  N'Відділення діалізу',  N'Молодша медична сестра',  N'1.00', 8, 120, 0, getDate(), null, getDate() union all</v>
      </c>
      <c r="B1033" s="11" t="s">
        <v>1236</v>
      </c>
      <c r="C1033" s="11" t="s">
        <v>538</v>
      </c>
      <c r="D1033" s="11" t="s">
        <v>539</v>
      </c>
      <c r="E1033" s="11" t="s">
        <v>111</v>
      </c>
      <c r="F1033" s="11" t="s">
        <v>259</v>
      </c>
      <c r="G1033" s="11" t="s">
        <v>48</v>
      </c>
      <c r="H1033" s="11" t="s">
        <v>112</v>
      </c>
      <c r="I1033" s="11" t="s">
        <v>29</v>
      </c>
      <c r="J1033" s="11" t="s">
        <v>29</v>
      </c>
      <c r="K1033" s="11" t="s">
        <v>1569</v>
      </c>
      <c r="L1033" s="20"/>
      <c r="M1033" s="11">
        <f t="shared" si="564"/>
        <v>0</v>
      </c>
      <c r="N1033" s="11">
        <v>0</v>
      </c>
      <c r="O1033" s="11"/>
      <c r="P1033" s="11"/>
      <c r="Q1033" s="11"/>
      <c r="R1033" s="11">
        <v>0</v>
      </c>
      <c r="S1033" s="11">
        <v>0</v>
      </c>
      <c r="T1033" s="11"/>
      <c r="U1033" s="11"/>
      <c r="V1033" s="11"/>
      <c r="W1033" s="11"/>
      <c r="X1033" s="11">
        <v>0</v>
      </c>
      <c r="Y1033" s="11">
        <v>0</v>
      </c>
      <c r="Z1033" s="11">
        <v>0</v>
      </c>
      <c r="AA1033" s="11">
        <v>0</v>
      </c>
      <c r="AB1033" s="11">
        <v>0</v>
      </c>
      <c r="AC1033" s="11"/>
      <c r="AD1033" s="11">
        <v>0</v>
      </c>
      <c r="AE1033" s="11">
        <v>0</v>
      </c>
      <c r="AF1033" s="11">
        <v>0</v>
      </c>
      <c r="AG1033" s="11"/>
      <c r="AH1033" s="11">
        <v>0</v>
      </c>
      <c r="AI1033" s="11" t="s">
        <v>32</v>
      </c>
      <c r="AJ1033" s="11"/>
    </row>
    <row r="1034" spans="1:36" s="7" customFormat="1" ht="13.5" hidden="1" customHeight="1" x14ac:dyDescent="0.25">
      <c r="A1034" s="11" t="str">
        <f t="shared" si="601"/>
        <v>select N'Ференчик Іван-Богдан Михайлович', N'60',  N'Реабілітаційне відділення',  N'Асистент фізичного терапевта',  N'1.00', 8, 360, 0, getDate(), null, getDate() union all</v>
      </c>
      <c r="B1034" s="11" t="s">
        <v>552</v>
      </c>
      <c r="C1034" s="11" t="s">
        <v>100</v>
      </c>
      <c r="D1034" s="11" t="s">
        <v>101</v>
      </c>
      <c r="E1034" s="11" t="s">
        <v>553</v>
      </c>
      <c r="F1034" s="11" t="s">
        <v>25</v>
      </c>
      <c r="G1034" s="11" t="s">
        <v>48</v>
      </c>
      <c r="H1034" s="11" t="s">
        <v>314</v>
      </c>
      <c r="I1034" s="11" t="s">
        <v>29</v>
      </c>
      <c r="J1034" s="11" t="s">
        <v>29</v>
      </c>
      <c r="K1034" s="11" t="s">
        <v>1569</v>
      </c>
      <c r="L1034" s="20"/>
      <c r="M1034" s="11">
        <f t="shared" si="564"/>
        <v>0</v>
      </c>
      <c r="N1034" s="11">
        <v>0</v>
      </c>
      <c r="O1034" s="11"/>
      <c r="P1034" s="11"/>
      <c r="Q1034" s="11"/>
      <c r="R1034" s="11">
        <v>0</v>
      </c>
      <c r="S1034" s="11">
        <v>0</v>
      </c>
      <c r="T1034" s="11"/>
      <c r="U1034" s="11"/>
      <c r="V1034" s="11"/>
      <c r="W1034" s="11"/>
      <c r="X1034" s="11">
        <v>0</v>
      </c>
      <c r="Y1034" s="11">
        <v>0</v>
      </c>
      <c r="Z1034" s="11">
        <v>0</v>
      </c>
      <c r="AA1034" s="11">
        <v>0</v>
      </c>
      <c r="AB1034" s="11">
        <v>0</v>
      </c>
      <c r="AC1034" s="11"/>
      <c r="AD1034" s="11">
        <v>0</v>
      </c>
      <c r="AE1034" s="11">
        <v>0</v>
      </c>
      <c r="AF1034" s="11">
        <v>0</v>
      </c>
      <c r="AG1034" s="11"/>
      <c r="AH1034" s="11">
        <v>0</v>
      </c>
      <c r="AI1034" s="11" t="s">
        <v>32</v>
      </c>
      <c r="AJ1034" s="11"/>
    </row>
    <row r="1035" spans="1:36" s="7" customFormat="1" ht="13.5" hidden="1" customHeight="1" x14ac:dyDescent="0.25">
      <c r="A1035" s="11" t="str">
        <f t="shared" si="601"/>
        <v>select N'Ферима Анжела Михайлівна', N'3',  N'Інфекційне відділення',  N'сестра медична',  N'1.00', 8, 200, 0, getDate(), null, getDate() union all</v>
      </c>
      <c r="B1035" s="11" t="s">
        <v>567</v>
      </c>
      <c r="C1035" s="11" t="s">
        <v>92</v>
      </c>
      <c r="D1035" s="11" t="s">
        <v>77</v>
      </c>
      <c r="E1035" s="11" t="s">
        <v>93</v>
      </c>
      <c r="F1035" s="11" t="s">
        <v>568</v>
      </c>
      <c r="G1035" s="11" t="s">
        <v>48</v>
      </c>
      <c r="H1035" s="11" t="s">
        <v>95</v>
      </c>
      <c r="I1035" s="11" t="s">
        <v>29</v>
      </c>
      <c r="J1035" s="11" t="s">
        <v>29</v>
      </c>
      <c r="K1035" s="11" t="s">
        <v>1569</v>
      </c>
      <c r="L1035" s="20"/>
      <c r="M1035" s="11">
        <f t="shared" si="564"/>
        <v>0</v>
      </c>
      <c r="N1035" s="11">
        <v>0</v>
      </c>
      <c r="O1035" s="11"/>
      <c r="P1035" s="11"/>
      <c r="Q1035" s="11"/>
      <c r="R1035" s="11">
        <v>0</v>
      </c>
      <c r="S1035" s="11">
        <v>0</v>
      </c>
      <c r="T1035" s="11"/>
      <c r="U1035" s="11"/>
      <c r="V1035" s="11"/>
      <c r="W1035" s="11"/>
      <c r="X1035" s="11">
        <v>0</v>
      </c>
      <c r="Y1035" s="11">
        <v>0</v>
      </c>
      <c r="Z1035" s="11">
        <v>0</v>
      </c>
      <c r="AA1035" s="11">
        <v>0</v>
      </c>
      <c r="AB1035" s="11">
        <v>0</v>
      </c>
      <c r="AC1035" s="11"/>
      <c r="AD1035" s="11">
        <v>0</v>
      </c>
      <c r="AE1035" s="11">
        <v>0</v>
      </c>
      <c r="AF1035" s="11">
        <v>0</v>
      </c>
      <c r="AG1035" s="11"/>
      <c r="AH1035" s="11">
        <v>0</v>
      </c>
      <c r="AI1035" s="11" t="s">
        <v>32</v>
      </c>
      <c r="AJ1035" s="11"/>
    </row>
    <row r="1036" spans="1:36" s="7" customFormat="1" ht="13.5" hidden="1" customHeight="1" x14ac:dyDescent="0.25">
      <c r="A1036" s="11" t="str">
        <f t="shared" si="601"/>
        <v>select N'Ферко Наталія Мігалівна', N'86',  N'Відділення постінтенсивного виходжування для новонароджених та постнатального догляду',  N'Молодша медична сестра',  N'1.00', 8, 120, 0, getDate(), null, getDate() union all</v>
      </c>
      <c r="B1036" s="11" t="s">
        <v>1343</v>
      </c>
      <c r="C1036" s="11" t="s">
        <v>681</v>
      </c>
      <c r="D1036" s="11" t="s">
        <v>682</v>
      </c>
      <c r="E1036" s="11" t="s">
        <v>111</v>
      </c>
      <c r="F1036" s="11" t="s">
        <v>25</v>
      </c>
      <c r="G1036" s="11" t="s">
        <v>48</v>
      </c>
      <c r="H1036" s="11" t="s">
        <v>112</v>
      </c>
      <c r="I1036" s="11" t="s">
        <v>29</v>
      </c>
      <c r="J1036" s="11" t="s">
        <v>29</v>
      </c>
      <c r="K1036" s="11" t="s">
        <v>1569</v>
      </c>
      <c r="L1036" s="20"/>
      <c r="M1036" s="11">
        <f t="shared" si="564"/>
        <v>0</v>
      </c>
      <c r="N1036" s="11">
        <v>0</v>
      </c>
      <c r="O1036" s="11"/>
      <c r="P1036" s="11"/>
      <c r="Q1036" s="11"/>
      <c r="R1036" s="11">
        <v>0</v>
      </c>
      <c r="S1036" s="11">
        <v>0</v>
      </c>
      <c r="T1036" s="11"/>
      <c r="U1036" s="11"/>
      <c r="V1036" s="11"/>
      <c r="W1036" s="11"/>
      <c r="X1036" s="11">
        <v>0</v>
      </c>
      <c r="Y1036" s="11">
        <v>0</v>
      </c>
      <c r="Z1036" s="11">
        <v>0</v>
      </c>
      <c r="AA1036" s="11">
        <v>0</v>
      </c>
      <c r="AB1036" s="11">
        <v>0</v>
      </c>
      <c r="AC1036" s="11"/>
      <c r="AD1036" s="11">
        <v>0</v>
      </c>
      <c r="AE1036" s="11">
        <v>0</v>
      </c>
      <c r="AF1036" s="11">
        <v>0</v>
      </c>
      <c r="AG1036" s="11"/>
      <c r="AH1036" s="11">
        <v>0</v>
      </c>
      <c r="AI1036" s="11" t="s">
        <v>32</v>
      </c>
      <c r="AJ1036" s="11"/>
    </row>
    <row r="1037" spans="1:36" s="7" customFormat="1" ht="13.5" hidden="1" customHeight="1" x14ac:dyDescent="0.25">
      <c r="A1037" s="11" t="str">
        <f t="shared" si="601"/>
        <v>select N'Ферко Світлана Юріївна', N'97',  N'Акушерський блок',  N'Молодша медична сестра',  N'1.00', 8, 120, 0, getDate(), null, getDate() union all</v>
      </c>
      <c r="B1037" s="11" t="s">
        <v>675</v>
      </c>
      <c r="C1037" s="11" t="s">
        <v>641</v>
      </c>
      <c r="D1037" s="11" t="s">
        <v>642</v>
      </c>
      <c r="E1037" s="11" t="s">
        <v>111</v>
      </c>
      <c r="F1037" s="11" t="s">
        <v>25</v>
      </c>
      <c r="G1037" s="11" t="s">
        <v>48</v>
      </c>
      <c r="H1037" s="11" t="s">
        <v>112</v>
      </c>
      <c r="I1037" s="11" t="s">
        <v>29</v>
      </c>
      <c r="J1037" s="11" t="s">
        <v>29</v>
      </c>
      <c r="K1037" s="11" t="s">
        <v>1569</v>
      </c>
      <c r="L1037" s="20"/>
      <c r="M1037" s="11">
        <f t="shared" si="564"/>
        <v>0</v>
      </c>
      <c r="N1037" s="11">
        <v>0</v>
      </c>
      <c r="O1037" s="11"/>
      <c r="P1037" s="11"/>
      <c r="Q1037" s="11"/>
      <c r="R1037" s="11">
        <v>0</v>
      </c>
      <c r="S1037" s="11">
        <v>0</v>
      </c>
      <c r="T1037" s="11"/>
      <c r="U1037" s="11"/>
      <c r="V1037" s="11"/>
      <c r="W1037" s="11"/>
      <c r="X1037" s="11">
        <v>0</v>
      </c>
      <c r="Y1037" s="11">
        <v>0</v>
      </c>
      <c r="Z1037" s="11">
        <v>0</v>
      </c>
      <c r="AA1037" s="11">
        <v>0</v>
      </c>
      <c r="AB1037" s="11">
        <v>0</v>
      </c>
      <c r="AC1037" s="11"/>
      <c r="AD1037" s="11">
        <v>0</v>
      </c>
      <c r="AE1037" s="11">
        <v>0</v>
      </c>
      <c r="AF1037" s="11">
        <v>0</v>
      </c>
      <c r="AG1037" s="11"/>
      <c r="AH1037" s="11">
        <v>0</v>
      </c>
      <c r="AI1037" s="11" t="s">
        <v>32</v>
      </c>
      <c r="AJ1037" s="11"/>
    </row>
    <row r="1038" spans="1:36" s="7" customFormat="1" ht="13.5" hidden="1" customHeight="1" x14ac:dyDescent="0.25">
      <c r="A1038" s="11" t="str">
        <f t="shared" si="601"/>
        <v>select N'Фехтел Марія Петрівна', N'65',  N'Відділення інтенсивної терапії новонароджених',  N'Молодша медична сестра',  N'1.00', 8, 120, 0, getDate(), null, getDate() union all</v>
      </c>
      <c r="B1038" s="11" t="s">
        <v>624</v>
      </c>
      <c r="C1038" s="11" t="s">
        <v>79</v>
      </c>
      <c r="D1038" s="11" t="s">
        <v>80</v>
      </c>
      <c r="E1038" s="11" t="s">
        <v>111</v>
      </c>
      <c r="F1038" s="11" t="s">
        <v>31</v>
      </c>
      <c r="G1038" s="11" t="s">
        <v>48</v>
      </c>
      <c r="H1038" s="11" t="s">
        <v>112</v>
      </c>
      <c r="I1038" s="11" t="s">
        <v>29</v>
      </c>
      <c r="J1038" s="11" t="s">
        <v>29</v>
      </c>
      <c r="K1038" s="11" t="s">
        <v>1569</v>
      </c>
      <c r="L1038" s="20"/>
      <c r="M1038" s="11">
        <f t="shared" si="564"/>
        <v>0</v>
      </c>
      <c r="N1038" s="11">
        <v>0</v>
      </c>
      <c r="O1038" s="11"/>
      <c r="P1038" s="11"/>
      <c r="Q1038" s="11"/>
      <c r="R1038" s="11">
        <v>0</v>
      </c>
      <c r="S1038" s="11">
        <v>0</v>
      </c>
      <c r="T1038" s="11"/>
      <c r="U1038" s="11"/>
      <c r="V1038" s="11"/>
      <c r="W1038" s="11"/>
      <c r="X1038" s="11">
        <v>0</v>
      </c>
      <c r="Y1038" s="11">
        <v>0</v>
      </c>
      <c r="Z1038" s="11">
        <v>0</v>
      </c>
      <c r="AA1038" s="11">
        <v>0</v>
      </c>
      <c r="AB1038" s="11">
        <v>0</v>
      </c>
      <c r="AC1038" s="11"/>
      <c r="AD1038" s="11">
        <v>0</v>
      </c>
      <c r="AE1038" s="11">
        <v>0</v>
      </c>
      <c r="AF1038" s="11">
        <v>0</v>
      </c>
      <c r="AG1038" s="11"/>
      <c r="AH1038" s="11">
        <v>0</v>
      </c>
      <c r="AI1038" s="11" t="s">
        <v>32</v>
      </c>
      <c r="AJ1038" s="11"/>
    </row>
    <row r="1039" spans="1:36" s="7" customFormat="1" ht="13.5" hidden="1" customHeight="1" x14ac:dyDescent="0.25">
      <c r="A1039" s="11" t="str">
        <f t="shared" si="601"/>
        <v>select N'Фехтел Олена Василівна', N'2',  N'Відділення екстреної (невідкладної) медичної допомоги',  N'Молодша медична сестра',  N'1.00', 8, 120, 0, getDate(), null, getDate() union all</v>
      </c>
      <c r="B1039" s="11" t="s">
        <v>672</v>
      </c>
      <c r="C1039" s="11" t="s">
        <v>173</v>
      </c>
      <c r="D1039" s="11" t="s">
        <v>30</v>
      </c>
      <c r="E1039" s="11" t="s">
        <v>111</v>
      </c>
      <c r="F1039" s="11" t="s">
        <v>25</v>
      </c>
      <c r="G1039" s="11" t="s">
        <v>48</v>
      </c>
      <c r="H1039" s="11" t="s">
        <v>112</v>
      </c>
      <c r="I1039" s="11" t="s">
        <v>29</v>
      </c>
      <c r="J1039" s="11" t="s">
        <v>29</v>
      </c>
      <c r="K1039" s="11" t="s">
        <v>1569</v>
      </c>
      <c r="L1039" s="20"/>
      <c r="M1039" s="11">
        <f t="shared" si="564"/>
        <v>0</v>
      </c>
      <c r="N1039" s="11">
        <v>0</v>
      </c>
      <c r="O1039" s="11"/>
      <c r="P1039" s="11"/>
      <c r="Q1039" s="11"/>
      <c r="R1039" s="11">
        <v>0</v>
      </c>
      <c r="S1039" s="11">
        <v>0</v>
      </c>
      <c r="T1039" s="11"/>
      <c r="U1039" s="11"/>
      <c r="V1039" s="11"/>
      <c r="W1039" s="11"/>
      <c r="X1039" s="11">
        <v>0</v>
      </c>
      <c r="Y1039" s="11">
        <v>0</v>
      </c>
      <c r="Z1039" s="11">
        <v>0</v>
      </c>
      <c r="AA1039" s="11">
        <v>0</v>
      </c>
      <c r="AB1039" s="11">
        <v>0</v>
      </c>
      <c r="AC1039" s="11"/>
      <c r="AD1039" s="11">
        <v>0</v>
      </c>
      <c r="AE1039" s="11">
        <v>0</v>
      </c>
      <c r="AF1039" s="11">
        <v>0</v>
      </c>
      <c r="AG1039" s="11"/>
      <c r="AH1039" s="11">
        <v>0</v>
      </c>
      <c r="AI1039" s="11" t="s">
        <v>32</v>
      </c>
      <c r="AJ1039" s="11"/>
    </row>
    <row r="1040" spans="1:36" s="7" customFormat="1" ht="13.5" hidden="1" customHeight="1" x14ac:dyDescent="0.25">
      <c r="A1040" s="11" t="str">
        <f t="shared" si="601"/>
        <v>select N'Фехтель Лілія Павлівна', N'65',  N'Відділення інтенсивної терапії новонароджених',  N'Молодша медична сестра',  N'1.00', 8, 120, 0, getDate(), null, getDate() union all</v>
      </c>
      <c r="B1040" s="11" t="s">
        <v>621</v>
      </c>
      <c r="C1040" s="11" t="s">
        <v>79</v>
      </c>
      <c r="D1040" s="11" t="s">
        <v>80</v>
      </c>
      <c r="E1040" s="11" t="s">
        <v>111</v>
      </c>
      <c r="F1040" s="11" t="s">
        <v>622</v>
      </c>
      <c r="G1040" s="11" t="s">
        <v>48</v>
      </c>
      <c r="H1040" s="11" t="s">
        <v>112</v>
      </c>
      <c r="I1040" s="11" t="s">
        <v>29</v>
      </c>
      <c r="J1040" s="11" t="s">
        <v>29</v>
      </c>
      <c r="K1040" s="11" t="s">
        <v>1569</v>
      </c>
      <c r="L1040" s="20"/>
      <c r="M1040" s="11">
        <f t="shared" si="564"/>
        <v>0</v>
      </c>
      <c r="N1040" s="11">
        <v>0</v>
      </c>
      <c r="O1040" s="11"/>
      <c r="P1040" s="11"/>
      <c r="Q1040" s="11"/>
      <c r="R1040" s="11">
        <v>0</v>
      </c>
      <c r="S1040" s="11">
        <v>0</v>
      </c>
      <c r="T1040" s="11"/>
      <c r="U1040" s="11"/>
      <c r="V1040" s="11"/>
      <c r="W1040" s="11"/>
      <c r="X1040" s="11">
        <v>0</v>
      </c>
      <c r="Y1040" s="11">
        <v>0</v>
      </c>
      <c r="Z1040" s="11">
        <v>0</v>
      </c>
      <c r="AA1040" s="11">
        <v>0</v>
      </c>
      <c r="AB1040" s="11">
        <v>0</v>
      </c>
      <c r="AC1040" s="11"/>
      <c r="AD1040" s="11">
        <v>0</v>
      </c>
      <c r="AE1040" s="11">
        <v>0</v>
      </c>
      <c r="AF1040" s="11">
        <v>0</v>
      </c>
      <c r="AG1040" s="11"/>
      <c r="AH1040" s="11">
        <v>0</v>
      </c>
      <c r="AI1040" s="11" t="s">
        <v>32</v>
      </c>
      <c r="AJ1040" s="11"/>
    </row>
    <row r="1041" spans="1:36" s="7" customFormat="1" ht="13.5" hidden="1" customHeight="1" x14ac:dyDescent="0.25">
      <c r="A1041" s="11" t="str">
        <f t="shared" si="601"/>
        <v>select N'Фечик Марія Іванівна', N'25',  N'Клініко-діагностична лабораторія',  N'Молодша медична сестра',  N'1.00', 8, 120, 0, getDate(), null, getDate() union all</v>
      </c>
      <c r="B1041" s="11" t="s">
        <v>1211</v>
      </c>
      <c r="C1041" s="11" t="s">
        <v>268</v>
      </c>
      <c r="D1041" s="11" t="s">
        <v>269</v>
      </c>
      <c r="E1041" s="11" t="s">
        <v>111</v>
      </c>
      <c r="F1041" s="11" t="s">
        <v>25</v>
      </c>
      <c r="G1041" s="11" t="s">
        <v>48</v>
      </c>
      <c r="H1041" s="11" t="s">
        <v>112</v>
      </c>
      <c r="I1041" s="11" t="s">
        <v>29</v>
      </c>
      <c r="J1041" s="11" t="s">
        <v>29</v>
      </c>
      <c r="K1041" s="11" t="s">
        <v>1569</v>
      </c>
      <c r="L1041" s="20"/>
      <c r="M1041" s="11">
        <f t="shared" si="564"/>
        <v>0</v>
      </c>
      <c r="N1041" s="11">
        <v>0</v>
      </c>
      <c r="O1041" s="11"/>
      <c r="P1041" s="11"/>
      <c r="Q1041" s="11"/>
      <c r="R1041" s="11">
        <v>0</v>
      </c>
      <c r="S1041" s="11">
        <v>0</v>
      </c>
      <c r="T1041" s="11"/>
      <c r="U1041" s="11"/>
      <c r="V1041" s="11"/>
      <c r="W1041" s="11"/>
      <c r="X1041" s="11">
        <v>0</v>
      </c>
      <c r="Y1041" s="11">
        <v>0</v>
      </c>
      <c r="Z1041" s="11">
        <v>0</v>
      </c>
      <c r="AA1041" s="11">
        <v>0</v>
      </c>
      <c r="AB1041" s="11">
        <v>0</v>
      </c>
      <c r="AC1041" s="11"/>
      <c r="AD1041" s="11">
        <v>0</v>
      </c>
      <c r="AE1041" s="11">
        <v>0</v>
      </c>
      <c r="AF1041" s="11">
        <v>0</v>
      </c>
      <c r="AG1041" s="11"/>
      <c r="AH1041" s="11">
        <v>0</v>
      </c>
      <c r="AI1041" s="11" t="s">
        <v>32</v>
      </c>
      <c r="AJ1041" s="11"/>
    </row>
    <row r="1042" spans="1:36" s="7" customFormat="1" ht="13.5" hidden="1" customHeight="1" x14ac:dyDescent="0.25">
      <c r="A1042" s="11" t="str">
        <f t="shared" si="601"/>
        <v>select N'Фізер Тетяна Василівна', N'84',  N'Інсультне відділення',  N'сестра медична',  N'1.00', 8, 200, 0, getDate(), null, getDate() union all</v>
      </c>
      <c r="B1042" s="11" t="s">
        <v>626</v>
      </c>
      <c r="C1042" s="11" t="s">
        <v>282</v>
      </c>
      <c r="D1042" s="11" t="s">
        <v>89</v>
      </c>
      <c r="E1042" s="11" t="s">
        <v>93</v>
      </c>
      <c r="F1042" s="11" t="s">
        <v>25</v>
      </c>
      <c r="G1042" s="11" t="s">
        <v>48</v>
      </c>
      <c r="H1042" s="11" t="s">
        <v>95</v>
      </c>
      <c r="I1042" s="11" t="s">
        <v>29</v>
      </c>
      <c r="J1042" s="11" t="s">
        <v>29</v>
      </c>
      <c r="K1042" s="11" t="s">
        <v>1569</v>
      </c>
      <c r="L1042" s="20"/>
      <c r="M1042" s="11">
        <f t="shared" si="564"/>
        <v>0</v>
      </c>
      <c r="N1042" s="11">
        <v>0</v>
      </c>
      <c r="O1042" s="11"/>
      <c r="P1042" s="11"/>
      <c r="Q1042" s="11"/>
      <c r="R1042" s="11">
        <v>0</v>
      </c>
      <c r="S1042" s="11">
        <v>0</v>
      </c>
      <c r="T1042" s="11"/>
      <c r="U1042" s="11"/>
      <c r="V1042" s="11"/>
      <c r="W1042" s="11"/>
      <c r="X1042" s="11">
        <v>0</v>
      </c>
      <c r="Y1042" s="11">
        <v>0</v>
      </c>
      <c r="Z1042" s="11">
        <v>0</v>
      </c>
      <c r="AA1042" s="11">
        <v>0</v>
      </c>
      <c r="AB1042" s="11">
        <v>0</v>
      </c>
      <c r="AC1042" s="11"/>
      <c r="AD1042" s="11">
        <v>0</v>
      </c>
      <c r="AE1042" s="11">
        <v>0</v>
      </c>
      <c r="AF1042" s="11">
        <v>0</v>
      </c>
      <c r="AG1042" s="11"/>
      <c r="AH1042" s="11">
        <v>0</v>
      </c>
      <c r="AI1042" s="11" t="s">
        <v>32</v>
      </c>
      <c r="AJ1042" s="11"/>
    </row>
    <row r="1043" spans="1:36" s="7" customFormat="1" ht="13.5" hidden="1" customHeight="1" x14ac:dyDescent="0.25">
      <c r="A1043" s="11" t="str">
        <f t="shared" si="601"/>
        <v>select N'Фізир Людмила Юріївна', N'86',  N'Відділення постінтенсивного виходжування для новонароджених та постнатального догляду',  N'Молодша медична сестра',  N'1.00', 8, 120, 0, getDate(), null, getDate() union all</v>
      </c>
      <c r="B1043" s="11" t="s">
        <v>1403</v>
      </c>
      <c r="C1043" s="11" t="s">
        <v>681</v>
      </c>
      <c r="D1043" s="11" t="s">
        <v>682</v>
      </c>
      <c r="E1043" s="11" t="s">
        <v>111</v>
      </c>
      <c r="F1043" s="11" t="s">
        <v>31</v>
      </c>
      <c r="G1043" s="11" t="s">
        <v>48</v>
      </c>
      <c r="H1043" s="11" t="s">
        <v>112</v>
      </c>
      <c r="I1043" s="11" t="s">
        <v>29</v>
      </c>
      <c r="J1043" s="11" t="s">
        <v>29</v>
      </c>
      <c r="K1043" s="11" t="s">
        <v>1569</v>
      </c>
      <c r="L1043" s="20"/>
      <c r="M1043" s="11">
        <f t="shared" si="564"/>
        <v>0</v>
      </c>
      <c r="N1043" s="11">
        <v>0</v>
      </c>
      <c r="O1043" s="11"/>
      <c r="P1043" s="11"/>
      <c r="Q1043" s="11"/>
      <c r="R1043" s="11">
        <v>0</v>
      </c>
      <c r="S1043" s="11">
        <v>0</v>
      </c>
      <c r="T1043" s="11"/>
      <c r="U1043" s="11"/>
      <c r="V1043" s="11"/>
      <c r="W1043" s="11"/>
      <c r="X1043" s="11">
        <v>0</v>
      </c>
      <c r="Y1043" s="11">
        <v>0</v>
      </c>
      <c r="Z1043" s="11">
        <v>0</v>
      </c>
      <c r="AA1043" s="11">
        <v>0</v>
      </c>
      <c r="AB1043" s="11">
        <v>0</v>
      </c>
      <c r="AC1043" s="11"/>
      <c r="AD1043" s="11">
        <v>0</v>
      </c>
      <c r="AE1043" s="11">
        <v>0</v>
      </c>
      <c r="AF1043" s="11">
        <v>0</v>
      </c>
      <c r="AG1043" s="11"/>
      <c r="AH1043" s="11">
        <v>0</v>
      </c>
      <c r="AI1043" s="11" t="s">
        <v>32</v>
      </c>
      <c r="AJ1043" s="11"/>
    </row>
    <row r="1044" spans="1:36" s="7" customFormat="1" ht="13.5" hidden="1" customHeight="1" x14ac:dyDescent="0.25">
      <c r="A1044" s="11" t="str">
        <f t="shared" si="601"/>
        <v>select N'Філонюк Віталій Миколайович', N'32',  N'Сектор дитячої консультації',  N'лікар-хірург дитячий',  N'1.00', 0, 0, 0, getDate(), null, getDate() union all</v>
      </c>
      <c r="B1044" s="11" t="s">
        <v>1113</v>
      </c>
      <c r="C1044" s="11" t="s">
        <v>237</v>
      </c>
      <c r="D1044" s="11" t="s">
        <v>84</v>
      </c>
      <c r="E1044" s="11" t="s">
        <v>575</v>
      </c>
      <c r="F1044" s="11">
        <v>1</v>
      </c>
      <c r="G1044" s="11" t="s">
        <v>26</v>
      </c>
      <c r="H1044" s="11" t="s">
        <v>26</v>
      </c>
      <c r="I1044" s="11" t="s">
        <v>185</v>
      </c>
      <c r="J1044" s="11" t="s">
        <v>186</v>
      </c>
      <c r="K1044" s="11" t="s">
        <v>1569</v>
      </c>
      <c r="L1044" s="20"/>
      <c r="M1044" s="11">
        <f t="shared" si="564"/>
        <v>0</v>
      </c>
      <c r="N1044" s="11">
        <v>0</v>
      </c>
      <c r="O1044" s="11"/>
      <c r="P1044" s="11">
        <f t="shared" ref="P1044:P1047" si="602">S1044*(200/3)*J1044*F1044</f>
        <v>0</v>
      </c>
      <c r="Q1044" s="11" t="b">
        <f t="shared" ref="Q1044:Q1047" si="603">ROUND(R1044,2)=ROUND(P1044,2)</f>
        <v>1</v>
      </c>
      <c r="R1044" s="11">
        <v>0</v>
      </c>
      <c r="S1044" s="12">
        <v>0</v>
      </c>
      <c r="T1044" s="12">
        <f t="shared" ref="T1044:T1047" si="604">(30000*F1044*J1044)</f>
        <v>20100</v>
      </c>
      <c r="U1044" s="12">
        <f t="shared" ref="U1044:U1047" si="605">20000*F1044*J1044</f>
        <v>13400</v>
      </c>
      <c r="V1044" s="12">
        <f t="shared" ref="V1044:V1047" si="606">ROUND(IF((Y1044-T1044)&gt;U1044,(Y1044-T1044-U1044)*0.1+U1044*0.3,(Y1044-T1044)*0.3),2)</f>
        <v>-5912.4</v>
      </c>
      <c r="W1044" s="12" t="b">
        <f t="shared" ref="W1044:W1047" si="607">IF(V1044&lt;0,0,V1044)=ROUND(X1044,2)</f>
        <v>1</v>
      </c>
      <c r="X1044" s="11">
        <v>0</v>
      </c>
      <c r="Y1044" s="11">
        <v>392</v>
      </c>
      <c r="Z1044" s="11">
        <v>0</v>
      </c>
      <c r="AA1044" s="11">
        <v>0</v>
      </c>
      <c r="AB1044" s="11">
        <v>0</v>
      </c>
      <c r="AC1044" s="11"/>
      <c r="AD1044" s="11" t="s">
        <v>26</v>
      </c>
      <c r="AE1044" s="11">
        <v>0</v>
      </c>
      <c r="AF1044" s="11">
        <v>0</v>
      </c>
      <c r="AG1044" s="11" t="b">
        <f t="shared" ref="AG1044:AG1047" si="608">ROUND(AF1044,2)=ROUND((AH1044*AE1044),2)</f>
        <v>1</v>
      </c>
      <c r="AH1044" s="11">
        <v>0</v>
      </c>
      <c r="AI1044" s="11" t="s">
        <v>32</v>
      </c>
      <c r="AJ1044" s="11"/>
    </row>
    <row r="1045" spans="1:36" s="7" customFormat="1" ht="13.5" hidden="1" customHeight="1" x14ac:dyDescent="0.25">
      <c r="A1045" s="11" t="str">
        <f t="shared" si="601"/>
        <v>select N'Філонюк Віталій Миколайович', N'106',  N'Педіатричне відділення',  N'лікар-хірург дитячий',  N'0.25', 0, 0, 0, getDate(), null, getDate() union all</v>
      </c>
      <c r="B1045" s="11" t="s">
        <v>1113</v>
      </c>
      <c r="C1045" s="11" t="s">
        <v>1319</v>
      </c>
      <c r="D1045" s="11" t="s">
        <v>1320</v>
      </c>
      <c r="E1045" s="11" t="s">
        <v>575</v>
      </c>
      <c r="F1045" s="11">
        <v>1.1872370999999999</v>
      </c>
      <c r="G1045" s="11" t="s">
        <v>26</v>
      </c>
      <c r="H1045" s="11" t="s">
        <v>26</v>
      </c>
      <c r="I1045" s="11" t="s">
        <v>185</v>
      </c>
      <c r="J1045" s="11" t="s">
        <v>880</v>
      </c>
      <c r="K1045" s="11" t="s">
        <v>1570</v>
      </c>
      <c r="L1045" s="20"/>
      <c r="M1045" s="11">
        <f t="shared" si="564"/>
        <v>0</v>
      </c>
      <c r="N1045" s="11">
        <v>0</v>
      </c>
      <c r="O1045" s="11"/>
      <c r="P1045" s="11">
        <f t="shared" si="602"/>
        <v>0</v>
      </c>
      <c r="Q1045" s="11" t="b">
        <f t="shared" si="603"/>
        <v>1</v>
      </c>
      <c r="R1045" s="11">
        <v>0</v>
      </c>
      <c r="S1045" s="14">
        <v>0</v>
      </c>
      <c r="T1045" s="12">
        <f t="shared" si="604"/>
        <v>6054.9092099999998</v>
      </c>
      <c r="U1045" s="12">
        <f t="shared" si="605"/>
        <v>4036.6061399999999</v>
      </c>
      <c r="V1045" s="12">
        <f t="shared" si="606"/>
        <v>-1816.47</v>
      </c>
      <c r="W1045" s="12" t="b">
        <f t="shared" si="607"/>
        <v>1</v>
      </c>
      <c r="X1045" s="11">
        <v>0</v>
      </c>
      <c r="Y1045" s="11">
        <v>0</v>
      </c>
      <c r="Z1045" s="11">
        <v>0</v>
      </c>
      <c r="AA1045" s="11">
        <v>0</v>
      </c>
      <c r="AB1045" s="11">
        <v>0</v>
      </c>
      <c r="AC1045" s="11"/>
      <c r="AD1045" s="11" t="s">
        <v>26</v>
      </c>
      <c r="AE1045" s="11">
        <v>0</v>
      </c>
      <c r="AF1045" s="11">
        <v>0</v>
      </c>
      <c r="AG1045" s="11" t="b">
        <f t="shared" si="608"/>
        <v>1</v>
      </c>
      <c r="AH1045" s="11">
        <v>0</v>
      </c>
      <c r="AI1045" s="11" t="s">
        <v>32</v>
      </c>
      <c r="AJ1045" s="11"/>
    </row>
    <row r="1046" spans="1:36" s="7" customFormat="1" ht="13.5" hidden="1" customHeight="1" x14ac:dyDescent="0.25">
      <c r="A1046" s="11" t="str">
        <f t="shared" si="601"/>
        <v>select N'Філонюк Віталій Миколайович', N'32',  N'Сектор медичних оглядів',  N'лікар-хірург',  N'0.25', 0, 0, 0, getDate(), null, getDate() union all</v>
      </c>
      <c r="B1046" s="11" t="s">
        <v>1113</v>
      </c>
      <c r="C1046" s="11" t="s">
        <v>373</v>
      </c>
      <c r="D1046" s="11" t="s">
        <v>84</v>
      </c>
      <c r="E1046" s="11" t="s">
        <v>435</v>
      </c>
      <c r="F1046" s="11">
        <v>1.0004947</v>
      </c>
      <c r="G1046" s="11" t="s">
        <v>26</v>
      </c>
      <c r="H1046" s="11" t="s">
        <v>26</v>
      </c>
      <c r="I1046" s="11" t="s">
        <v>185</v>
      </c>
      <c r="J1046" s="11" t="s">
        <v>880</v>
      </c>
      <c r="K1046" s="11" t="s">
        <v>1570</v>
      </c>
      <c r="L1046" s="20"/>
      <c r="M1046" s="11">
        <f t="shared" ref="M1046:M1070" si="609">R1046+X1046+AB1046+AF1046+N1046+Z1046</f>
        <v>0</v>
      </c>
      <c r="N1046" s="11">
        <v>0</v>
      </c>
      <c r="O1046" s="11"/>
      <c r="P1046" s="11">
        <f t="shared" si="602"/>
        <v>0</v>
      </c>
      <c r="Q1046" s="11" t="b">
        <f t="shared" si="603"/>
        <v>1</v>
      </c>
      <c r="R1046" s="11">
        <v>0</v>
      </c>
      <c r="S1046" s="12">
        <v>0</v>
      </c>
      <c r="T1046" s="12">
        <f t="shared" si="604"/>
        <v>5102.52297</v>
      </c>
      <c r="U1046" s="12">
        <f t="shared" si="605"/>
        <v>3401.6819800000003</v>
      </c>
      <c r="V1046" s="12">
        <f t="shared" si="606"/>
        <v>-1530.76</v>
      </c>
      <c r="W1046" s="12" t="b">
        <f t="shared" si="607"/>
        <v>1</v>
      </c>
      <c r="X1046" s="11">
        <v>0</v>
      </c>
      <c r="Y1046" s="11">
        <v>0</v>
      </c>
      <c r="Z1046" s="11">
        <v>0</v>
      </c>
      <c r="AA1046" s="11">
        <v>0</v>
      </c>
      <c r="AB1046" s="11">
        <v>0</v>
      </c>
      <c r="AC1046" s="11"/>
      <c r="AD1046" s="11">
        <v>0</v>
      </c>
      <c r="AE1046" s="11">
        <v>0</v>
      </c>
      <c r="AF1046" s="11">
        <f>ROUND(AH1046*AE1046,2)</f>
        <v>0</v>
      </c>
      <c r="AG1046" s="11" t="b">
        <f t="shared" si="608"/>
        <v>1</v>
      </c>
      <c r="AH1046" s="11">
        <v>4075045</v>
      </c>
      <c r="AI1046" s="11" t="s">
        <v>32</v>
      </c>
      <c r="AJ1046" s="11"/>
    </row>
    <row r="1047" spans="1:36" s="7" customFormat="1" ht="13.5" hidden="1" customHeight="1" x14ac:dyDescent="0.25">
      <c r="A1047" s="11" t="str">
        <f t="shared" si="601"/>
        <v>select N'Філонюк Евеліна Сергіївна', N'32',  N'Сектор дитячої консультації',  N'лікар-ендокринолог дитячий',  N'1.00', 0, 0, 0, getDate(), null, getDate() union all</v>
      </c>
      <c r="B1047" s="11" t="s">
        <v>1097</v>
      </c>
      <c r="C1047" s="11" t="s">
        <v>237</v>
      </c>
      <c r="D1047" s="11" t="s">
        <v>84</v>
      </c>
      <c r="E1047" s="11" t="s">
        <v>1098</v>
      </c>
      <c r="F1047" s="11">
        <v>0.52380950000000004</v>
      </c>
      <c r="G1047" s="11" t="s">
        <v>26</v>
      </c>
      <c r="H1047" s="11" t="s">
        <v>26</v>
      </c>
      <c r="I1047" s="11" t="s">
        <v>29</v>
      </c>
      <c r="J1047" s="11" t="s">
        <v>29</v>
      </c>
      <c r="K1047" s="11" t="s">
        <v>1569</v>
      </c>
      <c r="L1047" s="20"/>
      <c r="M1047" s="11">
        <f t="shared" si="609"/>
        <v>0</v>
      </c>
      <c r="N1047" s="11">
        <v>0</v>
      </c>
      <c r="O1047" s="11"/>
      <c r="P1047" s="11">
        <f t="shared" si="602"/>
        <v>0</v>
      </c>
      <c r="Q1047" s="11" t="b">
        <f t="shared" si="603"/>
        <v>1</v>
      </c>
      <c r="R1047" s="11">
        <v>0</v>
      </c>
      <c r="S1047" s="12">
        <v>0</v>
      </c>
      <c r="T1047" s="12">
        <f t="shared" si="604"/>
        <v>15714.285000000002</v>
      </c>
      <c r="U1047" s="12">
        <f t="shared" si="605"/>
        <v>10476.19</v>
      </c>
      <c r="V1047" s="12">
        <f t="shared" si="606"/>
        <v>-4714.29</v>
      </c>
      <c r="W1047" s="12" t="b">
        <f t="shared" si="607"/>
        <v>1</v>
      </c>
      <c r="X1047" s="11">
        <v>0</v>
      </c>
      <c r="Y1047" s="11">
        <v>0</v>
      </c>
      <c r="Z1047" s="11">
        <v>0</v>
      </c>
      <c r="AA1047" s="11">
        <v>0</v>
      </c>
      <c r="AB1047" s="11">
        <v>0</v>
      </c>
      <c r="AC1047" s="11"/>
      <c r="AD1047" s="11">
        <v>0</v>
      </c>
      <c r="AE1047" s="11">
        <v>0</v>
      </c>
      <c r="AF1047" s="11">
        <v>0</v>
      </c>
      <c r="AG1047" s="11" t="b">
        <f t="shared" si="608"/>
        <v>1</v>
      </c>
      <c r="AH1047" s="11">
        <v>0</v>
      </c>
      <c r="AI1047" s="11" t="s">
        <v>32</v>
      </c>
      <c r="AJ1047" s="11"/>
    </row>
    <row r="1048" spans="1:36" s="7" customFormat="1" ht="13.5" hidden="1" customHeight="1" x14ac:dyDescent="0.25">
      <c r="A1048" s="11" t="str">
        <f t="shared" si="601"/>
        <v>select N'Фітас Наталія Юріївна', N'93',  N'Бухгалтерія',  N'економіст',  N'1.00', 10, 800, 0, getDate(), null, getDate() union all</v>
      </c>
      <c r="B1048" s="11" t="s">
        <v>1401</v>
      </c>
      <c r="C1048" s="11" t="s">
        <v>330</v>
      </c>
      <c r="D1048" s="11" t="s">
        <v>331</v>
      </c>
      <c r="E1048" s="11" t="s">
        <v>1402</v>
      </c>
      <c r="F1048" s="11" t="s">
        <v>353</v>
      </c>
      <c r="G1048" s="11" t="s">
        <v>55</v>
      </c>
      <c r="H1048" s="11" t="s">
        <v>56</v>
      </c>
      <c r="I1048" s="11" t="s">
        <v>27</v>
      </c>
      <c r="J1048" s="11" t="s">
        <v>28</v>
      </c>
      <c r="K1048" s="11" t="s">
        <v>1569</v>
      </c>
      <c r="L1048" s="20"/>
      <c r="M1048" s="11">
        <f t="shared" si="609"/>
        <v>0</v>
      </c>
      <c r="N1048" s="11">
        <v>0</v>
      </c>
      <c r="O1048" s="11"/>
      <c r="P1048" s="11"/>
      <c r="Q1048" s="11"/>
      <c r="R1048" s="11">
        <v>0</v>
      </c>
      <c r="S1048" s="11">
        <v>0</v>
      </c>
      <c r="T1048" s="11"/>
      <c r="U1048" s="11"/>
      <c r="V1048" s="11"/>
      <c r="W1048" s="11"/>
      <c r="X1048" s="11">
        <v>0</v>
      </c>
      <c r="Y1048" s="11">
        <v>0</v>
      </c>
      <c r="Z1048" s="11">
        <v>0</v>
      </c>
      <c r="AA1048" s="11">
        <v>0</v>
      </c>
      <c r="AB1048" s="11">
        <v>0</v>
      </c>
      <c r="AC1048" s="11"/>
      <c r="AD1048" s="11">
        <v>0</v>
      </c>
      <c r="AE1048" s="11">
        <v>0</v>
      </c>
      <c r="AF1048" s="11">
        <v>0</v>
      </c>
      <c r="AG1048" s="11"/>
      <c r="AH1048" s="11">
        <v>0</v>
      </c>
      <c r="AI1048" s="11" t="s">
        <v>32</v>
      </c>
      <c r="AJ1048" s="11"/>
    </row>
    <row r="1049" spans="1:36" s="7" customFormat="1" ht="13.5" hidden="1" customHeight="1" x14ac:dyDescent="0.25">
      <c r="A1049" s="11" t="str">
        <f t="shared" si="601"/>
        <v>select N'Фітас Наталія Юріївна', N'93',  N'Бухгалтерія',  N'Бухгалтер з обліку матеріальних цінностей',  N'0.25', 10, 800, 0, getDate(), null, getDate() union all</v>
      </c>
      <c r="B1049" s="11" t="s">
        <v>1401</v>
      </c>
      <c r="C1049" s="11" t="s">
        <v>330</v>
      </c>
      <c r="D1049" s="11" t="s">
        <v>331</v>
      </c>
      <c r="E1049" s="11" t="s">
        <v>1169</v>
      </c>
      <c r="F1049" s="11" t="s">
        <v>353</v>
      </c>
      <c r="G1049" s="11" t="s">
        <v>55</v>
      </c>
      <c r="H1049" s="11" t="s">
        <v>56</v>
      </c>
      <c r="I1049" s="11" t="s">
        <v>27</v>
      </c>
      <c r="J1049" s="11" t="s">
        <v>374</v>
      </c>
      <c r="K1049" s="11" t="s">
        <v>1570</v>
      </c>
      <c r="L1049" s="20"/>
      <c r="M1049" s="11">
        <f t="shared" si="609"/>
        <v>0</v>
      </c>
      <c r="N1049" s="11">
        <v>0</v>
      </c>
      <c r="O1049" s="11"/>
      <c r="P1049" s="11"/>
      <c r="Q1049" s="11"/>
      <c r="R1049" s="11">
        <v>0</v>
      </c>
      <c r="S1049" s="11">
        <v>0</v>
      </c>
      <c r="T1049" s="11"/>
      <c r="U1049" s="11"/>
      <c r="V1049" s="11"/>
      <c r="W1049" s="11"/>
      <c r="X1049" s="11">
        <v>0</v>
      </c>
      <c r="Y1049" s="11">
        <v>0</v>
      </c>
      <c r="Z1049" s="11">
        <v>0</v>
      </c>
      <c r="AA1049" s="11">
        <v>0</v>
      </c>
      <c r="AB1049" s="11">
        <v>0</v>
      </c>
      <c r="AC1049" s="11"/>
      <c r="AD1049" s="11">
        <v>0</v>
      </c>
      <c r="AE1049" s="11">
        <v>0</v>
      </c>
      <c r="AF1049" s="11">
        <v>0</v>
      </c>
      <c r="AG1049" s="11"/>
      <c r="AH1049" s="11">
        <v>0</v>
      </c>
      <c r="AI1049" s="11" t="s">
        <v>32</v>
      </c>
      <c r="AJ1049" s="11"/>
    </row>
    <row r="1050" spans="1:36" s="7" customFormat="1" ht="13.5" hidden="1" customHeight="1" x14ac:dyDescent="0.25">
      <c r="A1050" s="11" t="str">
        <f t="shared" si="601"/>
        <v>select N'Фішер Людмила Леонідівна', N'94',  N'Господарський відділ',  N'прибиральник службових приміщень',  N'1.00', 0, 0, 0, getDate(), null, getDate() union all</v>
      </c>
      <c r="B1050" s="11" t="s">
        <v>1105</v>
      </c>
      <c r="C1050" s="11" t="s">
        <v>63</v>
      </c>
      <c r="D1050" s="11" t="s">
        <v>64</v>
      </c>
      <c r="E1050" s="11" t="s">
        <v>1106</v>
      </c>
      <c r="F1050" s="11" t="s">
        <v>320</v>
      </c>
      <c r="G1050" s="11" t="s">
        <v>26</v>
      </c>
      <c r="H1050" s="11" t="s">
        <v>26</v>
      </c>
      <c r="I1050" s="11" t="s">
        <v>29</v>
      </c>
      <c r="J1050" s="11" t="s">
        <v>29</v>
      </c>
      <c r="K1050" s="11" t="s">
        <v>1569</v>
      </c>
      <c r="L1050" s="20"/>
      <c r="M1050" s="11">
        <f t="shared" si="609"/>
        <v>0</v>
      </c>
      <c r="N1050" s="11">
        <v>0</v>
      </c>
      <c r="O1050" s="11"/>
      <c r="P1050" s="11"/>
      <c r="Q1050" s="11"/>
      <c r="R1050" s="11">
        <v>0</v>
      </c>
      <c r="S1050" s="11">
        <v>0</v>
      </c>
      <c r="T1050" s="11"/>
      <c r="U1050" s="11"/>
      <c r="V1050" s="11"/>
      <c r="W1050" s="11"/>
      <c r="X1050" s="11">
        <v>0</v>
      </c>
      <c r="Y1050" s="11">
        <v>0</v>
      </c>
      <c r="Z1050" s="11">
        <v>0</v>
      </c>
      <c r="AA1050" s="11">
        <v>0</v>
      </c>
      <c r="AB1050" s="11">
        <v>0</v>
      </c>
      <c r="AC1050" s="11"/>
      <c r="AD1050" s="11">
        <v>0</v>
      </c>
      <c r="AE1050" s="11">
        <v>0</v>
      </c>
      <c r="AF1050" s="11">
        <v>0</v>
      </c>
      <c r="AG1050" s="11"/>
      <c r="AH1050" s="11">
        <v>0</v>
      </c>
      <c r="AI1050" s="11" t="s">
        <v>32</v>
      </c>
      <c r="AJ1050" s="11"/>
    </row>
    <row r="1051" spans="1:36" s="7" customFormat="1" ht="13.5" hidden="1" customHeight="1" x14ac:dyDescent="0.25">
      <c r="A1051" s="11" t="str">
        <f t="shared" si="601"/>
        <v>select N'Фодор Віталія Володимирівна', N'82',  N'Відділення інтенсивної терапії для вагітної, роділлі, породіллі',  N'сестра медична-анестезист',  N'1.00', 8, 260, 0, getDate(), null, getDate() union all</v>
      </c>
      <c r="B1051" s="11" t="s">
        <v>659</v>
      </c>
      <c r="C1051" s="11" t="s">
        <v>485</v>
      </c>
      <c r="D1051" s="11" t="s">
        <v>486</v>
      </c>
      <c r="E1051" s="11" t="s">
        <v>362</v>
      </c>
      <c r="F1051" s="11" t="s">
        <v>566</v>
      </c>
      <c r="G1051" s="11" t="s">
        <v>48</v>
      </c>
      <c r="H1051" s="11" t="s">
        <v>49</v>
      </c>
      <c r="I1051" s="11" t="s">
        <v>29</v>
      </c>
      <c r="J1051" s="11" t="s">
        <v>29</v>
      </c>
      <c r="K1051" s="11" t="s">
        <v>1569</v>
      </c>
      <c r="L1051" s="20"/>
      <c r="M1051" s="11">
        <f t="shared" si="609"/>
        <v>0</v>
      </c>
      <c r="N1051" s="11">
        <v>0</v>
      </c>
      <c r="O1051" s="11"/>
      <c r="P1051" s="11"/>
      <c r="Q1051" s="11"/>
      <c r="R1051" s="11">
        <v>0</v>
      </c>
      <c r="S1051" s="11">
        <v>0</v>
      </c>
      <c r="T1051" s="11"/>
      <c r="U1051" s="11"/>
      <c r="V1051" s="11"/>
      <c r="W1051" s="11"/>
      <c r="X1051" s="11">
        <v>0</v>
      </c>
      <c r="Y1051" s="11">
        <v>0</v>
      </c>
      <c r="Z1051" s="11">
        <v>0</v>
      </c>
      <c r="AA1051" s="11">
        <v>0</v>
      </c>
      <c r="AB1051" s="11">
        <v>0</v>
      </c>
      <c r="AC1051" s="11"/>
      <c r="AD1051" s="11">
        <v>0</v>
      </c>
      <c r="AE1051" s="11">
        <v>0</v>
      </c>
      <c r="AF1051" s="11">
        <v>0</v>
      </c>
      <c r="AG1051" s="11"/>
      <c r="AH1051" s="11">
        <v>0</v>
      </c>
      <c r="AI1051" s="11" t="s">
        <v>32</v>
      </c>
      <c r="AJ1051" s="11"/>
    </row>
    <row r="1052" spans="1:36" s="7" customFormat="1" ht="13.5" hidden="1" customHeight="1" x14ac:dyDescent="0.25">
      <c r="A1052" s="11" t="str">
        <f t="shared" si="601"/>
        <v>select N'Френіс Магдалина Миколаївна', N'97',  N'Акушерський блок',  N'акушерка',  N'1.00', 8, 260, 0, getDate(), null, getDate() union all</v>
      </c>
      <c r="B1052" s="11" t="s">
        <v>856</v>
      </c>
      <c r="C1052" s="11" t="s">
        <v>641</v>
      </c>
      <c r="D1052" s="11" t="s">
        <v>642</v>
      </c>
      <c r="E1052" s="11" t="s">
        <v>46</v>
      </c>
      <c r="F1052" s="11" t="s">
        <v>857</v>
      </c>
      <c r="G1052" s="11" t="s">
        <v>48</v>
      </c>
      <c r="H1052" s="11" t="s">
        <v>49</v>
      </c>
      <c r="I1052" s="11" t="s">
        <v>29</v>
      </c>
      <c r="J1052" s="11" t="s">
        <v>29</v>
      </c>
      <c r="K1052" s="11" t="s">
        <v>1569</v>
      </c>
      <c r="L1052" s="20"/>
      <c r="M1052" s="11">
        <f t="shared" si="609"/>
        <v>0</v>
      </c>
      <c r="N1052" s="11">
        <v>0</v>
      </c>
      <c r="O1052" s="11"/>
      <c r="P1052" s="11"/>
      <c r="Q1052" s="11"/>
      <c r="R1052" s="11">
        <v>0</v>
      </c>
      <c r="S1052" s="11">
        <v>0</v>
      </c>
      <c r="T1052" s="11"/>
      <c r="U1052" s="11"/>
      <c r="V1052" s="11"/>
      <c r="W1052" s="11"/>
      <c r="X1052" s="11">
        <v>0</v>
      </c>
      <c r="Y1052" s="11">
        <v>0</v>
      </c>
      <c r="Z1052" s="11">
        <v>0</v>
      </c>
      <c r="AA1052" s="11">
        <v>0</v>
      </c>
      <c r="AB1052" s="11">
        <v>0</v>
      </c>
      <c r="AC1052" s="11"/>
      <c r="AD1052" s="11">
        <v>0</v>
      </c>
      <c r="AE1052" s="11">
        <v>0</v>
      </c>
      <c r="AF1052" s="11">
        <v>0</v>
      </c>
      <c r="AG1052" s="11"/>
      <c r="AH1052" s="11">
        <v>0</v>
      </c>
      <c r="AI1052" s="11" t="s">
        <v>32</v>
      </c>
      <c r="AJ1052" s="11"/>
    </row>
    <row r="1053" spans="1:36" s="7" customFormat="1" ht="13.5" hidden="1" customHeight="1" x14ac:dyDescent="0.25">
      <c r="A1053" s="11" t="str">
        <f t="shared" si="601"/>
        <v>select N'Фречка Анжела Василівна', N'16',  N'Пологове відділення',  N'лікар-акушер-гінеколог',  N'1.00', 0, 0, 2992,20768, getDate(), null, getDate() union all</v>
      </c>
      <c r="B1053" s="11" t="s">
        <v>631</v>
      </c>
      <c r="C1053" s="11" t="s">
        <v>157</v>
      </c>
      <c r="D1053" s="11" t="s">
        <v>158</v>
      </c>
      <c r="E1053" s="11" t="s">
        <v>36</v>
      </c>
      <c r="F1053" s="11">
        <v>1.038961</v>
      </c>
      <c r="G1053" s="11" t="s">
        <v>26</v>
      </c>
      <c r="H1053" s="11" t="s">
        <v>26</v>
      </c>
      <c r="I1053" s="11" t="s">
        <v>29</v>
      </c>
      <c r="J1053" s="11" t="s">
        <v>29</v>
      </c>
      <c r="K1053" s="11" t="s">
        <v>1569</v>
      </c>
      <c r="L1053" s="20"/>
      <c r="M1053" s="11">
        <f t="shared" si="609"/>
        <v>2992.20768</v>
      </c>
      <c r="N1053" s="11">
        <f t="shared" ref="N1053:N1054" si="610">F1053*J1053*O1053</f>
        <v>2992.20768</v>
      </c>
      <c r="O1053" s="11">
        <v>2880</v>
      </c>
      <c r="P1053" s="11">
        <f t="shared" ref="P1053:P1055" si="611">S1053*(200/3)*J1053*F1053</f>
        <v>0</v>
      </c>
      <c r="Q1053" s="11" t="b">
        <f t="shared" ref="Q1053:Q1055" si="612">ROUND(R1053,2)=ROUND(P1053,2)</f>
        <v>1</v>
      </c>
      <c r="R1053" s="11">
        <v>0</v>
      </c>
      <c r="S1053" s="12">
        <v>0</v>
      </c>
      <c r="T1053" s="12">
        <f t="shared" ref="T1053:T1055" si="613">(30000*F1053*J1053)</f>
        <v>31168.83</v>
      </c>
      <c r="U1053" s="12">
        <f t="shared" ref="U1053:U1055" si="614">20000*F1053*J1053</f>
        <v>20779.22</v>
      </c>
      <c r="V1053" s="12">
        <f t="shared" ref="V1053:V1055" si="615">ROUND(IF((Y1053-T1053)&gt;U1053,(Y1053-T1053-U1053)*0.1+U1053*0.3,(Y1053-T1053)*0.3),2)</f>
        <v>-9350.65</v>
      </c>
      <c r="W1053" s="12" t="b">
        <f t="shared" ref="W1053:W1055" si="616">IF(V1053&lt;0,0,V1053)=ROUND(X1053,2)</f>
        <v>1</v>
      </c>
      <c r="X1053" s="11">
        <v>0</v>
      </c>
      <c r="Y1053" s="11">
        <v>0</v>
      </c>
      <c r="Z1053" s="11">
        <v>0</v>
      </c>
      <c r="AA1053" s="11">
        <v>0</v>
      </c>
      <c r="AB1053" s="11">
        <v>0</v>
      </c>
      <c r="AC1053" s="11"/>
      <c r="AD1053" s="11">
        <v>0</v>
      </c>
      <c r="AE1053" s="11">
        <v>0</v>
      </c>
      <c r="AF1053" s="11">
        <v>0</v>
      </c>
      <c r="AG1053" s="11" t="b">
        <f t="shared" ref="AG1053:AG1055" si="617">ROUND(AF1053,2)=ROUND((AH1053*AE1053),2)</f>
        <v>1</v>
      </c>
      <c r="AH1053" s="11">
        <v>0</v>
      </c>
      <c r="AI1053" s="11" t="s">
        <v>32</v>
      </c>
      <c r="AJ1053" s="11"/>
    </row>
    <row r="1054" spans="1:36" s="7" customFormat="1" ht="13.5" hidden="1" customHeight="1" x14ac:dyDescent="0.25">
      <c r="A1054" s="11" t="str">
        <f t="shared" si="601"/>
        <v>select N'Фречка Василь Антонович', N'18',  N'Хірургічне відділення №1',  N'лікар-хірург',  N'1.00', 0, 0, 2208,534336, getDate(), null, getDate() union all</v>
      </c>
      <c r="B1054" s="11" t="s">
        <v>434</v>
      </c>
      <c r="C1054" s="11" t="s">
        <v>151</v>
      </c>
      <c r="D1054" s="11" t="s">
        <v>152</v>
      </c>
      <c r="E1054" s="11" t="s">
        <v>435</v>
      </c>
      <c r="F1054" s="11">
        <v>0.76685219999999998</v>
      </c>
      <c r="G1054" s="11" t="s">
        <v>26</v>
      </c>
      <c r="H1054" s="11" t="s">
        <v>26</v>
      </c>
      <c r="I1054" s="11" t="s">
        <v>29</v>
      </c>
      <c r="J1054" s="11" t="s">
        <v>29</v>
      </c>
      <c r="K1054" s="11" t="s">
        <v>1569</v>
      </c>
      <c r="L1054" s="20"/>
      <c r="M1054" s="11">
        <f t="shared" si="609"/>
        <v>2208.5343360000002</v>
      </c>
      <c r="N1054" s="11">
        <f t="shared" si="610"/>
        <v>2208.5343360000002</v>
      </c>
      <c r="O1054" s="11">
        <v>2880</v>
      </c>
      <c r="P1054" s="11">
        <f t="shared" si="611"/>
        <v>0</v>
      </c>
      <c r="Q1054" s="11" t="b">
        <f t="shared" si="612"/>
        <v>1</v>
      </c>
      <c r="R1054" s="11">
        <v>0</v>
      </c>
      <c r="S1054" s="14">
        <v>0</v>
      </c>
      <c r="T1054" s="12">
        <f t="shared" si="613"/>
        <v>23005.565999999999</v>
      </c>
      <c r="U1054" s="12">
        <f t="shared" si="614"/>
        <v>15337.044</v>
      </c>
      <c r="V1054" s="12">
        <f t="shared" si="615"/>
        <v>-6901.67</v>
      </c>
      <c r="W1054" s="12" t="b">
        <f t="shared" si="616"/>
        <v>1</v>
      </c>
      <c r="X1054" s="11">
        <v>0</v>
      </c>
      <c r="Y1054" s="11">
        <v>0</v>
      </c>
      <c r="Z1054" s="11">
        <v>0</v>
      </c>
      <c r="AA1054" s="11">
        <v>0</v>
      </c>
      <c r="AB1054" s="11">
        <v>0</v>
      </c>
      <c r="AC1054" s="11"/>
      <c r="AD1054" s="11" t="s">
        <v>26</v>
      </c>
      <c r="AE1054" s="11">
        <v>0</v>
      </c>
      <c r="AF1054" s="11">
        <v>0</v>
      </c>
      <c r="AG1054" s="11" t="b">
        <f t="shared" si="617"/>
        <v>1</v>
      </c>
      <c r="AH1054" s="11">
        <v>0</v>
      </c>
      <c r="AI1054" s="11" t="s">
        <v>32</v>
      </c>
      <c r="AJ1054" s="11"/>
    </row>
    <row r="1055" spans="1:36" s="7" customFormat="1" ht="13.5" hidden="1" customHeight="1" x14ac:dyDescent="0.25">
      <c r="A1055" s="11" t="str">
        <f t="shared" si="601"/>
        <v>select N'Фролов Максим Олександрович', N'54',  N'Паталогоанатомічне відділення',  N'лікар-патологоанатом',  N'1.00', 0, 0, 0, getDate(), null, getDate() union all</v>
      </c>
      <c r="B1055" s="11" t="s">
        <v>285</v>
      </c>
      <c r="C1055" s="11" t="s">
        <v>286</v>
      </c>
      <c r="D1055" s="11" t="s">
        <v>287</v>
      </c>
      <c r="E1055" s="11" t="s">
        <v>288</v>
      </c>
      <c r="F1055" s="11">
        <v>0</v>
      </c>
      <c r="G1055" s="11" t="s">
        <v>26</v>
      </c>
      <c r="H1055" s="11" t="s">
        <v>26</v>
      </c>
      <c r="I1055" s="11" t="s">
        <v>29</v>
      </c>
      <c r="J1055" s="11" t="s">
        <v>29</v>
      </c>
      <c r="K1055" s="11" t="s">
        <v>1569</v>
      </c>
      <c r="L1055" s="20"/>
      <c r="M1055" s="11">
        <f t="shared" si="609"/>
        <v>0</v>
      </c>
      <c r="N1055" s="11">
        <v>0</v>
      </c>
      <c r="O1055" s="11"/>
      <c r="P1055" s="11">
        <f t="shared" si="611"/>
        <v>0</v>
      </c>
      <c r="Q1055" s="11" t="b">
        <f t="shared" si="612"/>
        <v>1</v>
      </c>
      <c r="R1055" s="11">
        <v>0</v>
      </c>
      <c r="S1055" s="12">
        <v>0</v>
      </c>
      <c r="T1055" s="12">
        <f t="shared" si="613"/>
        <v>0</v>
      </c>
      <c r="U1055" s="12">
        <f t="shared" si="614"/>
        <v>0</v>
      </c>
      <c r="V1055" s="12">
        <f t="shared" si="615"/>
        <v>0</v>
      </c>
      <c r="W1055" s="12" t="b">
        <f t="shared" si="616"/>
        <v>1</v>
      </c>
      <c r="X1055" s="11">
        <v>0</v>
      </c>
      <c r="Y1055" s="11">
        <v>0</v>
      </c>
      <c r="Z1055" s="11">
        <v>0</v>
      </c>
      <c r="AA1055" s="11">
        <v>0</v>
      </c>
      <c r="AB1055" s="11">
        <v>0</v>
      </c>
      <c r="AC1055" s="11"/>
      <c r="AD1055" s="11">
        <v>0</v>
      </c>
      <c r="AE1055" s="11">
        <v>0</v>
      </c>
      <c r="AF1055" s="11">
        <v>0</v>
      </c>
      <c r="AG1055" s="11" t="b">
        <f t="shared" si="617"/>
        <v>1</v>
      </c>
      <c r="AH1055" s="11">
        <v>0</v>
      </c>
      <c r="AI1055" s="11" t="s">
        <v>32</v>
      </c>
      <c r="AJ1055" s="11"/>
    </row>
    <row r="1056" spans="1:36" s="7" customFormat="1" ht="13.5" hidden="1" customHeight="1" x14ac:dyDescent="0.25">
      <c r="A1056" s="11" t="str">
        <f t="shared" si="601"/>
        <v>select N'Фроща Оксана Володимирівна', N'22',  N'Відділення загальної терапії',  N'сестра медична',  N'1.00', 8, 200, 0, getDate(), null, getDate() union all</v>
      </c>
      <c r="B1056" s="11" t="s">
        <v>530</v>
      </c>
      <c r="C1056" s="11" t="s">
        <v>202</v>
      </c>
      <c r="D1056" s="11" t="s">
        <v>203</v>
      </c>
      <c r="E1056" s="11" t="s">
        <v>93</v>
      </c>
      <c r="F1056" s="11" t="s">
        <v>142</v>
      </c>
      <c r="G1056" s="11" t="s">
        <v>48</v>
      </c>
      <c r="H1056" s="11" t="s">
        <v>95</v>
      </c>
      <c r="I1056" s="11" t="s">
        <v>29</v>
      </c>
      <c r="J1056" s="11" t="s">
        <v>29</v>
      </c>
      <c r="K1056" s="11" t="s">
        <v>1569</v>
      </c>
      <c r="L1056" s="20"/>
      <c r="M1056" s="11">
        <f t="shared" si="609"/>
        <v>0</v>
      </c>
      <c r="N1056" s="11">
        <v>0</v>
      </c>
      <c r="O1056" s="11"/>
      <c r="P1056" s="11"/>
      <c r="Q1056" s="11"/>
      <c r="R1056" s="11">
        <v>0</v>
      </c>
      <c r="S1056" s="11">
        <v>0</v>
      </c>
      <c r="T1056" s="11"/>
      <c r="U1056" s="11"/>
      <c r="V1056" s="11"/>
      <c r="W1056" s="11"/>
      <c r="X1056" s="11">
        <v>0</v>
      </c>
      <c r="Y1056" s="11">
        <v>0</v>
      </c>
      <c r="Z1056" s="11">
        <v>0</v>
      </c>
      <c r="AA1056" s="11">
        <v>0</v>
      </c>
      <c r="AB1056" s="11">
        <v>0</v>
      </c>
      <c r="AC1056" s="11"/>
      <c r="AD1056" s="11">
        <v>0</v>
      </c>
      <c r="AE1056" s="11">
        <v>0</v>
      </c>
      <c r="AF1056" s="11">
        <v>0</v>
      </c>
      <c r="AG1056" s="11"/>
      <c r="AH1056" s="11">
        <v>0</v>
      </c>
      <c r="AI1056" s="11" t="s">
        <v>32</v>
      </c>
      <c r="AJ1056" s="11"/>
    </row>
    <row r="1057" spans="1:36" s="7" customFormat="1" ht="13.5" hidden="1" customHeight="1" x14ac:dyDescent="0.25">
      <c r="A1057" s="11" t="str">
        <f t="shared" si="601"/>
        <v>select N'Фурдь Олена Володимирівна', N'',  N'Адміністрація',  N'менеджер з адміністративної діяльності',  N'1.00', 0, 0, 0, getDate(), null, getDate() union all</v>
      </c>
      <c r="B1057" s="11" t="s">
        <v>989</v>
      </c>
      <c r="C1057" s="11" t="s">
        <v>191</v>
      </c>
      <c r="D1057" s="11"/>
      <c r="E1057" s="11" t="s">
        <v>60</v>
      </c>
      <c r="F1057" s="11" t="s">
        <v>25</v>
      </c>
      <c r="G1057" s="11">
        <v>0</v>
      </c>
      <c r="H1057" s="11">
        <v>0</v>
      </c>
      <c r="I1057" s="11" t="s">
        <v>29</v>
      </c>
      <c r="J1057" s="11" t="s">
        <v>29</v>
      </c>
      <c r="K1057" s="11" t="s">
        <v>1569</v>
      </c>
      <c r="L1057" s="20"/>
      <c r="M1057" s="11">
        <f t="shared" si="609"/>
        <v>0</v>
      </c>
      <c r="N1057" s="11">
        <v>0</v>
      </c>
      <c r="O1057" s="11"/>
      <c r="P1057" s="11"/>
      <c r="Q1057" s="11"/>
      <c r="R1057" s="11">
        <v>0</v>
      </c>
      <c r="S1057" s="11">
        <v>0</v>
      </c>
      <c r="T1057" s="11"/>
      <c r="U1057" s="11"/>
      <c r="V1057" s="11"/>
      <c r="W1057" s="11"/>
      <c r="X1057" s="11">
        <v>0</v>
      </c>
      <c r="Y1057" s="11">
        <v>0</v>
      </c>
      <c r="Z1057" s="11">
        <v>0</v>
      </c>
      <c r="AA1057" s="11">
        <v>0</v>
      </c>
      <c r="AB1057" s="11">
        <v>0</v>
      </c>
      <c r="AC1057" s="11"/>
      <c r="AD1057" s="11">
        <v>0</v>
      </c>
      <c r="AE1057" s="11">
        <v>0</v>
      </c>
      <c r="AF1057" s="11">
        <v>0</v>
      </c>
      <c r="AG1057" s="11"/>
      <c r="AH1057" s="11">
        <v>0</v>
      </c>
      <c r="AI1057" s="11" t="s">
        <v>32</v>
      </c>
      <c r="AJ1057" s="11"/>
    </row>
    <row r="1058" spans="1:36" s="7" customFormat="1" ht="13.5" hidden="1" customHeight="1" x14ac:dyDescent="0.25">
      <c r="A1058" s="11" t="str">
        <f t="shared" si="601"/>
        <v>select N'Фуцур Світлана Ігорівна', N'82',  N'Відділення інтенсивної терапії для вагітної, роділлі, породіллі',  N'лікар-анестезіолог',  N'1.00', 0, 0, 2992,20768, getDate(), null, getDate() union all</v>
      </c>
      <c r="B1058" s="11" t="s">
        <v>1281</v>
      </c>
      <c r="C1058" s="11" t="s">
        <v>485</v>
      </c>
      <c r="D1058" s="11" t="s">
        <v>486</v>
      </c>
      <c r="E1058" s="11" t="s">
        <v>219</v>
      </c>
      <c r="F1058" s="11">
        <v>1.038961</v>
      </c>
      <c r="G1058" s="11" t="s">
        <v>26</v>
      </c>
      <c r="H1058" s="11" t="s">
        <v>26</v>
      </c>
      <c r="I1058" s="11" t="s">
        <v>29</v>
      </c>
      <c r="J1058" s="11" t="s">
        <v>29</v>
      </c>
      <c r="K1058" s="11" t="s">
        <v>1569</v>
      </c>
      <c r="L1058" s="20"/>
      <c r="M1058" s="11">
        <f t="shared" si="609"/>
        <v>2992.20768</v>
      </c>
      <c r="N1058" s="11">
        <f>F1058*J1058*O1058</f>
        <v>2992.20768</v>
      </c>
      <c r="O1058" s="11">
        <v>2880</v>
      </c>
      <c r="P1058" s="11">
        <f>S1058*(200/3)*J1058*F1058</f>
        <v>0</v>
      </c>
      <c r="Q1058" s="11" t="b">
        <f>ROUND(R1058,2)=ROUND(P1058,2)</f>
        <v>1</v>
      </c>
      <c r="R1058" s="11">
        <v>0</v>
      </c>
      <c r="S1058" s="12">
        <v>0</v>
      </c>
      <c r="T1058" s="12">
        <f>(30000*F1058*J1058)</f>
        <v>31168.83</v>
      </c>
      <c r="U1058" s="12">
        <f>20000*F1058*J1058</f>
        <v>20779.22</v>
      </c>
      <c r="V1058" s="12">
        <f>ROUND(IF((Y1058-T1058)&gt;U1058,(Y1058-T1058-U1058)*0.1+U1058*0.3,(Y1058-T1058)*0.3),2)</f>
        <v>-9350.65</v>
      </c>
      <c r="W1058" s="12" t="b">
        <f>IF(V1058&lt;0,0,V1058)=ROUND(X1058,2)</f>
        <v>1</v>
      </c>
      <c r="X1058" s="11">
        <v>0</v>
      </c>
      <c r="Y1058" s="11">
        <v>0</v>
      </c>
      <c r="Z1058" s="11">
        <v>0</v>
      </c>
      <c r="AA1058" s="11">
        <v>0</v>
      </c>
      <c r="AB1058" s="11">
        <v>0</v>
      </c>
      <c r="AC1058" s="11"/>
      <c r="AD1058" s="11">
        <v>0</v>
      </c>
      <c r="AE1058" s="11">
        <v>0</v>
      </c>
      <c r="AF1058" s="11">
        <v>0</v>
      </c>
      <c r="AG1058" s="11" t="b">
        <f>ROUND(AF1058,2)=ROUND((AH1058*AE1058),2)</f>
        <v>1</v>
      </c>
      <c r="AH1058" s="11">
        <v>0</v>
      </c>
      <c r="AI1058" s="11" t="s">
        <v>32</v>
      </c>
      <c r="AJ1058" s="11"/>
    </row>
    <row r="1059" spans="1:36" s="7" customFormat="1" ht="13.5" hidden="1" customHeight="1" x14ac:dyDescent="0.25">
      <c r="A1059" s="11" t="str">
        <f t="shared" si="601"/>
        <v>select N'Хайнас Вікторія Михайлівна', N'86',  N'Відділення постінтенсивного виходжування для новонароджених та постнатального догляду',  N'сестра медична',  N'1.00', 8, 200, 0, getDate(), null, getDate() union all</v>
      </c>
      <c r="B1059" s="11" t="s">
        <v>1491</v>
      </c>
      <c r="C1059" s="11" t="s">
        <v>681</v>
      </c>
      <c r="D1059" s="11" t="s">
        <v>682</v>
      </c>
      <c r="E1059" s="11" t="s">
        <v>93</v>
      </c>
      <c r="F1059" s="11" t="s">
        <v>1492</v>
      </c>
      <c r="G1059" s="11" t="s">
        <v>48</v>
      </c>
      <c r="H1059" s="11" t="s">
        <v>95</v>
      </c>
      <c r="I1059" s="11" t="s">
        <v>29</v>
      </c>
      <c r="J1059" s="11" t="s">
        <v>29</v>
      </c>
      <c r="K1059" s="11" t="s">
        <v>1569</v>
      </c>
      <c r="L1059" s="20"/>
      <c r="M1059" s="11">
        <f t="shared" si="609"/>
        <v>0</v>
      </c>
      <c r="N1059" s="11">
        <v>0</v>
      </c>
      <c r="O1059" s="11"/>
      <c r="P1059" s="11"/>
      <c r="Q1059" s="11"/>
      <c r="R1059" s="11">
        <v>0</v>
      </c>
      <c r="S1059" s="11">
        <v>0</v>
      </c>
      <c r="T1059" s="11"/>
      <c r="U1059" s="11"/>
      <c r="V1059" s="11"/>
      <c r="W1059" s="11"/>
      <c r="X1059" s="11">
        <v>0</v>
      </c>
      <c r="Y1059" s="11">
        <v>0</v>
      </c>
      <c r="Z1059" s="11">
        <v>0</v>
      </c>
      <c r="AA1059" s="11">
        <v>0</v>
      </c>
      <c r="AB1059" s="11">
        <v>0</v>
      </c>
      <c r="AC1059" s="11"/>
      <c r="AD1059" s="11">
        <v>0</v>
      </c>
      <c r="AE1059" s="11">
        <v>0</v>
      </c>
      <c r="AF1059" s="11">
        <v>0</v>
      </c>
      <c r="AG1059" s="11"/>
      <c r="AH1059" s="11">
        <v>0</v>
      </c>
      <c r="AI1059" s="11" t="s">
        <v>32</v>
      </c>
      <c r="AJ1059" s="11"/>
    </row>
    <row r="1060" spans="1:36" s="7" customFormat="1" ht="13.5" hidden="1" customHeight="1" x14ac:dyDescent="0.25">
      <c r="A1060" s="11" t="str">
        <f t="shared" si="601"/>
        <v>select N'Хайнас Мар'яна Іллівна', N'32',  N'Кабінет молодшого персоналу',  N'Молодша медична сестра',  N'1.00', 8, 120, 0, getDate(), null, getDate() union all</v>
      </c>
      <c r="B1060" s="11" t="s">
        <v>418</v>
      </c>
      <c r="C1060" s="11" t="s">
        <v>419</v>
      </c>
      <c r="D1060" s="11" t="s">
        <v>84</v>
      </c>
      <c r="E1060" s="11" t="s">
        <v>111</v>
      </c>
      <c r="F1060" s="11" t="s">
        <v>31</v>
      </c>
      <c r="G1060" s="11" t="s">
        <v>48</v>
      </c>
      <c r="H1060" s="11" t="s">
        <v>112</v>
      </c>
      <c r="I1060" s="11" t="s">
        <v>29</v>
      </c>
      <c r="J1060" s="11" t="s">
        <v>29</v>
      </c>
      <c r="K1060" s="11" t="s">
        <v>1569</v>
      </c>
      <c r="L1060" s="20"/>
      <c r="M1060" s="11">
        <f t="shared" si="609"/>
        <v>0</v>
      </c>
      <c r="N1060" s="11">
        <v>0</v>
      </c>
      <c r="O1060" s="11"/>
      <c r="P1060" s="11"/>
      <c r="Q1060" s="11"/>
      <c r="R1060" s="11">
        <v>0</v>
      </c>
      <c r="S1060" s="11">
        <v>0</v>
      </c>
      <c r="T1060" s="11"/>
      <c r="U1060" s="11"/>
      <c r="V1060" s="11"/>
      <c r="W1060" s="11"/>
      <c r="X1060" s="11">
        <v>0</v>
      </c>
      <c r="Y1060" s="11">
        <v>0</v>
      </c>
      <c r="Z1060" s="11">
        <v>0</v>
      </c>
      <c r="AA1060" s="11">
        <v>0</v>
      </c>
      <c r="AB1060" s="11">
        <v>0</v>
      </c>
      <c r="AC1060" s="11"/>
      <c r="AD1060" s="11">
        <v>0</v>
      </c>
      <c r="AE1060" s="11">
        <v>0</v>
      </c>
      <c r="AF1060" s="11">
        <v>0</v>
      </c>
      <c r="AG1060" s="11"/>
      <c r="AH1060" s="11">
        <v>0</v>
      </c>
      <c r="AI1060" s="11" t="s">
        <v>32</v>
      </c>
      <c r="AJ1060" s="11"/>
    </row>
    <row r="1061" spans="1:36" s="7" customFormat="1" ht="13.5" hidden="1" customHeight="1" x14ac:dyDescent="0.25">
      <c r="A1061" s="11" t="str">
        <f t="shared" si="601"/>
        <v>select N'Халус Любов Юріївна', N'18',  N'Хірургічне відділення №1',  N'сестра медична',  N'1.00', 8, 200, 0, getDate(), null, getDate() union all</v>
      </c>
      <c r="B1061" s="11" t="s">
        <v>439</v>
      </c>
      <c r="C1061" s="11" t="s">
        <v>151</v>
      </c>
      <c r="D1061" s="11" t="s">
        <v>152</v>
      </c>
      <c r="E1061" s="11" t="s">
        <v>93</v>
      </c>
      <c r="F1061" s="11" t="s">
        <v>31</v>
      </c>
      <c r="G1061" s="11" t="s">
        <v>48</v>
      </c>
      <c r="H1061" s="11" t="s">
        <v>95</v>
      </c>
      <c r="I1061" s="11" t="s">
        <v>29</v>
      </c>
      <c r="J1061" s="11" t="s">
        <v>29</v>
      </c>
      <c r="K1061" s="11" t="s">
        <v>1569</v>
      </c>
      <c r="L1061" s="20"/>
      <c r="M1061" s="11">
        <f t="shared" si="609"/>
        <v>0</v>
      </c>
      <c r="N1061" s="11">
        <v>0</v>
      </c>
      <c r="O1061" s="11"/>
      <c r="P1061" s="11"/>
      <c r="Q1061" s="11"/>
      <c r="R1061" s="11">
        <v>0</v>
      </c>
      <c r="S1061" s="11">
        <v>0</v>
      </c>
      <c r="T1061" s="11"/>
      <c r="U1061" s="11"/>
      <c r="V1061" s="11"/>
      <c r="W1061" s="11"/>
      <c r="X1061" s="11">
        <v>0</v>
      </c>
      <c r="Y1061" s="11">
        <v>0</v>
      </c>
      <c r="Z1061" s="11">
        <v>0</v>
      </c>
      <c r="AA1061" s="11">
        <v>0</v>
      </c>
      <c r="AB1061" s="11">
        <v>0</v>
      </c>
      <c r="AC1061" s="11"/>
      <c r="AD1061" s="11">
        <v>0</v>
      </c>
      <c r="AE1061" s="11">
        <v>0</v>
      </c>
      <c r="AF1061" s="11">
        <v>0</v>
      </c>
      <c r="AG1061" s="11"/>
      <c r="AH1061" s="11">
        <v>0</v>
      </c>
      <c r="AI1061" s="11" t="s">
        <v>32</v>
      </c>
      <c r="AJ1061" s="11"/>
    </row>
    <row r="1062" spans="1:36" s="7" customFormat="1" ht="13.5" hidden="1" customHeight="1" x14ac:dyDescent="0.25">
      <c r="A1062" s="11" t="str">
        <f t="shared" si="601"/>
        <v>select N'Харченко Ольга Андріївна', N'81',  N'Операційний блок судинної хірургії',  N'Молодша медична сестра',  N'1.00', 8, 120, 0, getDate(), null, getDate() union all</v>
      </c>
      <c r="B1062" s="11" t="s">
        <v>1025</v>
      </c>
      <c r="C1062" s="11" t="s">
        <v>1026</v>
      </c>
      <c r="D1062" s="11" t="s">
        <v>227</v>
      </c>
      <c r="E1062" s="11" t="s">
        <v>111</v>
      </c>
      <c r="F1062" s="11" t="s">
        <v>353</v>
      </c>
      <c r="G1062" s="11" t="s">
        <v>48</v>
      </c>
      <c r="H1062" s="11" t="s">
        <v>112</v>
      </c>
      <c r="I1062" s="11" t="s">
        <v>29</v>
      </c>
      <c r="J1062" s="11" t="s">
        <v>29</v>
      </c>
      <c r="K1062" s="11" t="s">
        <v>1569</v>
      </c>
      <c r="L1062" s="20"/>
      <c r="M1062" s="11">
        <f t="shared" si="609"/>
        <v>0</v>
      </c>
      <c r="N1062" s="11">
        <v>0</v>
      </c>
      <c r="O1062" s="11"/>
      <c r="P1062" s="11"/>
      <c r="Q1062" s="11"/>
      <c r="R1062" s="11">
        <v>0</v>
      </c>
      <c r="S1062" s="11">
        <v>0</v>
      </c>
      <c r="T1062" s="11"/>
      <c r="U1062" s="11"/>
      <c r="V1062" s="11"/>
      <c r="W1062" s="11"/>
      <c r="X1062" s="11">
        <v>0</v>
      </c>
      <c r="Y1062" s="11">
        <v>0</v>
      </c>
      <c r="Z1062" s="11">
        <v>0</v>
      </c>
      <c r="AA1062" s="11">
        <v>0</v>
      </c>
      <c r="AB1062" s="11">
        <v>0</v>
      </c>
      <c r="AC1062" s="11"/>
      <c r="AD1062" s="11">
        <v>0</v>
      </c>
      <c r="AE1062" s="11">
        <v>0</v>
      </c>
      <c r="AF1062" s="11">
        <v>0</v>
      </c>
      <c r="AG1062" s="11"/>
      <c r="AH1062" s="11">
        <v>0</v>
      </c>
      <c r="AI1062" s="11" t="s">
        <v>32</v>
      </c>
      <c r="AJ1062" s="11"/>
    </row>
    <row r="1063" spans="1:36" s="7" customFormat="1" ht="13.5" hidden="1" customHeight="1" x14ac:dyDescent="0.25">
      <c r="A1063" s="11" t="str">
        <f t="shared" si="601"/>
        <v>select N'Хаща Алла Дмитрівна', N'32',  N'Реабілітаційний кабінет',  N'сестра медична з фізіотерапії',  N'1.00', 8, 200, 0, getDate(), null, getDate() union all</v>
      </c>
      <c r="B1063" s="11" t="s">
        <v>772</v>
      </c>
      <c r="C1063" s="11" t="s">
        <v>758</v>
      </c>
      <c r="D1063" s="11" t="s">
        <v>84</v>
      </c>
      <c r="E1063" s="11" t="s">
        <v>759</v>
      </c>
      <c r="F1063" s="11" t="s">
        <v>25</v>
      </c>
      <c r="G1063" s="11" t="s">
        <v>48</v>
      </c>
      <c r="H1063" s="11" t="s">
        <v>95</v>
      </c>
      <c r="I1063" s="11" t="s">
        <v>29</v>
      </c>
      <c r="J1063" s="11" t="s">
        <v>29</v>
      </c>
      <c r="K1063" s="11" t="s">
        <v>1569</v>
      </c>
      <c r="L1063" s="20"/>
      <c r="M1063" s="11">
        <f t="shared" si="609"/>
        <v>0</v>
      </c>
      <c r="N1063" s="11">
        <v>0</v>
      </c>
      <c r="O1063" s="11"/>
      <c r="P1063" s="11"/>
      <c r="Q1063" s="11"/>
      <c r="R1063" s="11">
        <v>0</v>
      </c>
      <c r="S1063" s="11">
        <v>0</v>
      </c>
      <c r="T1063" s="11"/>
      <c r="U1063" s="11"/>
      <c r="V1063" s="11"/>
      <c r="W1063" s="11"/>
      <c r="X1063" s="11">
        <v>0</v>
      </c>
      <c r="Y1063" s="11">
        <v>0</v>
      </c>
      <c r="Z1063" s="11">
        <v>0</v>
      </c>
      <c r="AA1063" s="11">
        <v>0</v>
      </c>
      <c r="AB1063" s="11">
        <v>0</v>
      </c>
      <c r="AC1063" s="11"/>
      <c r="AD1063" s="11">
        <v>0</v>
      </c>
      <c r="AE1063" s="11">
        <v>0</v>
      </c>
      <c r="AF1063" s="11">
        <v>0</v>
      </c>
      <c r="AG1063" s="11"/>
      <c r="AH1063" s="11">
        <v>0</v>
      </c>
      <c r="AI1063" s="11" t="s">
        <v>32</v>
      </c>
      <c r="AJ1063" s="11"/>
    </row>
    <row r="1064" spans="1:36" s="7" customFormat="1" ht="13.5" hidden="1" customHeight="1" x14ac:dyDescent="0.25">
      <c r="A1064" s="11" t="str">
        <f t="shared" si="601"/>
        <v>select N'Хаща Наталія Володимирівна', N'3',  N'Інфекційне відділення',  N'сестра медична',  N'1.00', 8, 200, 0, getDate(), null, getDate() union all</v>
      </c>
      <c r="B1064" s="11" t="s">
        <v>1181</v>
      </c>
      <c r="C1064" s="11" t="s">
        <v>92</v>
      </c>
      <c r="D1064" s="11" t="s">
        <v>77</v>
      </c>
      <c r="E1064" s="11" t="s">
        <v>93</v>
      </c>
      <c r="F1064" s="11" t="s">
        <v>25</v>
      </c>
      <c r="G1064" s="11" t="s">
        <v>48</v>
      </c>
      <c r="H1064" s="11" t="s">
        <v>95</v>
      </c>
      <c r="I1064" s="11" t="s">
        <v>29</v>
      </c>
      <c r="J1064" s="11" t="s">
        <v>29</v>
      </c>
      <c r="K1064" s="11" t="s">
        <v>1569</v>
      </c>
      <c r="L1064" s="20"/>
      <c r="M1064" s="11">
        <f t="shared" si="609"/>
        <v>0</v>
      </c>
      <c r="N1064" s="11">
        <v>0</v>
      </c>
      <c r="O1064" s="11"/>
      <c r="P1064" s="11"/>
      <c r="Q1064" s="11"/>
      <c r="R1064" s="11">
        <v>0</v>
      </c>
      <c r="S1064" s="11">
        <v>0</v>
      </c>
      <c r="T1064" s="11"/>
      <c r="U1064" s="11"/>
      <c r="V1064" s="11"/>
      <c r="W1064" s="11"/>
      <c r="X1064" s="11">
        <v>0</v>
      </c>
      <c r="Y1064" s="11">
        <v>0</v>
      </c>
      <c r="Z1064" s="11">
        <v>0</v>
      </c>
      <c r="AA1064" s="11">
        <v>0</v>
      </c>
      <c r="AB1064" s="11">
        <v>0</v>
      </c>
      <c r="AC1064" s="11"/>
      <c r="AD1064" s="11">
        <v>0</v>
      </c>
      <c r="AE1064" s="11">
        <v>0</v>
      </c>
      <c r="AF1064" s="11">
        <v>0</v>
      </c>
      <c r="AG1064" s="11"/>
      <c r="AH1064" s="11">
        <v>0</v>
      </c>
      <c r="AI1064" s="11" t="s">
        <v>32</v>
      </c>
      <c r="AJ1064" s="11"/>
    </row>
    <row r="1065" spans="1:36" s="7" customFormat="1" ht="13.5" hidden="1" customHeight="1" x14ac:dyDescent="0.25">
      <c r="A1065" s="11" t="str">
        <f t="shared" si="601"/>
        <v>select N'Химинець Валерія Миколаївна', N'',  N'Адміністрація',  N'діловод',  N'1.00', 0, 0, 0, getDate(), null, getDate() union all</v>
      </c>
      <c r="B1065" s="11" t="s">
        <v>1513</v>
      </c>
      <c r="C1065" s="11" t="s">
        <v>191</v>
      </c>
      <c r="D1065" s="11"/>
      <c r="E1065" s="11" t="s">
        <v>1514</v>
      </c>
      <c r="F1065" s="11" t="s">
        <v>25</v>
      </c>
      <c r="G1065" s="11" t="s">
        <v>26</v>
      </c>
      <c r="H1065" s="11" t="s">
        <v>26</v>
      </c>
      <c r="I1065" s="11" t="s">
        <v>29</v>
      </c>
      <c r="J1065" s="11" t="s">
        <v>29</v>
      </c>
      <c r="K1065" s="11" t="s">
        <v>1569</v>
      </c>
      <c r="L1065" s="20"/>
      <c r="M1065" s="11">
        <f t="shared" si="609"/>
        <v>0</v>
      </c>
      <c r="N1065" s="11">
        <v>0</v>
      </c>
      <c r="O1065" s="11"/>
      <c r="P1065" s="11"/>
      <c r="Q1065" s="11"/>
      <c r="R1065" s="11">
        <v>0</v>
      </c>
      <c r="S1065" s="11">
        <v>0</v>
      </c>
      <c r="T1065" s="11"/>
      <c r="U1065" s="11"/>
      <c r="V1065" s="11"/>
      <c r="W1065" s="11"/>
      <c r="X1065" s="11">
        <v>0</v>
      </c>
      <c r="Y1065" s="11">
        <v>0</v>
      </c>
      <c r="Z1065" s="11">
        <v>0</v>
      </c>
      <c r="AA1065" s="11">
        <v>0</v>
      </c>
      <c r="AB1065" s="11">
        <v>0</v>
      </c>
      <c r="AC1065" s="11"/>
      <c r="AD1065" s="11">
        <v>0</v>
      </c>
      <c r="AE1065" s="11">
        <v>0</v>
      </c>
      <c r="AF1065" s="11">
        <v>0</v>
      </c>
      <c r="AG1065" s="11"/>
      <c r="AH1065" s="11">
        <v>0</v>
      </c>
      <c r="AI1065" s="11" t="s">
        <v>32</v>
      </c>
      <c r="AJ1065" s="11"/>
    </row>
    <row r="1066" spans="1:36" s="7" customFormat="1" ht="13.5" hidden="1" customHeight="1" x14ac:dyDescent="0.25">
      <c r="A1066" s="11" t="str">
        <f t="shared" si="601"/>
        <v>select N'Химич Тетяна Андріївна', N'32',  N'Кабінет з ультразвукової діагностики',  N'лікар з ультразвукової діагностики',  N'1.00', 0, 0, 1854,8579, getDate(), null, getDate() union all</v>
      </c>
      <c r="B1066" s="11" t="s">
        <v>302</v>
      </c>
      <c r="C1066" s="11" t="s">
        <v>303</v>
      </c>
      <c r="D1066" s="11" t="s">
        <v>84</v>
      </c>
      <c r="E1066" s="11" t="s">
        <v>159</v>
      </c>
      <c r="F1066" s="11">
        <v>0.76190469999999999</v>
      </c>
      <c r="G1066" s="11" t="s">
        <v>26</v>
      </c>
      <c r="H1066" s="11" t="s">
        <v>26</v>
      </c>
      <c r="I1066" s="11" t="s">
        <v>29</v>
      </c>
      <c r="J1066" s="11" t="s">
        <v>29</v>
      </c>
      <c r="K1066" s="11" t="s">
        <v>1569</v>
      </c>
      <c r="L1066" s="20"/>
      <c r="M1066" s="11">
        <f t="shared" si="609"/>
        <v>1854.8579</v>
      </c>
      <c r="N1066" s="11">
        <v>0</v>
      </c>
      <c r="O1066" s="11"/>
      <c r="P1066" s="11">
        <f>S1066*(200/3)*J1066*F1066</f>
        <v>0</v>
      </c>
      <c r="Q1066" s="11" t="b">
        <f>ROUND(R1066,2)=ROUND(P1066,2)</f>
        <v>1</v>
      </c>
      <c r="R1066" s="11">
        <v>0</v>
      </c>
      <c r="S1066" s="12">
        <v>0</v>
      </c>
      <c r="T1066" s="12">
        <f>(30000*F1066*J1066)</f>
        <v>22857.141</v>
      </c>
      <c r="U1066" s="12">
        <f>20000*F1066*J1066</f>
        <v>15238.093999999999</v>
      </c>
      <c r="V1066" s="12">
        <f>ROUND(IF((Y1066-T1066)&gt;U1066,(Y1066-T1066-U1066)*0.1+U1066*0.3,(Y1066-T1066)*0.3),2)</f>
        <v>1854.86</v>
      </c>
      <c r="W1066" s="12" t="b">
        <f>IF(V1066&lt;0,0,V1066)=ROUND(X1066,2)</f>
        <v>1</v>
      </c>
      <c r="X1066" s="11">
        <v>1854.8579</v>
      </c>
      <c r="Y1066" s="11">
        <v>29040</v>
      </c>
      <c r="Z1066" s="11">
        <v>0</v>
      </c>
      <c r="AA1066" s="11">
        <v>0</v>
      </c>
      <c r="AB1066" s="11">
        <v>0</v>
      </c>
      <c r="AC1066" s="11"/>
      <c r="AD1066" s="11">
        <v>0</v>
      </c>
      <c r="AE1066" s="11">
        <v>0</v>
      </c>
      <c r="AF1066" s="11">
        <v>0</v>
      </c>
      <c r="AG1066" s="11" t="b">
        <f>ROUND(AF1066,2)=ROUND((AH1066*AE1066),2)</f>
        <v>1</v>
      </c>
      <c r="AH1066" s="11">
        <v>0</v>
      </c>
      <c r="AI1066" s="11" t="s">
        <v>32</v>
      </c>
      <c r="AJ1066" s="11"/>
    </row>
    <row r="1067" spans="1:36" s="7" customFormat="1" ht="13.5" hidden="1" customHeight="1" x14ac:dyDescent="0.25">
      <c r="A1067" s="11" t="str">
        <f t="shared" si="601"/>
        <v>select N'Химіч Наталія Михайлівна', N'60',  N'Реабілітаційне відділення',  N'Молодша медична сестра',  N'1.00', 8, 120, 0, getDate(), null, getDate() union all</v>
      </c>
      <c r="B1067" s="11" t="s">
        <v>953</v>
      </c>
      <c r="C1067" s="11" t="s">
        <v>100</v>
      </c>
      <c r="D1067" s="11" t="s">
        <v>101</v>
      </c>
      <c r="E1067" s="11" t="s">
        <v>111</v>
      </c>
      <c r="F1067" s="11" t="s">
        <v>25</v>
      </c>
      <c r="G1067" s="11" t="s">
        <v>48</v>
      </c>
      <c r="H1067" s="11" t="s">
        <v>112</v>
      </c>
      <c r="I1067" s="11" t="s">
        <v>29</v>
      </c>
      <c r="J1067" s="11" t="s">
        <v>29</v>
      </c>
      <c r="K1067" s="11" t="s">
        <v>1569</v>
      </c>
      <c r="L1067" s="20"/>
      <c r="M1067" s="11">
        <f t="shared" si="609"/>
        <v>0</v>
      </c>
      <c r="N1067" s="11">
        <v>0</v>
      </c>
      <c r="O1067" s="11"/>
      <c r="P1067" s="11"/>
      <c r="Q1067" s="11"/>
      <c r="R1067" s="11">
        <v>0</v>
      </c>
      <c r="S1067" s="11">
        <v>0</v>
      </c>
      <c r="T1067" s="11"/>
      <c r="U1067" s="11"/>
      <c r="V1067" s="11"/>
      <c r="W1067" s="11"/>
      <c r="X1067" s="11">
        <v>0</v>
      </c>
      <c r="Y1067" s="11">
        <v>0</v>
      </c>
      <c r="Z1067" s="11">
        <v>0</v>
      </c>
      <c r="AA1067" s="11">
        <v>0</v>
      </c>
      <c r="AB1067" s="11">
        <v>0</v>
      </c>
      <c r="AC1067" s="11"/>
      <c r="AD1067" s="11">
        <v>0</v>
      </c>
      <c r="AE1067" s="11">
        <v>0</v>
      </c>
      <c r="AF1067" s="11">
        <v>0</v>
      </c>
      <c r="AG1067" s="11"/>
      <c r="AH1067" s="11">
        <v>0</v>
      </c>
      <c r="AI1067" s="11" t="s">
        <v>32</v>
      </c>
      <c r="AJ1067" s="11"/>
    </row>
    <row r="1068" spans="1:36" s="7" customFormat="1" ht="13.5" hidden="1" customHeight="1" x14ac:dyDescent="0.25">
      <c r="A1068" s="11" t="str">
        <f t="shared" si="601"/>
        <v>select N'Хлипняч Тетяна Михайлівна', N'32',  N'Офтальмологічний кабінет',  N'лікар-офтальмолог',  N'1.00', 0, 0, 0, getDate(), null, getDate() union all</v>
      </c>
      <c r="B1068" s="11" t="s">
        <v>1139</v>
      </c>
      <c r="C1068" s="11" t="s">
        <v>692</v>
      </c>
      <c r="D1068" s="11" t="s">
        <v>84</v>
      </c>
      <c r="E1068" s="11" t="s">
        <v>693</v>
      </c>
      <c r="F1068" s="11">
        <v>0</v>
      </c>
      <c r="G1068" s="11" t="s">
        <v>26</v>
      </c>
      <c r="H1068" s="11" t="s">
        <v>26</v>
      </c>
      <c r="I1068" s="11" t="s">
        <v>29</v>
      </c>
      <c r="J1068" s="11" t="s">
        <v>29</v>
      </c>
      <c r="K1068" s="11" t="s">
        <v>1569</v>
      </c>
      <c r="L1068" s="20"/>
      <c r="M1068" s="11">
        <f t="shared" si="609"/>
        <v>0</v>
      </c>
      <c r="N1068" s="11">
        <v>0</v>
      </c>
      <c r="O1068" s="11"/>
      <c r="P1068" s="11">
        <f t="shared" ref="P1068:P1071" si="618">S1068*(200/3)*J1068*F1068</f>
        <v>0</v>
      </c>
      <c r="Q1068" s="11" t="b">
        <f t="shared" ref="Q1068:Q1071" si="619">ROUND(R1068,2)=ROUND(P1068,2)</f>
        <v>1</v>
      </c>
      <c r="R1068" s="11">
        <v>0</v>
      </c>
      <c r="S1068" s="12">
        <v>0</v>
      </c>
      <c r="T1068" s="12">
        <f t="shared" ref="T1068:T1071" si="620">(30000*F1068*J1068)</f>
        <v>0</v>
      </c>
      <c r="U1068" s="12">
        <f t="shared" ref="U1068:U1071" si="621">20000*F1068*J1068</f>
        <v>0</v>
      </c>
      <c r="V1068" s="12">
        <f t="shared" ref="V1068:V1071" si="622">ROUND(IF((Y1068-T1068)&gt;U1068,(Y1068-T1068-U1068)*0.1+U1068*0.3,(Y1068-T1068)*0.3),2)</f>
        <v>0</v>
      </c>
      <c r="W1068" s="12" t="b">
        <f t="shared" ref="W1068:W1071" si="623">IF(V1068&lt;0,0,V1068)=ROUND(X1068,2)</f>
        <v>1</v>
      </c>
      <c r="X1068" s="11">
        <v>0</v>
      </c>
      <c r="Y1068" s="11">
        <v>0</v>
      </c>
      <c r="Z1068" s="11">
        <v>0</v>
      </c>
      <c r="AA1068" s="11">
        <v>0</v>
      </c>
      <c r="AB1068" s="11">
        <v>0</v>
      </c>
      <c r="AC1068" s="11"/>
      <c r="AD1068" s="11" t="s">
        <v>26</v>
      </c>
      <c r="AE1068" s="11">
        <v>0</v>
      </c>
      <c r="AF1068" s="11">
        <f t="shared" ref="AF1068:AF1070" si="624">ROUND(AH1068*AE1068,2)</f>
        <v>0</v>
      </c>
      <c r="AG1068" s="11" t="b">
        <f t="shared" ref="AG1068:AG1071" si="625">ROUND(AF1068,2)=ROUND((AH1068*AE1068),2)</f>
        <v>1</v>
      </c>
      <c r="AH1068" s="11">
        <v>4075045</v>
      </c>
      <c r="AI1068" s="11" t="s">
        <v>32</v>
      </c>
      <c r="AJ1068" s="11"/>
    </row>
    <row r="1069" spans="1:36" s="7" customFormat="1" ht="13.5" hidden="1" customHeight="1" x14ac:dyDescent="0.25">
      <c r="A1069" s="11" t="str">
        <f t="shared" si="601"/>
        <v>select N'Хлопук Олександр Володимирович', N'32',  N'Отоларингологічний кабінет',  N'лікар-отоларинголог',  N'0.50', 0, 0, 1726,96, getDate(), null, getDate() union all</v>
      </c>
      <c r="B1069" s="11" t="s">
        <v>427</v>
      </c>
      <c r="C1069" s="11" t="s">
        <v>428</v>
      </c>
      <c r="D1069" s="11" t="s">
        <v>84</v>
      </c>
      <c r="E1069" s="11" t="s">
        <v>429</v>
      </c>
      <c r="F1069" s="11">
        <v>0.29870131999999999</v>
      </c>
      <c r="G1069" s="11" t="s">
        <v>26</v>
      </c>
      <c r="H1069" s="11" t="s">
        <v>26</v>
      </c>
      <c r="I1069" s="11" t="s">
        <v>29</v>
      </c>
      <c r="J1069" s="11" t="s">
        <v>50</v>
      </c>
      <c r="K1069" s="11" t="s">
        <v>1571</v>
      </c>
      <c r="L1069" s="20"/>
      <c r="M1069" s="11">
        <f t="shared" si="609"/>
        <v>1726.96</v>
      </c>
      <c r="N1069" s="11">
        <v>0</v>
      </c>
      <c r="O1069" s="11"/>
      <c r="P1069" s="11">
        <f t="shared" si="618"/>
        <v>0</v>
      </c>
      <c r="Q1069" s="11" t="b">
        <f t="shared" si="619"/>
        <v>1</v>
      </c>
      <c r="R1069" s="11">
        <v>0</v>
      </c>
      <c r="S1069" s="12">
        <v>0</v>
      </c>
      <c r="T1069" s="12">
        <f t="shared" si="620"/>
        <v>4480.5198</v>
      </c>
      <c r="U1069" s="12">
        <f t="shared" si="621"/>
        <v>2987.0131999999999</v>
      </c>
      <c r="V1069" s="12">
        <f t="shared" si="622"/>
        <v>-1276.96</v>
      </c>
      <c r="W1069" s="12" t="b">
        <f t="shared" si="623"/>
        <v>1</v>
      </c>
      <c r="X1069" s="11">
        <v>0</v>
      </c>
      <c r="Y1069" s="11">
        <v>224</v>
      </c>
      <c r="Z1069" s="11">
        <v>0</v>
      </c>
      <c r="AA1069" s="11">
        <v>0</v>
      </c>
      <c r="AB1069" s="11">
        <v>0</v>
      </c>
      <c r="AC1069" s="11"/>
      <c r="AD1069" s="11">
        <v>0</v>
      </c>
      <c r="AE1069" s="17">
        <v>4.237891737891738E-4</v>
      </c>
      <c r="AF1069" s="11">
        <f t="shared" si="624"/>
        <v>1726.96</v>
      </c>
      <c r="AG1069" s="11" t="b">
        <f t="shared" si="625"/>
        <v>1</v>
      </c>
      <c r="AH1069" s="11">
        <v>4075045</v>
      </c>
      <c r="AI1069" s="11" t="s">
        <v>32</v>
      </c>
      <c r="AJ1069" s="11"/>
    </row>
    <row r="1070" spans="1:36" s="7" customFormat="1" ht="13.5" hidden="1" customHeight="1" x14ac:dyDescent="0.25">
      <c r="A1070" s="11" t="str">
        <f t="shared" si="601"/>
        <v>select N'Хлопук Олександр Володимирович', N'32',  N'Сектор медичних оглядів',  N'лікар-отоларинголог',  N'0.50', 0, 0, 0, getDate(), null, getDate() union all</v>
      </c>
      <c r="B1070" s="11" t="s">
        <v>427</v>
      </c>
      <c r="C1070" s="11" t="s">
        <v>373</v>
      </c>
      <c r="D1070" s="11" t="s">
        <v>84</v>
      </c>
      <c r="E1070" s="11" t="s">
        <v>429</v>
      </c>
      <c r="F1070" s="11">
        <v>1.0346321000000001</v>
      </c>
      <c r="G1070" s="11" t="s">
        <v>26</v>
      </c>
      <c r="H1070" s="11" t="s">
        <v>26</v>
      </c>
      <c r="I1070" s="11" t="s">
        <v>29</v>
      </c>
      <c r="J1070" s="11" t="s">
        <v>50</v>
      </c>
      <c r="K1070" s="11" t="s">
        <v>1571</v>
      </c>
      <c r="L1070" s="20"/>
      <c r="M1070" s="11">
        <f t="shared" si="609"/>
        <v>0</v>
      </c>
      <c r="N1070" s="11">
        <v>0</v>
      </c>
      <c r="O1070" s="11"/>
      <c r="P1070" s="11">
        <f t="shared" si="618"/>
        <v>0</v>
      </c>
      <c r="Q1070" s="11" t="b">
        <f t="shared" si="619"/>
        <v>1</v>
      </c>
      <c r="R1070" s="11">
        <v>0</v>
      </c>
      <c r="S1070" s="12">
        <v>0</v>
      </c>
      <c r="T1070" s="12">
        <f t="shared" si="620"/>
        <v>15519.481500000002</v>
      </c>
      <c r="U1070" s="12">
        <f t="shared" si="621"/>
        <v>10346.321</v>
      </c>
      <c r="V1070" s="12">
        <f t="shared" si="622"/>
        <v>-4655.84</v>
      </c>
      <c r="W1070" s="12" t="b">
        <f t="shared" si="623"/>
        <v>1</v>
      </c>
      <c r="X1070" s="11">
        <v>0</v>
      </c>
      <c r="Y1070" s="11">
        <v>0</v>
      </c>
      <c r="Z1070" s="11">
        <v>0</v>
      </c>
      <c r="AA1070" s="11">
        <v>0</v>
      </c>
      <c r="AB1070" s="11">
        <v>0</v>
      </c>
      <c r="AC1070" s="11"/>
      <c r="AD1070" s="11">
        <v>0</v>
      </c>
      <c r="AE1070" s="11">
        <v>0</v>
      </c>
      <c r="AF1070" s="11">
        <f t="shared" si="624"/>
        <v>0</v>
      </c>
      <c r="AG1070" s="11" t="b">
        <f t="shared" si="625"/>
        <v>1</v>
      </c>
      <c r="AH1070" s="11">
        <v>4075045</v>
      </c>
      <c r="AI1070" s="11" t="s">
        <v>32</v>
      </c>
      <c r="AJ1070" s="11"/>
    </row>
    <row r="1071" spans="1:36" s="7" customFormat="1" ht="13.5" hidden="1" customHeight="1" x14ac:dyDescent="0.25">
      <c r="A1071" s="11" t="str">
        <f t="shared" si="601"/>
        <v>select N'Хмара Ольга Іванівна', N'16',  N'Пологове відділення',  N'лікар-акушер-гінеколог',  N'1.00', 0, 0, 0, getDate(), null, getDate() union all</v>
      </c>
      <c r="B1071" s="11" t="s">
        <v>1524</v>
      </c>
      <c r="C1071" s="11" t="s">
        <v>157</v>
      </c>
      <c r="D1071" s="11" t="s">
        <v>158</v>
      </c>
      <c r="E1071" s="11" t="s">
        <v>36</v>
      </c>
      <c r="F1071" s="11">
        <v>1</v>
      </c>
      <c r="G1071" s="11" t="s">
        <v>26</v>
      </c>
      <c r="H1071" s="11" t="s">
        <v>26</v>
      </c>
      <c r="I1071" s="11" t="s">
        <v>29</v>
      </c>
      <c r="J1071" s="11" t="s">
        <v>29</v>
      </c>
      <c r="K1071" s="11" t="s">
        <v>1569</v>
      </c>
      <c r="L1071" s="21">
        <v>45505</v>
      </c>
      <c r="M1071" s="11">
        <f t="shared" ref="M1071" si="626">R1071+X1071+AB1071+AF1071</f>
        <v>0</v>
      </c>
      <c r="N1071" s="11">
        <v>2880</v>
      </c>
      <c r="O1071" s="11"/>
      <c r="P1071" s="11">
        <f t="shared" si="618"/>
        <v>0</v>
      </c>
      <c r="Q1071" s="11" t="b">
        <f t="shared" si="619"/>
        <v>1</v>
      </c>
      <c r="R1071" s="11">
        <v>0</v>
      </c>
      <c r="S1071" s="12">
        <v>0</v>
      </c>
      <c r="T1071" s="12">
        <f t="shared" si="620"/>
        <v>30000</v>
      </c>
      <c r="U1071" s="12">
        <f t="shared" si="621"/>
        <v>20000</v>
      </c>
      <c r="V1071" s="12">
        <f t="shared" si="622"/>
        <v>-9000</v>
      </c>
      <c r="W1071" s="12" t="b">
        <f t="shared" si="623"/>
        <v>1</v>
      </c>
      <c r="X1071" s="11">
        <v>0</v>
      </c>
      <c r="Y1071" s="11">
        <v>0</v>
      </c>
      <c r="Z1071" s="11">
        <v>0</v>
      </c>
      <c r="AA1071" s="11">
        <v>0</v>
      </c>
      <c r="AB1071" s="11">
        <v>0</v>
      </c>
      <c r="AC1071" s="11"/>
      <c r="AD1071" s="11">
        <v>0</v>
      </c>
      <c r="AE1071" s="11">
        <v>0</v>
      </c>
      <c r="AF1071" s="11">
        <v>0</v>
      </c>
      <c r="AG1071" s="11" t="b">
        <f t="shared" si="625"/>
        <v>1</v>
      </c>
      <c r="AH1071" s="11">
        <v>0</v>
      </c>
      <c r="AI1071" s="11" t="s">
        <v>32</v>
      </c>
      <c r="AJ1071" s="11"/>
    </row>
    <row r="1072" spans="1:36" s="7" customFormat="1" ht="13.5" hidden="1" customHeight="1" x14ac:dyDescent="0.25">
      <c r="A1072" s="11" t="str">
        <f t="shared" si="601"/>
        <v>select N'Хома Аліна Сергіївна', N'84',  N'Інсультне відділення',  N'сестра медична',  N'1.00', 8, 200, 0, getDate(), null, getDate() union all</v>
      </c>
      <c r="B1072" s="11" t="s">
        <v>1016</v>
      </c>
      <c r="C1072" s="11" t="s">
        <v>282</v>
      </c>
      <c r="D1072" s="11" t="s">
        <v>89</v>
      </c>
      <c r="E1072" s="11" t="s">
        <v>93</v>
      </c>
      <c r="F1072" s="11" t="s">
        <v>25</v>
      </c>
      <c r="G1072" s="11" t="s">
        <v>48</v>
      </c>
      <c r="H1072" s="11" t="s">
        <v>95</v>
      </c>
      <c r="I1072" s="11" t="s">
        <v>29</v>
      </c>
      <c r="J1072" s="11" t="s">
        <v>29</v>
      </c>
      <c r="K1072" s="11" t="s">
        <v>1569</v>
      </c>
      <c r="L1072" s="20"/>
      <c r="M1072" s="11">
        <f t="shared" ref="M1072:M1123" si="627">R1072+X1072+AB1072+AF1072+N1072+Z1072</f>
        <v>0</v>
      </c>
      <c r="N1072" s="11">
        <v>0</v>
      </c>
      <c r="O1072" s="11"/>
      <c r="P1072" s="11"/>
      <c r="Q1072" s="11"/>
      <c r="R1072" s="11">
        <v>0</v>
      </c>
      <c r="S1072" s="11">
        <v>0</v>
      </c>
      <c r="T1072" s="11"/>
      <c r="U1072" s="11"/>
      <c r="V1072" s="11"/>
      <c r="W1072" s="11"/>
      <c r="X1072" s="11">
        <v>0</v>
      </c>
      <c r="Y1072" s="11">
        <v>0</v>
      </c>
      <c r="Z1072" s="11">
        <v>0</v>
      </c>
      <c r="AA1072" s="11">
        <v>0</v>
      </c>
      <c r="AB1072" s="11">
        <v>0</v>
      </c>
      <c r="AC1072" s="11"/>
      <c r="AD1072" s="11">
        <v>0</v>
      </c>
      <c r="AE1072" s="11">
        <v>0</v>
      </c>
      <c r="AF1072" s="11">
        <v>0</v>
      </c>
      <c r="AG1072" s="11"/>
      <c r="AH1072" s="11">
        <v>0</v>
      </c>
      <c r="AI1072" s="11" t="s">
        <v>32</v>
      </c>
      <c r="AJ1072" s="11"/>
    </row>
    <row r="1073" spans="1:37" s="7" customFormat="1" ht="13.5" hidden="1" customHeight="1" x14ac:dyDescent="0.25">
      <c r="A1073" s="11" t="str">
        <f t="shared" si="601"/>
        <v>select N'Хома Світлана Василівна', N'22',  N'Відділення загальної терапії',  N'Молодша медична сестра',  N'1.00', 8, 120, 0, getDate(), null, getDate() union all</v>
      </c>
      <c r="B1073" s="11" t="s">
        <v>1164</v>
      </c>
      <c r="C1073" s="11" t="s">
        <v>202</v>
      </c>
      <c r="D1073" s="11" t="s">
        <v>203</v>
      </c>
      <c r="E1073" s="11" t="s">
        <v>111</v>
      </c>
      <c r="F1073" s="11" t="s">
        <v>204</v>
      </c>
      <c r="G1073" s="11" t="s">
        <v>48</v>
      </c>
      <c r="H1073" s="11" t="s">
        <v>112</v>
      </c>
      <c r="I1073" s="11" t="s">
        <v>29</v>
      </c>
      <c r="J1073" s="11" t="s">
        <v>29</v>
      </c>
      <c r="K1073" s="11" t="s">
        <v>1569</v>
      </c>
      <c r="L1073" s="20"/>
      <c r="M1073" s="11">
        <f t="shared" si="627"/>
        <v>0</v>
      </c>
      <c r="N1073" s="11">
        <v>0</v>
      </c>
      <c r="O1073" s="11"/>
      <c r="P1073" s="11"/>
      <c r="Q1073" s="11"/>
      <c r="R1073" s="11">
        <v>0</v>
      </c>
      <c r="S1073" s="11">
        <v>0</v>
      </c>
      <c r="T1073" s="11"/>
      <c r="U1073" s="11"/>
      <c r="V1073" s="11"/>
      <c r="W1073" s="11"/>
      <c r="X1073" s="11">
        <v>0</v>
      </c>
      <c r="Y1073" s="11">
        <v>0</v>
      </c>
      <c r="Z1073" s="11">
        <v>0</v>
      </c>
      <c r="AA1073" s="11">
        <v>0</v>
      </c>
      <c r="AB1073" s="11">
        <v>0</v>
      </c>
      <c r="AC1073" s="11"/>
      <c r="AD1073" s="11">
        <v>0</v>
      </c>
      <c r="AE1073" s="11">
        <v>0</v>
      </c>
      <c r="AF1073" s="11">
        <v>0</v>
      </c>
      <c r="AG1073" s="11"/>
      <c r="AH1073" s="11">
        <v>0</v>
      </c>
      <c r="AI1073" s="11" t="s">
        <v>32</v>
      </c>
      <c r="AJ1073" s="11"/>
    </row>
    <row r="1074" spans="1:37" s="7" customFormat="1" ht="13.5" hidden="1" customHeight="1" x14ac:dyDescent="0.25">
      <c r="A1074" s="11" t="str">
        <f t="shared" si="601"/>
        <v>select N'Хомазюк Мар’яна Василівна', N'33',  N'Жіноча консультація',  N'акушерка',  N'1.00', 8, 260, 0, getDate(), null, getDate() union all</v>
      </c>
      <c r="B1074" s="11" t="s">
        <v>305</v>
      </c>
      <c r="C1074" s="11" t="s">
        <v>222</v>
      </c>
      <c r="D1074" s="11" t="s">
        <v>223</v>
      </c>
      <c r="E1074" s="11" t="s">
        <v>46</v>
      </c>
      <c r="F1074" s="11" t="s">
        <v>25</v>
      </c>
      <c r="G1074" s="11" t="s">
        <v>48</v>
      </c>
      <c r="H1074" s="11" t="s">
        <v>49</v>
      </c>
      <c r="I1074" s="11" t="s">
        <v>29</v>
      </c>
      <c r="J1074" s="11" t="s">
        <v>29</v>
      </c>
      <c r="K1074" s="11" t="s">
        <v>1569</v>
      </c>
      <c r="L1074" s="20"/>
      <c r="M1074" s="11">
        <f t="shared" si="627"/>
        <v>0</v>
      </c>
      <c r="N1074" s="11">
        <v>0</v>
      </c>
      <c r="O1074" s="11"/>
      <c r="P1074" s="11"/>
      <c r="Q1074" s="11"/>
      <c r="R1074" s="11">
        <v>0</v>
      </c>
      <c r="S1074" s="11">
        <v>0</v>
      </c>
      <c r="T1074" s="11"/>
      <c r="U1074" s="11"/>
      <c r="V1074" s="11"/>
      <c r="W1074" s="11"/>
      <c r="X1074" s="11">
        <v>0</v>
      </c>
      <c r="Y1074" s="11">
        <v>0</v>
      </c>
      <c r="Z1074" s="11">
        <v>0</v>
      </c>
      <c r="AA1074" s="11">
        <v>0</v>
      </c>
      <c r="AB1074" s="11">
        <v>0</v>
      </c>
      <c r="AC1074" s="11"/>
      <c r="AD1074" s="11">
        <v>0</v>
      </c>
      <c r="AE1074" s="11">
        <v>0</v>
      </c>
      <c r="AF1074" s="11">
        <v>0</v>
      </c>
      <c r="AG1074" s="11"/>
      <c r="AH1074" s="11">
        <v>0</v>
      </c>
      <c r="AI1074" s="11" t="s">
        <v>32</v>
      </c>
      <c r="AJ1074" s="11"/>
    </row>
    <row r="1075" spans="1:37" s="7" customFormat="1" ht="13.5" hidden="1" customHeight="1" x14ac:dyDescent="0.25">
      <c r="A1075" s="11" t="str">
        <f t="shared" si="601"/>
        <v>select N'Худинець Тетяна Юріївна', N'7',  N'Відділення анестезіології та інтенсивної терапії',  N'сестра медична-анестезист',  N'1.00', 8, 260, 0, getDate(), null, getDate() union all</v>
      </c>
      <c r="B1075" s="11" t="s">
        <v>526</v>
      </c>
      <c r="C1075" s="11" t="s">
        <v>206</v>
      </c>
      <c r="D1075" s="11" t="s">
        <v>140</v>
      </c>
      <c r="E1075" s="11" t="s">
        <v>362</v>
      </c>
      <c r="F1075" s="11" t="s">
        <v>131</v>
      </c>
      <c r="G1075" s="11" t="s">
        <v>48</v>
      </c>
      <c r="H1075" s="11" t="s">
        <v>49</v>
      </c>
      <c r="I1075" s="11" t="s">
        <v>29</v>
      </c>
      <c r="J1075" s="11" t="s">
        <v>29</v>
      </c>
      <c r="K1075" s="11" t="s">
        <v>1569</v>
      </c>
      <c r="L1075" s="20"/>
      <c r="M1075" s="11">
        <f t="shared" si="627"/>
        <v>0</v>
      </c>
      <c r="N1075" s="11">
        <v>0</v>
      </c>
      <c r="O1075" s="11"/>
      <c r="P1075" s="11"/>
      <c r="Q1075" s="11"/>
      <c r="R1075" s="11">
        <v>0</v>
      </c>
      <c r="S1075" s="11">
        <v>0</v>
      </c>
      <c r="T1075" s="11"/>
      <c r="U1075" s="11"/>
      <c r="V1075" s="11"/>
      <c r="W1075" s="11"/>
      <c r="X1075" s="11">
        <v>0</v>
      </c>
      <c r="Y1075" s="11">
        <v>0</v>
      </c>
      <c r="Z1075" s="11">
        <v>0</v>
      </c>
      <c r="AA1075" s="11">
        <v>0</v>
      </c>
      <c r="AB1075" s="11">
        <v>0</v>
      </c>
      <c r="AC1075" s="11"/>
      <c r="AD1075" s="11">
        <v>0</v>
      </c>
      <c r="AE1075" s="11">
        <v>0</v>
      </c>
      <c r="AF1075" s="11">
        <v>0</v>
      </c>
      <c r="AG1075" s="11"/>
      <c r="AH1075" s="11">
        <v>0</v>
      </c>
      <c r="AI1075" s="11" t="s">
        <v>32</v>
      </c>
      <c r="AJ1075" s="11"/>
    </row>
    <row r="1076" spans="1:37" s="7" customFormat="1" ht="13.5" hidden="1" customHeight="1" x14ac:dyDescent="0.25">
      <c r="A1076" s="11" t="str">
        <f t="shared" si="601"/>
        <v>select N'Цап Ганна Іванівна', N'81',  N'Операційний блок гінекологічного профілю',  N'Молодша медична сестра',  N'1.00', 8, 120, 0, getDate(), null, getDate() union all</v>
      </c>
      <c r="B1076" s="11" t="s">
        <v>554</v>
      </c>
      <c r="C1076" s="11" t="s">
        <v>555</v>
      </c>
      <c r="D1076" s="11" t="s">
        <v>227</v>
      </c>
      <c r="E1076" s="11" t="s">
        <v>111</v>
      </c>
      <c r="F1076" s="11" t="s">
        <v>320</v>
      </c>
      <c r="G1076" s="11" t="s">
        <v>48</v>
      </c>
      <c r="H1076" s="11" t="s">
        <v>112</v>
      </c>
      <c r="I1076" s="11" t="s">
        <v>29</v>
      </c>
      <c r="J1076" s="11" t="s">
        <v>29</v>
      </c>
      <c r="K1076" s="11" t="s">
        <v>1569</v>
      </c>
      <c r="L1076" s="20"/>
      <c r="M1076" s="11">
        <f t="shared" si="627"/>
        <v>0</v>
      </c>
      <c r="N1076" s="11">
        <v>0</v>
      </c>
      <c r="O1076" s="11"/>
      <c r="P1076" s="11"/>
      <c r="Q1076" s="11"/>
      <c r="R1076" s="11">
        <v>0</v>
      </c>
      <c r="S1076" s="11">
        <v>0</v>
      </c>
      <c r="T1076" s="11"/>
      <c r="U1076" s="11"/>
      <c r="V1076" s="11"/>
      <c r="W1076" s="11"/>
      <c r="X1076" s="11">
        <v>0</v>
      </c>
      <c r="Y1076" s="11">
        <v>0</v>
      </c>
      <c r="Z1076" s="11">
        <v>0</v>
      </c>
      <c r="AA1076" s="11">
        <v>0</v>
      </c>
      <c r="AB1076" s="11">
        <v>0</v>
      </c>
      <c r="AC1076" s="11"/>
      <c r="AD1076" s="11">
        <v>0</v>
      </c>
      <c r="AE1076" s="11">
        <v>0</v>
      </c>
      <c r="AF1076" s="11">
        <v>0</v>
      </c>
      <c r="AG1076" s="11"/>
      <c r="AH1076" s="11">
        <v>0</v>
      </c>
      <c r="AI1076" s="11" t="s">
        <v>32</v>
      </c>
      <c r="AJ1076" s="11"/>
    </row>
    <row r="1077" spans="1:37" s="7" customFormat="1" ht="13.5" hidden="1" customHeight="1" x14ac:dyDescent="0.25">
      <c r="A1077" s="11" t="str">
        <f t="shared" si="601"/>
        <v>select N'Ціко Євген Євгенович', N'31',  N'Відділ досліджень та розвитку',  N'Системний адміністратор',  N'1.00', 5, 640, 0, getDate(), null, getDate() union all</v>
      </c>
      <c r="B1077" s="11" t="s">
        <v>1551</v>
      </c>
      <c r="C1077" s="11" t="s">
        <v>58</v>
      </c>
      <c r="D1077" s="11" t="s">
        <v>59</v>
      </c>
      <c r="E1077" s="11" t="s">
        <v>1552</v>
      </c>
      <c r="F1077" s="11" t="s">
        <v>122</v>
      </c>
      <c r="G1077" s="11" t="s">
        <v>23</v>
      </c>
      <c r="H1077" s="11" t="s">
        <v>61</v>
      </c>
      <c r="I1077" s="11" t="s">
        <v>29</v>
      </c>
      <c r="J1077" s="11" t="s">
        <v>29</v>
      </c>
      <c r="K1077" s="11" t="s">
        <v>1569</v>
      </c>
      <c r="L1077" s="20"/>
      <c r="M1077" s="11">
        <f t="shared" si="627"/>
        <v>0</v>
      </c>
      <c r="N1077" s="11">
        <v>0</v>
      </c>
      <c r="O1077" s="11"/>
      <c r="P1077" s="11"/>
      <c r="Q1077" s="11"/>
      <c r="R1077" s="11">
        <v>0</v>
      </c>
      <c r="S1077" s="11">
        <v>0</v>
      </c>
      <c r="T1077" s="11"/>
      <c r="U1077" s="11"/>
      <c r="V1077" s="11"/>
      <c r="W1077" s="11"/>
      <c r="X1077" s="11">
        <v>0</v>
      </c>
      <c r="Y1077" s="11">
        <v>0</v>
      </c>
      <c r="Z1077" s="11">
        <v>0</v>
      </c>
      <c r="AA1077" s="11">
        <v>0</v>
      </c>
      <c r="AB1077" s="11">
        <v>0</v>
      </c>
      <c r="AC1077" s="11"/>
      <c r="AD1077" s="11">
        <v>0</v>
      </c>
      <c r="AE1077" s="11">
        <v>0</v>
      </c>
      <c r="AF1077" s="11">
        <v>0</v>
      </c>
      <c r="AG1077" s="11"/>
      <c r="AH1077" s="11">
        <v>0</v>
      </c>
      <c r="AI1077" s="11" t="s">
        <v>32</v>
      </c>
      <c r="AJ1077" s="11"/>
    </row>
    <row r="1078" spans="1:37" s="7" customFormat="1" ht="13.5" hidden="1" customHeight="1" x14ac:dyDescent="0.25">
      <c r="A1078" s="11" t="str">
        <f t="shared" si="601"/>
        <v>select N'Цімбота Оксана Михайлівна', N'',  N'Адміністрація',  N'Заступник директора з якості надання медичних послуг',  N'1.00', 0, 0, 0, getDate(), null, getDate() union all</v>
      </c>
      <c r="B1078" s="11" t="s">
        <v>1059</v>
      </c>
      <c r="C1078" s="11" t="s">
        <v>191</v>
      </c>
      <c r="D1078" s="11"/>
      <c r="E1078" s="11" t="s">
        <v>1060</v>
      </c>
      <c r="F1078" s="11" t="s">
        <v>683</v>
      </c>
      <c r="G1078" s="11" t="s">
        <v>26</v>
      </c>
      <c r="H1078" s="11" t="s">
        <v>26</v>
      </c>
      <c r="I1078" s="11" t="s">
        <v>27</v>
      </c>
      <c r="J1078" s="11" t="s">
        <v>28</v>
      </c>
      <c r="K1078" s="11" t="s">
        <v>1569</v>
      </c>
      <c r="L1078" s="20"/>
      <c r="M1078" s="11">
        <f t="shared" si="627"/>
        <v>0</v>
      </c>
      <c r="N1078" s="11">
        <v>0</v>
      </c>
      <c r="O1078" s="11"/>
      <c r="P1078" s="11"/>
      <c r="Q1078" s="11"/>
      <c r="R1078" s="11">
        <v>0</v>
      </c>
      <c r="S1078" s="11">
        <v>0</v>
      </c>
      <c r="T1078" s="11"/>
      <c r="U1078" s="11"/>
      <c r="V1078" s="11"/>
      <c r="W1078" s="11"/>
      <c r="X1078" s="11">
        <v>0</v>
      </c>
      <c r="Y1078" s="11">
        <v>0</v>
      </c>
      <c r="Z1078" s="11">
        <v>0</v>
      </c>
      <c r="AA1078" s="11">
        <v>0</v>
      </c>
      <c r="AB1078" s="11">
        <v>0</v>
      </c>
      <c r="AC1078" s="11"/>
      <c r="AD1078" s="11">
        <v>0</v>
      </c>
      <c r="AE1078" s="11">
        <v>0</v>
      </c>
      <c r="AF1078" s="11">
        <v>0</v>
      </c>
      <c r="AG1078" s="11"/>
      <c r="AH1078" s="11">
        <v>0</v>
      </c>
      <c r="AI1078" s="11" t="s">
        <v>32</v>
      </c>
      <c r="AJ1078" s="11"/>
    </row>
    <row r="1079" spans="1:37" s="7" customFormat="1" ht="13.5" hidden="1" customHeight="1" x14ac:dyDescent="0.25">
      <c r="A1079" s="11" t="str">
        <f t="shared" si="601"/>
        <v>select N'Цімбота Оксана Михайлівна', N'22',  N'Відділення загальної терапії',  N'лікар-пульмонолог',  N'0.25', 0, 0, 48,373318, getDate(), null, getDate() union all</v>
      </c>
      <c r="B1079" s="11" t="s">
        <v>1059</v>
      </c>
      <c r="C1079" s="11" t="s">
        <v>202</v>
      </c>
      <c r="D1079" s="11" t="s">
        <v>203</v>
      </c>
      <c r="E1079" s="11" t="s">
        <v>432</v>
      </c>
      <c r="F1079" s="11">
        <v>0.90699969999999996</v>
      </c>
      <c r="G1079" s="11" t="s">
        <v>26</v>
      </c>
      <c r="H1079" s="11" t="s">
        <v>26</v>
      </c>
      <c r="I1079" s="11" t="s">
        <v>27</v>
      </c>
      <c r="J1079" s="11" t="s">
        <v>374</v>
      </c>
      <c r="K1079" s="11" t="s">
        <v>1570</v>
      </c>
      <c r="L1079" s="20"/>
      <c r="M1079" s="11">
        <f t="shared" si="627"/>
        <v>48.373317999999998</v>
      </c>
      <c r="N1079" s="11">
        <v>0</v>
      </c>
      <c r="O1079" s="11"/>
      <c r="P1079" s="11">
        <f>S1079*(200/3)*J1079*F1079</f>
        <v>48.37331733333334</v>
      </c>
      <c r="Q1079" s="11" t="b">
        <f>ROUND(R1079,2)=ROUND(P1079,2)</f>
        <v>1</v>
      </c>
      <c r="R1079" s="11">
        <v>48.373317999999998</v>
      </c>
      <c r="S1079" s="14">
        <v>4</v>
      </c>
      <c r="T1079" s="12">
        <f>(30000*F1079*J1079)</f>
        <v>5441.9982</v>
      </c>
      <c r="U1079" s="12">
        <f>20000*F1079*J1079</f>
        <v>3627.9987999999998</v>
      </c>
      <c r="V1079" s="12">
        <f>ROUND(IF((Y1079-T1079)&gt;U1079,(Y1079-T1079-U1079)*0.1+U1079*0.3,(Y1079-T1079)*0.3),2)</f>
        <v>-1632.6</v>
      </c>
      <c r="W1079" s="12" t="b">
        <f>IF(V1079&lt;0,0,V1079)=ROUND(X1079,2)</f>
        <v>1</v>
      </c>
      <c r="X1079" s="11">
        <v>0</v>
      </c>
      <c r="Y1079" s="11">
        <v>0</v>
      </c>
      <c r="Z1079" s="11">
        <v>0</v>
      </c>
      <c r="AA1079" s="11">
        <v>0</v>
      </c>
      <c r="AB1079" s="11">
        <v>0</v>
      </c>
      <c r="AC1079" s="11"/>
      <c r="AD1079" s="11">
        <v>0</v>
      </c>
      <c r="AE1079" s="11">
        <v>0</v>
      </c>
      <c r="AF1079" s="11">
        <v>0</v>
      </c>
      <c r="AG1079" s="11" t="b">
        <f>ROUND(AF1079,2)=ROUND((AH1079*AE1079),2)</f>
        <v>1</v>
      </c>
      <c r="AH1079" s="11">
        <v>0</v>
      </c>
      <c r="AI1079" s="11" t="s">
        <v>32</v>
      </c>
      <c r="AJ1079" s="11"/>
    </row>
    <row r="1080" spans="1:37" s="7" customFormat="1" ht="13.5" hidden="1" customHeight="1" x14ac:dyDescent="0.25">
      <c r="A1080" s="11" t="str">
        <f t="shared" si="601"/>
        <v>select N'Цімбрик Оксана Юріївна', N'5',  N'Відділення ортопедії, травматології та нейрохірургії',  N'сестра медична',  N'1.00', 8, 200, 0, getDate(), null, getDate() union all</v>
      </c>
      <c r="B1080" s="11" t="s">
        <v>255</v>
      </c>
      <c r="C1080" s="11" t="s">
        <v>22</v>
      </c>
      <c r="D1080" s="11" t="s">
        <v>23</v>
      </c>
      <c r="E1080" s="11" t="s">
        <v>93</v>
      </c>
      <c r="F1080" s="11" t="s">
        <v>181</v>
      </c>
      <c r="G1080" s="11" t="s">
        <v>48</v>
      </c>
      <c r="H1080" s="11" t="s">
        <v>95</v>
      </c>
      <c r="I1080" s="11" t="s">
        <v>29</v>
      </c>
      <c r="J1080" s="11" t="s">
        <v>29</v>
      </c>
      <c r="K1080" s="11" t="s">
        <v>1569</v>
      </c>
      <c r="L1080" s="20"/>
      <c r="M1080" s="11">
        <f t="shared" si="627"/>
        <v>0</v>
      </c>
      <c r="N1080" s="11">
        <v>0</v>
      </c>
      <c r="O1080" s="11"/>
      <c r="P1080" s="11"/>
      <c r="Q1080" s="11"/>
      <c r="R1080" s="11">
        <v>0</v>
      </c>
      <c r="S1080" s="11">
        <v>0</v>
      </c>
      <c r="T1080" s="11"/>
      <c r="U1080" s="11"/>
      <c r="V1080" s="11"/>
      <c r="W1080" s="11"/>
      <c r="X1080" s="11">
        <v>0</v>
      </c>
      <c r="Y1080" s="11">
        <v>0</v>
      </c>
      <c r="Z1080" s="11">
        <v>0</v>
      </c>
      <c r="AA1080" s="11">
        <v>0</v>
      </c>
      <c r="AB1080" s="11">
        <v>0</v>
      </c>
      <c r="AC1080" s="11"/>
      <c r="AD1080" s="11">
        <v>0</v>
      </c>
      <c r="AE1080" s="11">
        <v>0</v>
      </c>
      <c r="AF1080" s="11">
        <v>0</v>
      </c>
      <c r="AG1080" s="11"/>
      <c r="AH1080" s="11">
        <v>0</v>
      </c>
      <c r="AI1080" s="11" t="s">
        <v>32</v>
      </c>
      <c r="AJ1080" s="11"/>
    </row>
    <row r="1081" spans="1:37" s="7" customFormat="1" ht="13.5" hidden="1" customHeight="1" x14ac:dyDescent="0.25">
      <c r="A1081" s="11" t="str">
        <f t="shared" si="601"/>
        <v>select N'Цогла Лілія Василівна', N'28',  N'Рентгенологічний блок',  N'лікар-рентгенолог',  N'0.50', 8, 360, 0, getDate(), null, getDate() union all</v>
      </c>
      <c r="B1081" s="11" t="s">
        <v>825</v>
      </c>
      <c r="C1081" s="11" t="s">
        <v>370</v>
      </c>
      <c r="D1081" s="11" t="s">
        <v>365</v>
      </c>
      <c r="E1081" s="11" t="s">
        <v>371</v>
      </c>
      <c r="F1081" s="11">
        <v>1</v>
      </c>
      <c r="G1081" s="11">
        <v>8</v>
      </c>
      <c r="H1081" s="11">
        <v>360</v>
      </c>
      <c r="I1081" s="11" t="s">
        <v>50</v>
      </c>
      <c r="J1081" s="11" t="s">
        <v>29</v>
      </c>
      <c r="K1081" s="11" t="s">
        <v>1571</v>
      </c>
      <c r="L1081" s="20"/>
      <c r="M1081" s="11">
        <f t="shared" si="627"/>
        <v>0</v>
      </c>
      <c r="N1081" s="11">
        <v>0</v>
      </c>
      <c r="O1081" s="11"/>
      <c r="P1081" s="11">
        <f>S1081*(200/3)*J1081*F1081</f>
        <v>0</v>
      </c>
      <c r="Q1081" s="11" t="b">
        <f>ROUND(R1081,2)=ROUND(P1081,2)</f>
        <v>1</v>
      </c>
      <c r="R1081" s="11">
        <v>0</v>
      </c>
      <c r="S1081" s="12">
        <v>0</v>
      </c>
      <c r="T1081" s="12">
        <f>(30000*F1081*J1081)</f>
        <v>30000</v>
      </c>
      <c r="U1081" s="12">
        <f>20000*F1081*J1081</f>
        <v>20000</v>
      </c>
      <c r="V1081" s="12">
        <f>ROUND(IF((Y1081-T1081)&gt;U1081,(Y1081-T1081-U1081)*0.1+U1081*0.3,(Y1081-T1081)*0.3),2)</f>
        <v>-9000</v>
      </c>
      <c r="W1081" s="12" t="b">
        <f>IF(V1081&lt;0,0,V1081)=ROUND(X1081,2)</f>
        <v>1</v>
      </c>
      <c r="X1081" s="11">
        <v>0</v>
      </c>
      <c r="Y1081" s="11">
        <v>0</v>
      </c>
      <c r="Z1081" s="11">
        <v>0</v>
      </c>
      <c r="AA1081" s="11">
        <v>0</v>
      </c>
      <c r="AB1081" s="11">
        <v>0</v>
      </c>
      <c r="AC1081" s="11"/>
      <c r="AD1081" s="11">
        <v>0</v>
      </c>
      <c r="AE1081" s="11">
        <v>0</v>
      </c>
      <c r="AF1081" s="11">
        <v>0</v>
      </c>
      <c r="AG1081" s="11" t="b">
        <f>ROUND(AF1081,2)=ROUND((AH1081*AE1081),2)</f>
        <v>1</v>
      </c>
      <c r="AH1081" s="11">
        <v>0</v>
      </c>
      <c r="AI1081" s="11" t="s">
        <v>32</v>
      </c>
      <c r="AJ1081" s="11"/>
    </row>
    <row r="1082" spans="1:37" s="7" customFormat="1" ht="13.5" hidden="1" customHeight="1" x14ac:dyDescent="0.25">
      <c r="A1082" s="11" t="str">
        <f t="shared" si="601"/>
        <v>select N'Цофей Тетяна Володимирівна', N'87',  N'Юридичний відділ',  N'Начальник юридичного відділу',  N'1.00', 0, 0, 0, getDate(), null, getDate() union all</v>
      </c>
      <c r="B1082" s="11" t="s">
        <v>1370</v>
      </c>
      <c r="C1082" s="11" t="s">
        <v>1171</v>
      </c>
      <c r="D1082" s="11" t="s">
        <v>1172</v>
      </c>
      <c r="E1082" s="11" t="s">
        <v>1371</v>
      </c>
      <c r="F1082" s="11" t="s">
        <v>193</v>
      </c>
      <c r="G1082" s="11" t="s">
        <v>26</v>
      </c>
      <c r="H1082" s="11" t="s">
        <v>26</v>
      </c>
      <c r="I1082" s="11" t="s">
        <v>29</v>
      </c>
      <c r="J1082" s="11" t="s">
        <v>29</v>
      </c>
      <c r="K1082" s="11" t="s">
        <v>1569</v>
      </c>
      <c r="L1082" s="20"/>
      <c r="M1082" s="11">
        <f t="shared" si="627"/>
        <v>0</v>
      </c>
      <c r="N1082" s="11">
        <v>0</v>
      </c>
      <c r="O1082" s="11"/>
      <c r="P1082" s="11"/>
      <c r="Q1082" s="11"/>
      <c r="R1082" s="11">
        <v>0</v>
      </c>
      <c r="S1082" s="11">
        <v>0</v>
      </c>
      <c r="T1082" s="11"/>
      <c r="U1082" s="11"/>
      <c r="V1082" s="11"/>
      <c r="W1082" s="11"/>
      <c r="X1082" s="11">
        <v>0</v>
      </c>
      <c r="Y1082" s="11">
        <v>0</v>
      </c>
      <c r="Z1082" s="11">
        <v>0</v>
      </c>
      <c r="AA1082" s="11">
        <v>0</v>
      </c>
      <c r="AB1082" s="11">
        <v>0</v>
      </c>
      <c r="AC1082" s="11"/>
      <c r="AD1082" s="11">
        <v>0</v>
      </c>
      <c r="AE1082" s="11">
        <v>0</v>
      </c>
      <c r="AF1082" s="11">
        <v>0</v>
      </c>
      <c r="AG1082" s="11"/>
      <c r="AH1082" s="11">
        <v>0</v>
      </c>
      <c r="AI1082" s="11" t="s">
        <v>32</v>
      </c>
      <c r="AJ1082" s="11"/>
    </row>
    <row r="1083" spans="1:37" s="7" customFormat="1" ht="13.5" hidden="1" customHeight="1" x14ac:dyDescent="0.25">
      <c r="A1083" s="11" t="str">
        <f t="shared" si="601"/>
        <v>select N'Чебан Лілія Володимірівна', N'81',  N'Операційна №2',  N'сестра медична операційна',  N'1.00', 8, 260, 0, getDate(), null, getDate() union all</v>
      </c>
      <c r="B1083" s="11" t="s">
        <v>864</v>
      </c>
      <c r="C1083" s="11" t="s">
        <v>532</v>
      </c>
      <c r="D1083" s="11" t="s">
        <v>227</v>
      </c>
      <c r="E1083" s="11" t="s">
        <v>228</v>
      </c>
      <c r="F1083" s="11" t="s">
        <v>181</v>
      </c>
      <c r="G1083" s="11" t="s">
        <v>48</v>
      </c>
      <c r="H1083" s="11" t="s">
        <v>49</v>
      </c>
      <c r="I1083" s="11" t="s">
        <v>27</v>
      </c>
      <c r="J1083" s="11" t="s">
        <v>28</v>
      </c>
      <c r="K1083" s="11" t="s">
        <v>1569</v>
      </c>
      <c r="L1083" s="20"/>
      <c r="M1083" s="11">
        <f t="shared" si="627"/>
        <v>0</v>
      </c>
      <c r="N1083" s="11">
        <v>0</v>
      </c>
      <c r="O1083" s="11"/>
      <c r="P1083" s="11"/>
      <c r="Q1083" s="11"/>
      <c r="R1083" s="11">
        <v>0</v>
      </c>
      <c r="S1083" s="11">
        <v>0</v>
      </c>
      <c r="T1083" s="11"/>
      <c r="U1083" s="11"/>
      <c r="V1083" s="11"/>
      <c r="W1083" s="11"/>
      <c r="X1083" s="11">
        <v>0</v>
      </c>
      <c r="Y1083" s="11">
        <v>0</v>
      </c>
      <c r="Z1083" s="11">
        <v>0</v>
      </c>
      <c r="AA1083" s="11">
        <v>0</v>
      </c>
      <c r="AB1083" s="11">
        <v>0</v>
      </c>
      <c r="AC1083" s="11"/>
      <c r="AD1083" s="11">
        <v>0</v>
      </c>
      <c r="AE1083" s="11">
        <v>0</v>
      </c>
      <c r="AF1083" s="11">
        <v>0</v>
      </c>
      <c r="AG1083" s="11"/>
      <c r="AH1083" s="11">
        <v>0</v>
      </c>
      <c r="AI1083" s="11" t="s">
        <v>32</v>
      </c>
      <c r="AJ1083" s="11"/>
    </row>
    <row r="1084" spans="1:37" s="7" customFormat="1" ht="13.5" hidden="1" customHeight="1" x14ac:dyDescent="0.25">
      <c r="A1084" s="11" t="str">
        <f t="shared" si="601"/>
        <v>select N'Чебан Лілія Володимірівна', N'81',  N'Операційна №2',  N'сестра медична операційна',  N'0.25', 8, 260, 0, getDate(), null, getDate() union all</v>
      </c>
      <c r="B1084" s="11" t="s">
        <v>864</v>
      </c>
      <c r="C1084" s="11" t="s">
        <v>532</v>
      </c>
      <c r="D1084" s="11" t="s">
        <v>227</v>
      </c>
      <c r="E1084" s="11" t="s">
        <v>228</v>
      </c>
      <c r="F1084" s="11" t="s">
        <v>577</v>
      </c>
      <c r="G1084" s="11" t="s">
        <v>48</v>
      </c>
      <c r="H1084" s="11" t="s">
        <v>49</v>
      </c>
      <c r="I1084" s="11" t="s">
        <v>27</v>
      </c>
      <c r="J1084" s="11" t="s">
        <v>374</v>
      </c>
      <c r="K1084" s="11" t="s">
        <v>1570</v>
      </c>
      <c r="L1084" s="20"/>
      <c r="M1084" s="11">
        <f t="shared" si="627"/>
        <v>0</v>
      </c>
      <c r="N1084" s="11">
        <v>0</v>
      </c>
      <c r="O1084" s="11"/>
      <c r="P1084" s="11"/>
      <c r="Q1084" s="11"/>
      <c r="R1084" s="11">
        <v>0</v>
      </c>
      <c r="S1084" s="11">
        <v>0</v>
      </c>
      <c r="T1084" s="11"/>
      <c r="U1084" s="11"/>
      <c r="V1084" s="11"/>
      <c r="W1084" s="11"/>
      <c r="X1084" s="11">
        <v>0</v>
      </c>
      <c r="Y1084" s="11">
        <v>0</v>
      </c>
      <c r="Z1084" s="11">
        <v>0</v>
      </c>
      <c r="AA1084" s="11">
        <v>0</v>
      </c>
      <c r="AB1084" s="11">
        <v>0</v>
      </c>
      <c r="AC1084" s="11"/>
      <c r="AD1084" s="11">
        <v>0</v>
      </c>
      <c r="AE1084" s="11">
        <v>0</v>
      </c>
      <c r="AF1084" s="11">
        <v>0</v>
      </c>
      <c r="AG1084" s="11"/>
      <c r="AH1084" s="11">
        <v>0</v>
      </c>
      <c r="AI1084" s="11" t="s">
        <v>32</v>
      </c>
      <c r="AJ1084" s="11"/>
    </row>
    <row r="1085" spans="1:37" s="7" customFormat="1" ht="13.5" hidden="1" customHeight="1" x14ac:dyDescent="0.25">
      <c r="A1085" s="11" t="str">
        <f t="shared" si="601"/>
        <v>select N'Чекан Ганна Іванівна', N'84',  N'Терапевтичний блок інтенсивної терапії',  N'Молодша медична сестра',  N'1.00', 8, 120, 0, getDate(), null, getDate() union all</v>
      </c>
      <c r="B1085" s="11" t="s">
        <v>289</v>
      </c>
      <c r="C1085" s="11" t="s">
        <v>88</v>
      </c>
      <c r="D1085" s="11" t="s">
        <v>89</v>
      </c>
      <c r="E1085" s="11" t="s">
        <v>111</v>
      </c>
      <c r="F1085" s="11" t="s">
        <v>290</v>
      </c>
      <c r="G1085" s="11" t="s">
        <v>48</v>
      </c>
      <c r="H1085" s="11" t="s">
        <v>112</v>
      </c>
      <c r="I1085" s="11" t="s">
        <v>29</v>
      </c>
      <c r="J1085" s="11" t="s">
        <v>29</v>
      </c>
      <c r="K1085" s="11" t="s">
        <v>1569</v>
      </c>
      <c r="L1085" s="20"/>
      <c r="M1085" s="11">
        <f t="shared" si="627"/>
        <v>0</v>
      </c>
      <c r="N1085" s="11">
        <v>0</v>
      </c>
      <c r="O1085" s="11"/>
      <c r="P1085" s="11"/>
      <c r="Q1085" s="11"/>
      <c r="R1085" s="11">
        <v>0</v>
      </c>
      <c r="S1085" s="11">
        <v>0</v>
      </c>
      <c r="T1085" s="11"/>
      <c r="U1085" s="11"/>
      <c r="V1085" s="11"/>
      <c r="W1085" s="11"/>
      <c r="X1085" s="11">
        <v>0</v>
      </c>
      <c r="Y1085" s="11">
        <v>0</v>
      </c>
      <c r="Z1085" s="11">
        <v>0</v>
      </c>
      <c r="AA1085" s="11">
        <v>0</v>
      </c>
      <c r="AB1085" s="11">
        <v>0</v>
      </c>
      <c r="AC1085" s="11"/>
      <c r="AD1085" s="11">
        <v>0</v>
      </c>
      <c r="AE1085" s="11">
        <v>0</v>
      </c>
      <c r="AF1085" s="11">
        <v>0</v>
      </c>
      <c r="AG1085" s="11"/>
      <c r="AH1085" s="11">
        <v>0</v>
      </c>
      <c r="AI1085" s="11" t="s">
        <v>32</v>
      </c>
      <c r="AJ1085" s="11"/>
    </row>
    <row r="1086" spans="1:37" s="7" customFormat="1" ht="13.5" customHeight="1" x14ac:dyDescent="0.25">
      <c r="A1086" s="11" t="str">
        <f t="shared" si="601"/>
        <v>select N'Чекан Любомир Анатолійович', N'18',  N'Хірургічне відділення №1',  N'лікар-уролог',  N'1.00', 0, 0, 3084,09158304, getDate(), null, getDate() union all</v>
      </c>
      <c r="B1086" s="11" t="s">
        <v>873</v>
      </c>
      <c r="C1086" s="11" t="s">
        <v>151</v>
      </c>
      <c r="D1086" s="11" t="s">
        <v>152</v>
      </c>
      <c r="E1086" s="11" t="s">
        <v>872</v>
      </c>
      <c r="F1086" s="11">
        <v>0.95423627</v>
      </c>
      <c r="G1086" s="11" t="s">
        <v>26</v>
      </c>
      <c r="H1086" s="11" t="s">
        <v>26</v>
      </c>
      <c r="I1086" s="11" t="s">
        <v>27</v>
      </c>
      <c r="J1086" s="11" t="s">
        <v>28</v>
      </c>
      <c r="K1086" s="11" t="s">
        <v>1569</v>
      </c>
      <c r="L1086" s="20"/>
      <c r="M1086" s="11">
        <f t="shared" si="627"/>
        <v>3084.0915830399999</v>
      </c>
      <c r="N1086" s="11">
        <v>0</v>
      </c>
      <c r="O1086" s="11"/>
      <c r="P1086" s="11">
        <f t="shared" ref="P1086:P1089" si="628">S1086*(200/3)*J1086*F1086</f>
        <v>1984.8114416000001</v>
      </c>
      <c r="Q1086" s="11" t="b">
        <f t="shared" ref="Q1086:Q1089" si="629">ROUND(R1086,2)=ROUND(P1086,2)</f>
        <v>1</v>
      </c>
      <c r="R1086" s="11">
        <v>1984.8114</v>
      </c>
      <c r="S1086" s="14">
        <v>39</v>
      </c>
      <c r="T1086" s="12">
        <f t="shared" ref="T1086:T1089" si="630">(30000*F1086*J1086)</f>
        <v>22901.670480000001</v>
      </c>
      <c r="U1086" s="12">
        <f t="shared" ref="U1086:U1089" si="631">20000*F1086*J1086</f>
        <v>15267.78032</v>
      </c>
      <c r="V1086" s="12">
        <f t="shared" ref="V1086:V1089" si="632">ROUND(IF((Y1086-T1086)&gt;U1086,(Y1086-T1086-U1086)*0.1+U1086*0.3,(Y1086-T1086)*0.3),2)</f>
        <v>-6870.5</v>
      </c>
      <c r="W1086" s="12" t="b">
        <f t="shared" ref="W1086:W1089" si="633">IF(V1086&lt;0,0,V1086)=ROUND(X1086,2)</f>
        <v>1</v>
      </c>
      <c r="X1086" s="11">
        <v>0</v>
      </c>
      <c r="Y1086" s="11">
        <v>0</v>
      </c>
      <c r="Z1086" s="11">
        <v>0</v>
      </c>
      <c r="AA1086" s="11">
        <v>0</v>
      </c>
      <c r="AB1086" s="11">
        <f>AD1086*J1086*F1086*480</f>
        <v>1099.2801830400001</v>
      </c>
      <c r="AC1086" s="11"/>
      <c r="AD1086" s="11">
        <v>3</v>
      </c>
      <c r="AE1086" s="11">
        <v>0</v>
      </c>
      <c r="AF1086" s="11">
        <v>0</v>
      </c>
      <c r="AG1086" s="11" t="b">
        <f t="shared" ref="AG1086:AG1089" si="634">ROUND(AF1086,2)=ROUND((AH1086*AE1086),2)</f>
        <v>1</v>
      </c>
      <c r="AH1086" s="11">
        <v>0</v>
      </c>
      <c r="AI1086" s="11" t="s">
        <v>32</v>
      </c>
      <c r="AJ1086" s="11">
        <v>366.42672768</v>
      </c>
      <c r="AK1086" s="7">
        <f>AB1086-AJ1086</f>
        <v>732.85345536000011</v>
      </c>
    </row>
    <row r="1087" spans="1:37" s="7" customFormat="1" ht="13.5" hidden="1" customHeight="1" x14ac:dyDescent="0.25">
      <c r="A1087" s="11" t="str">
        <f t="shared" si="601"/>
        <v>select N'Чекан Любомир Анатолійович', N'106',  N'Педіатричне відділення',  N'лікар-уролог дитячий',  N'0.25', 0, 0, 0, getDate(), null, getDate() union all</v>
      </c>
      <c r="B1087" s="11" t="s">
        <v>873</v>
      </c>
      <c r="C1087" s="11" t="s">
        <v>1319</v>
      </c>
      <c r="D1087" s="11" t="s">
        <v>1320</v>
      </c>
      <c r="E1087" s="11" t="s">
        <v>1324</v>
      </c>
      <c r="F1087" s="11">
        <v>0.95300514000000003</v>
      </c>
      <c r="G1087" s="11" t="s">
        <v>26</v>
      </c>
      <c r="H1087" s="11" t="s">
        <v>26</v>
      </c>
      <c r="I1087" s="11" t="s">
        <v>27</v>
      </c>
      <c r="J1087" s="11" t="s">
        <v>374</v>
      </c>
      <c r="K1087" s="11" t="s">
        <v>1570</v>
      </c>
      <c r="L1087" s="20"/>
      <c r="M1087" s="11">
        <f t="shared" si="627"/>
        <v>0</v>
      </c>
      <c r="N1087" s="11">
        <v>0</v>
      </c>
      <c r="O1087" s="11"/>
      <c r="P1087" s="11">
        <f t="shared" si="628"/>
        <v>0</v>
      </c>
      <c r="Q1087" s="11" t="b">
        <f t="shared" si="629"/>
        <v>1</v>
      </c>
      <c r="R1087" s="11">
        <v>0</v>
      </c>
      <c r="S1087" s="14">
        <v>0</v>
      </c>
      <c r="T1087" s="12">
        <f t="shared" si="630"/>
        <v>5718.0308400000004</v>
      </c>
      <c r="U1087" s="12">
        <f t="shared" si="631"/>
        <v>3812.0205600000004</v>
      </c>
      <c r="V1087" s="12">
        <f t="shared" si="632"/>
        <v>-1715.41</v>
      </c>
      <c r="W1087" s="12" t="b">
        <f t="shared" si="633"/>
        <v>1</v>
      </c>
      <c r="X1087" s="11">
        <v>0</v>
      </c>
      <c r="Y1087" s="11">
        <v>0</v>
      </c>
      <c r="Z1087" s="11">
        <v>0</v>
      </c>
      <c r="AA1087" s="11">
        <v>0</v>
      </c>
      <c r="AB1087" s="11">
        <v>0</v>
      </c>
      <c r="AC1087" s="11"/>
      <c r="AD1087" s="11" t="s">
        <v>26</v>
      </c>
      <c r="AE1087" s="11">
        <v>0</v>
      </c>
      <c r="AF1087" s="11">
        <v>0</v>
      </c>
      <c r="AG1087" s="11" t="b">
        <f t="shared" si="634"/>
        <v>1</v>
      </c>
      <c r="AH1087" s="11">
        <v>0</v>
      </c>
      <c r="AI1087" s="11" t="s">
        <v>32</v>
      </c>
      <c r="AJ1087" s="11"/>
    </row>
    <row r="1088" spans="1:37" s="7" customFormat="1" ht="13.5" hidden="1" customHeight="1" x14ac:dyDescent="0.25">
      <c r="A1088" s="11" t="str">
        <f t="shared" si="601"/>
        <v>select N'Чекан Марія Василівна', N'32',  N'Кабінет з ультразвукової діагностики',  N'лікар з ультразвукової діагностики',  N'0.75', 0, 0, 0, getDate(), null, getDate() union all</v>
      </c>
      <c r="B1088" s="11" t="s">
        <v>979</v>
      </c>
      <c r="C1088" s="11" t="s">
        <v>303</v>
      </c>
      <c r="D1088" s="11" t="s">
        <v>84</v>
      </c>
      <c r="E1088" s="11" t="s">
        <v>159</v>
      </c>
      <c r="F1088" s="11">
        <v>0.47619048000000003</v>
      </c>
      <c r="G1088" s="11" t="s">
        <v>26</v>
      </c>
      <c r="H1088" s="11" t="s">
        <v>26</v>
      </c>
      <c r="I1088" s="11" t="s">
        <v>29</v>
      </c>
      <c r="J1088" s="11" t="s">
        <v>165</v>
      </c>
      <c r="K1088" s="11" t="s">
        <v>1572</v>
      </c>
      <c r="L1088" s="20"/>
      <c r="M1088" s="11">
        <f t="shared" si="627"/>
        <v>0</v>
      </c>
      <c r="N1088" s="11">
        <v>0</v>
      </c>
      <c r="O1088" s="11"/>
      <c r="P1088" s="11">
        <f t="shared" si="628"/>
        <v>0</v>
      </c>
      <c r="Q1088" s="11" t="b">
        <f t="shared" si="629"/>
        <v>1</v>
      </c>
      <c r="R1088" s="11">
        <v>0</v>
      </c>
      <c r="S1088" s="12">
        <v>0</v>
      </c>
      <c r="T1088" s="12">
        <f t="shared" si="630"/>
        <v>10714.285800000001</v>
      </c>
      <c r="U1088" s="12">
        <f t="shared" si="631"/>
        <v>7142.8572000000004</v>
      </c>
      <c r="V1088" s="12">
        <f t="shared" si="632"/>
        <v>-1276.5899999999999</v>
      </c>
      <c r="W1088" s="12" t="b">
        <f t="shared" si="633"/>
        <v>1</v>
      </c>
      <c r="X1088" s="11">
        <v>0</v>
      </c>
      <c r="Y1088" s="11">
        <v>6459</v>
      </c>
      <c r="Z1088" s="11">
        <v>0</v>
      </c>
      <c r="AA1088" s="11">
        <v>0</v>
      </c>
      <c r="AB1088" s="11">
        <v>0</v>
      </c>
      <c r="AC1088" s="11"/>
      <c r="AD1088" s="11">
        <v>0</v>
      </c>
      <c r="AE1088" s="11">
        <v>0</v>
      </c>
      <c r="AF1088" s="11">
        <v>0</v>
      </c>
      <c r="AG1088" s="11" t="b">
        <f t="shared" si="634"/>
        <v>1</v>
      </c>
      <c r="AH1088" s="11">
        <v>0</v>
      </c>
      <c r="AI1088" s="11" t="s">
        <v>32</v>
      </c>
      <c r="AJ1088" s="11"/>
    </row>
    <row r="1089" spans="1:36" s="7" customFormat="1" ht="13.5" hidden="1" customHeight="1" x14ac:dyDescent="0.25">
      <c r="A1089" s="11" t="str">
        <f t="shared" si="601"/>
        <v>select N'Чекан Марія Василівна', N'28',  N'Рентгенологічний блок',  N'лікар-рентгенолог',  N'0.25', 8, 360, 0, getDate(), null, getDate() union all</v>
      </c>
      <c r="B1089" s="11" t="s">
        <v>979</v>
      </c>
      <c r="C1089" s="11" t="s">
        <v>370</v>
      </c>
      <c r="D1089" s="11" t="s">
        <v>365</v>
      </c>
      <c r="E1089" s="11" t="s">
        <v>371</v>
      </c>
      <c r="F1089" s="11">
        <v>0.47619048000000003</v>
      </c>
      <c r="G1089" s="11">
        <v>8</v>
      </c>
      <c r="H1089" s="11">
        <v>360</v>
      </c>
      <c r="I1089" s="11" t="s">
        <v>29</v>
      </c>
      <c r="J1089" s="11" t="s">
        <v>38</v>
      </c>
      <c r="K1089" s="11" t="s">
        <v>1570</v>
      </c>
      <c r="L1089" s="20"/>
      <c r="M1089" s="11">
        <f t="shared" si="627"/>
        <v>0</v>
      </c>
      <c r="N1089" s="11">
        <v>0</v>
      </c>
      <c r="O1089" s="11"/>
      <c r="P1089" s="11">
        <f t="shared" si="628"/>
        <v>0</v>
      </c>
      <c r="Q1089" s="11" t="b">
        <f t="shared" si="629"/>
        <v>1</v>
      </c>
      <c r="R1089" s="11">
        <v>0</v>
      </c>
      <c r="S1089" s="12">
        <v>0</v>
      </c>
      <c r="T1089" s="12">
        <f t="shared" si="630"/>
        <v>3571.4286000000002</v>
      </c>
      <c r="U1089" s="12">
        <f t="shared" si="631"/>
        <v>2380.9524000000001</v>
      </c>
      <c r="V1089" s="12">
        <f t="shared" si="632"/>
        <v>-1071.43</v>
      </c>
      <c r="W1089" s="12" t="b">
        <f t="shared" si="633"/>
        <v>1</v>
      </c>
      <c r="X1089" s="11">
        <v>0</v>
      </c>
      <c r="Y1089" s="11">
        <v>0</v>
      </c>
      <c r="Z1089" s="11">
        <v>0</v>
      </c>
      <c r="AA1089" s="11">
        <v>0</v>
      </c>
      <c r="AB1089" s="11">
        <v>0</v>
      </c>
      <c r="AC1089" s="11"/>
      <c r="AD1089" s="11">
        <v>0</v>
      </c>
      <c r="AE1089" s="11">
        <v>0</v>
      </c>
      <c r="AF1089" s="11">
        <v>0</v>
      </c>
      <c r="AG1089" s="11" t="b">
        <f t="shared" si="634"/>
        <v>1</v>
      </c>
      <c r="AH1089" s="11">
        <v>0</v>
      </c>
      <c r="AI1089" s="11" t="s">
        <v>32</v>
      </c>
      <c r="AJ1089" s="11"/>
    </row>
    <row r="1090" spans="1:36" s="7" customFormat="1" ht="13.5" hidden="1" customHeight="1" x14ac:dyDescent="0.25">
      <c r="A1090" s="11" t="str">
        <f t="shared" si="601"/>
        <v>select N'Чекан Сільва Сергіївна', N'93',  N'Бухгалтерія',  N'Бухгалтер з обліку матеріальних цінностей',  N'1.00', 10, 800, 0, getDate(), null, getDate() union all</v>
      </c>
      <c r="B1090" s="11" t="s">
        <v>1494</v>
      </c>
      <c r="C1090" s="11" t="s">
        <v>330</v>
      </c>
      <c r="D1090" s="11" t="s">
        <v>331</v>
      </c>
      <c r="E1090" s="11" t="s">
        <v>1169</v>
      </c>
      <c r="F1090" s="11" t="s">
        <v>25</v>
      </c>
      <c r="G1090" s="11" t="s">
        <v>55</v>
      </c>
      <c r="H1090" s="11" t="s">
        <v>56</v>
      </c>
      <c r="I1090" s="11" t="s">
        <v>29</v>
      </c>
      <c r="J1090" s="11" t="s">
        <v>29</v>
      </c>
      <c r="K1090" s="11" t="s">
        <v>1569</v>
      </c>
      <c r="L1090" s="20"/>
      <c r="M1090" s="11">
        <f t="shared" si="627"/>
        <v>0</v>
      </c>
      <c r="N1090" s="11">
        <v>0</v>
      </c>
      <c r="O1090" s="11"/>
      <c r="P1090" s="11"/>
      <c r="Q1090" s="11"/>
      <c r="R1090" s="11">
        <v>0</v>
      </c>
      <c r="S1090" s="11">
        <v>0</v>
      </c>
      <c r="T1090" s="11"/>
      <c r="U1090" s="11"/>
      <c r="V1090" s="11"/>
      <c r="W1090" s="11"/>
      <c r="X1090" s="11">
        <v>0</v>
      </c>
      <c r="Y1090" s="11">
        <v>0</v>
      </c>
      <c r="Z1090" s="11">
        <v>0</v>
      </c>
      <c r="AA1090" s="11">
        <v>0</v>
      </c>
      <c r="AB1090" s="11">
        <v>0</v>
      </c>
      <c r="AC1090" s="11"/>
      <c r="AD1090" s="11">
        <v>0</v>
      </c>
      <c r="AE1090" s="11">
        <v>0</v>
      </c>
      <c r="AF1090" s="11">
        <v>0</v>
      </c>
      <c r="AG1090" s="11"/>
      <c r="AH1090" s="11">
        <v>0</v>
      </c>
      <c r="AI1090" s="11" t="s">
        <v>32</v>
      </c>
      <c r="AJ1090" s="11"/>
    </row>
    <row r="1091" spans="1:36" s="7" customFormat="1" ht="13.5" hidden="1" customHeight="1" x14ac:dyDescent="0.25">
      <c r="A1091" s="11" t="str">
        <f t="shared" ref="A1091:A1154" si="635">CONCATENATE("select N'",B1091,"', N'",D1091,"', "," N'",C1091,"',  N'",E1091,"',  N'",K1091,"', ",G1091,", ",H1091,", ",M1091,", getDate(), null, getDate() union all")</f>
        <v>select N'Чеканов Дмитро Юрійович', N'65',  N'Відділення інтенсивної терапії новонароджених',  N'лікар-хірург дитячий',  N'0.50', 0, 0, 0, getDate(), null, getDate() union all</v>
      </c>
      <c r="B1091" s="11" t="s">
        <v>1323</v>
      </c>
      <c r="C1091" s="11" t="s">
        <v>79</v>
      </c>
      <c r="D1091" s="11" t="s">
        <v>80</v>
      </c>
      <c r="E1091" s="11" t="s">
        <v>575</v>
      </c>
      <c r="F1091" s="11">
        <v>0.85491660000000003</v>
      </c>
      <c r="G1091" s="11" t="s">
        <v>26</v>
      </c>
      <c r="H1091" s="11" t="s">
        <v>26</v>
      </c>
      <c r="I1091" s="11" t="s">
        <v>50</v>
      </c>
      <c r="J1091" s="11" t="s">
        <v>29</v>
      </c>
      <c r="K1091" s="11" t="s">
        <v>1571</v>
      </c>
      <c r="L1091" s="20"/>
      <c r="M1091" s="11">
        <f t="shared" si="627"/>
        <v>0</v>
      </c>
      <c r="N1091" s="11">
        <v>0</v>
      </c>
      <c r="O1091" s="11"/>
      <c r="P1091" s="11">
        <f>S1091*(200/3)*J1091*F1091</f>
        <v>0</v>
      </c>
      <c r="Q1091" s="11" t="b">
        <f>ROUND(R1091,2)=ROUND(P1091,2)</f>
        <v>1</v>
      </c>
      <c r="R1091" s="11">
        <v>0</v>
      </c>
      <c r="S1091" s="14">
        <v>0</v>
      </c>
      <c r="T1091" s="12">
        <f>(30000*F1091*J1091)</f>
        <v>25647.498</v>
      </c>
      <c r="U1091" s="12">
        <f>20000*F1091*J1091</f>
        <v>17098.332000000002</v>
      </c>
      <c r="V1091" s="12">
        <f>ROUND(IF((Y1091-T1091)&gt;U1091,(Y1091-T1091-U1091)*0.1+U1091*0.3,(Y1091-T1091)*0.3),2)</f>
        <v>-7694.25</v>
      </c>
      <c r="W1091" s="12" t="b">
        <f>IF(V1091&lt;0,0,V1091)=ROUND(X1091,2)</f>
        <v>1</v>
      </c>
      <c r="X1091" s="11">
        <v>0</v>
      </c>
      <c r="Y1091" s="11">
        <v>0</v>
      </c>
      <c r="Z1091" s="11">
        <v>0</v>
      </c>
      <c r="AA1091" s="11">
        <v>0</v>
      </c>
      <c r="AB1091" s="11">
        <v>0</v>
      </c>
      <c r="AC1091" s="11"/>
      <c r="AD1091" s="11">
        <v>0</v>
      </c>
      <c r="AE1091" s="11">
        <v>0</v>
      </c>
      <c r="AF1091" s="11">
        <v>0</v>
      </c>
      <c r="AG1091" s="11" t="b">
        <f>ROUND(AF1091,2)=ROUND((AH1091*AE1091),2)</f>
        <v>1</v>
      </c>
      <c r="AH1091" s="11">
        <v>0</v>
      </c>
      <c r="AI1091" s="11" t="s">
        <v>32</v>
      </c>
      <c r="AJ1091" s="11"/>
    </row>
    <row r="1092" spans="1:36" s="7" customFormat="1" ht="13.5" hidden="1" customHeight="1" x14ac:dyDescent="0.25">
      <c r="A1092" s="11" t="str">
        <f t="shared" si="635"/>
        <v>select N'Чепа Тетяна Іванівна', N'83',  N'Відділення патології вагітності та екстрагенітальної патології',  N'Молодша медична сестра',  N'1.00', 8, 120, 0, getDate(), null, getDate() union all</v>
      </c>
      <c r="B1092" s="11" t="s">
        <v>678</v>
      </c>
      <c r="C1092" s="11" t="s">
        <v>44</v>
      </c>
      <c r="D1092" s="11" t="s">
        <v>45</v>
      </c>
      <c r="E1092" s="11" t="s">
        <v>111</v>
      </c>
      <c r="F1092" s="11" t="s">
        <v>25</v>
      </c>
      <c r="G1092" s="11" t="s">
        <v>48</v>
      </c>
      <c r="H1092" s="11" t="s">
        <v>112</v>
      </c>
      <c r="I1092" s="11" t="s">
        <v>29</v>
      </c>
      <c r="J1092" s="11" t="s">
        <v>29</v>
      </c>
      <c r="K1092" s="11" t="s">
        <v>1569</v>
      </c>
      <c r="L1092" s="20"/>
      <c r="M1092" s="11">
        <f t="shared" si="627"/>
        <v>0</v>
      </c>
      <c r="N1092" s="11">
        <v>0</v>
      </c>
      <c r="O1092" s="11"/>
      <c r="P1092" s="11"/>
      <c r="Q1092" s="11"/>
      <c r="R1092" s="11">
        <v>0</v>
      </c>
      <c r="S1092" s="11">
        <v>0</v>
      </c>
      <c r="T1092" s="11"/>
      <c r="U1092" s="11"/>
      <c r="V1092" s="11"/>
      <c r="W1092" s="11"/>
      <c r="X1092" s="11">
        <v>0</v>
      </c>
      <c r="Y1092" s="11">
        <v>0</v>
      </c>
      <c r="Z1092" s="11">
        <v>0</v>
      </c>
      <c r="AA1092" s="11">
        <v>0</v>
      </c>
      <c r="AB1092" s="11">
        <v>0</v>
      </c>
      <c r="AC1092" s="11"/>
      <c r="AD1092" s="11">
        <v>0</v>
      </c>
      <c r="AE1092" s="11">
        <v>0</v>
      </c>
      <c r="AF1092" s="11">
        <v>0</v>
      </c>
      <c r="AG1092" s="11"/>
      <c r="AH1092" s="11">
        <v>0</v>
      </c>
      <c r="AI1092" s="11" t="s">
        <v>32</v>
      </c>
      <c r="AJ1092" s="11"/>
    </row>
    <row r="1093" spans="1:36" s="7" customFormat="1" ht="13.5" hidden="1" customHeight="1" x14ac:dyDescent="0.25">
      <c r="A1093" s="11" t="str">
        <f t="shared" si="635"/>
        <v>select N'Черепаня Ярослава Степанівна', N'25',  N'Клініко-діагностична лабораторія',  N'лаборант',  N'0.50', 8, 200, 0, getDate(), null, getDate() union all</v>
      </c>
      <c r="B1093" s="11" t="s">
        <v>852</v>
      </c>
      <c r="C1093" s="11" t="s">
        <v>268</v>
      </c>
      <c r="D1093" s="11" t="s">
        <v>269</v>
      </c>
      <c r="E1093" s="11" t="s">
        <v>270</v>
      </c>
      <c r="F1093" s="11" t="s">
        <v>25</v>
      </c>
      <c r="G1093" s="11" t="s">
        <v>48</v>
      </c>
      <c r="H1093" s="11" t="s">
        <v>95</v>
      </c>
      <c r="I1093" s="11" t="s">
        <v>50</v>
      </c>
      <c r="J1093" s="11" t="s">
        <v>29</v>
      </c>
      <c r="K1093" s="11" t="s">
        <v>1571</v>
      </c>
      <c r="L1093" s="20"/>
      <c r="M1093" s="11">
        <f t="shared" si="627"/>
        <v>0</v>
      </c>
      <c r="N1093" s="11">
        <v>0</v>
      </c>
      <c r="O1093" s="11"/>
      <c r="P1093" s="11"/>
      <c r="Q1093" s="11"/>
      <c r="R1093" s="11">
        <v>0</v>
      </c>
      <c r="S1093" s="11">
        <v>0</v>
      </c>
      <c r="T1093" s="11"/>
      <c r="U1093" s="11"/>
      <c r="V1093" s="11"/>
      <c r="W1093" s="11"/>
      <c r="X1093" s="11">
        <v>0</v>
      </c>
      <c r="Y1093" s="11">
        <v>0</v>
      </c>
      <c r="Z1093" s="11">
        <v>0</v>
      </c>
      <c r="AA1093" s="11">
        <v>0</v>
      </c>
      <c r="AB1093" s="11">
        <v>0</v>
      </c>
      <c r="AC1093" s="11"/>
      <c r="AD1093" s="11">
        <v>0</v>
      </c>
      <c r="AE1093" s="11">
        <v>0</v>
      </c>
      <c r="AF1093" s="11">
        <v>0</v>
      </c>
      <c r="AG1093" s="11"/>
      <c r="AH1093" s="11">
        <v>0</v>
      </c>
      <c r="AI1093" s="11" t="s">
        <v>32</v>
      </c>
      <c r="AJ1093" s="11"/>
    </row>
    <row r="1094" spans="1:36" s="7" customFormat="1" ht="13.5" hidden="1" customHeight="1" x14ac:dyDescent="0.25">
      <c r="A1094" s="11" t="str">
        <f t="shared" si="635"/>
        <v>select N'Черничка Мар"яна Петрівна', N'79',  N'Відділення Судинної Хірургії',  N'сестра медична',  N'1.00', 8, 200, 0, getDate(), null, getDate() union all</v>
      </c>
      <c r="B1094" s="11" t="s">
        <v>1561</v>
      </c>
      <c r="C1094" s="11" t="s">
        <v>67</v>
      </c>
      <c r="D1094" s="11" t="s">
        <v>68</v>
      </c>
      <c r="E1094" s="11" t="s">
        <v>93</v>
      </c>
      <c r="F1094" s="11" t="s">
        <v>149</v>
      </c>
      <c r="G1094" s="11" t="s">
        <v>48</v>
      </c>
      <c r="H1094" s="11" t="s">
        <v>95</v>
      </c>
      <c r="I1094" s="11" t="s">
        <v>29</v>
      </c>
      <c r="J1094" s="11" t="s">
        <v>29</v>
      </c>
      <c r="K1094" s="11" t="s">
        <v>1569</v>
      </c>
      <c r="L1094" s="20"/>
      <c r="M1094" s="11">
        <f t="shared" si="627"/>
        <v>0</v>
      </c>
      <c r="N1094" s="11">
        <v>0</v>
      </c>
      <c r="O1094" s="11"/>
      <c r="P1094" s="11"/>
      <c r="Q1094" s="11"/>
      <c r="R1094" s="11">
        <v>0</v>
      </c>
      <c r="S1094" s="11">
        <v>0</v>
      </c>
      <c r="T1094" s="11"/>
      <c r="U1094" s="11"/>
      <c r="V1094" s="11"/>
      <c r="W1094" s="11"/>
      <c r="X1094" s="11">
        <v>0</v>
      </c>
      <c r="Y1094" s="11">
        <v>0</v>
      </c>
      <c r="Z1094" s="11">
        <v>0</v>
      </c>
      <c r="AA1094" s="11">
        <v>0</v>
      </c>
      <c r="AB1094" s="11">
        <v>0</v>
      </c>
      <c r="AC1094" s="11"/>
      <c r="AD1094" s="11">
        <v>0</v>
      </c>
      <c r="AE1094" s="11">
        <v>0</v>
      </c>
      <c r="AF1094" s="11">
        <v>0</v>
      </c>
      <c r="AG1094" s="11"/>
      <c r="AH1094" s="11">
        <v>0</v>
      </c>
      <c r="AI1094" s="11" t="s">
        <v>32</v>
      </c>
      <c r="AJ1094" s="11"/>
    </row>
    <row r="1095" spans="1:36" s="7" customFormat="1" ht="13.5" hidden="1" customHeight="1" x14ac:dyDescent="0.25">
      <c r="A1095" s="11" t="str">
        <f t="shared" si="635"/>
        <v>select N'Чикун Аделія-Анна Анварівна', N'84',  N'Інсультне відділення',  N'лікар-інтерн',  N'1.00', 0, 0, 0, getDate(), null, getDate() union all</v>
      </c>
      <c r="B1095" s="11" t="s">
        <v>1394</v>
      </c>
      <c r="C1095" s="11" t="s">
        <v>282</v>
      </c>
      <c r="D1095" s="11" t="s">
        <v>89</v>
      </c>
      <c r="E1095" s="11" t="s">
        <v>1567</v>
      </c>
      <c r="F1095" s="11">
        <v>1</v>
      </c>
      <c r="G1095" s="11" t="s">
        <v>26</v>
      </c>
      <c r="H1095" s="11" t="s">
        <v>26</v>
      </c>
      <c r="I1095" s="11" t="s">
        <v>29</v>
      </c>
      <c r="J1095" s="11" t="s">
        <v>29</v>
      </c>
      <c r="K1095" s="11" t="s">
        <v>1569</v>
      </c>
      <c r="L1095" s="20"/>
      <c r="M1095" s="11">
        <f t="shared" si="627"/>
        <v>0</v>
      </c>
      <c r="N1095" s="11">
        <v>0</v>
      </c>
      <c r="O1095" s="11"/>
      <c r="P1095" s="11">
        <f>S1095*(200/3)*J1095*F1095</f>
        <v>0</v>
      </c>
      <c r="Q1095" s="11" t="b">
        <f>ROUND(R1095,2)=ROUND(P1095,2)</f>
        <v>1</v>
      </c>
      <c r="R1095" s="11">
        <v>0</v>
      </c>
      <c r="S1095" s="12">
        <v>0</v>
      </c>
      <c r="T1095" s="12">
        <f>(30000*F1095*J1095)</f>
        <v>30000</v>
      </c>
      <c r="U1095" s="12">
        <f>20000*F1095*J1095</f>
        <v>20000</v>
      </c>
      <c r="V1095" s="12">
        <f>ROUND(IF((Y1095-T1095)&gt;U1095,(Y1095-T1095-U1095)*0.1+U1095*0.3,(Y1095-T1095)*0.3),2)</f>
        <v>-9000</v>
      </c>
      <c r="W1095" s="12" t="b">
        <f>IF(V1095&lt;0,0,V1095)=ROUND(X1095,2)</f>
        <v>1</v>
      </c>
      <c r="X1095" s="11">
        <v>0</v>
      </c>
      <c r="Y1095" s="11">
        <v>0</v>
      </c>
      <c r="Z1095" s="11">
        <v>0</v>
      </c>
      <c r="AA1095" s="11">
        <v>0</v>
      </c>
      <c r="AB1095" s="11">
        <v>0</v>
      </c>
      <c r="AC1095" s="11"/>
      <c r="AD1095" s="11">
        <v>0</v>
      </c>
      <c r="AE1095" s="11">
        <v>0</v>
      </c>
      <c r="AF1095" s="11">
        <v>0</v>
      </c>
      <c r="AG1095" s="11" t="b">
        <f>ROUND(AF1095,2)=ROUND((AH1095*AE1095),2)</f>
        <v>1</v>
      </c>
      <c r="AH1095" s="11">
        <v>0</v>
      </c>
      <c r="AI1095" s="11" t="s">
        <v>32</v>
      </c>
      <c r="AJ1095" s="11"/>
    </row>
    <row r="1096" spans="1:36" s="7" customFormat="1" ht="13.5" hidden="1" customHeight="1" x14ac:dyDescent="0.25">
      <c r="A1096" s="11" t="str">
        <f t="shared" si="635"/>
        <v>select N'Чикун Сергій Вікторович', N'81',  N'Операційне відділення',  N'завідувач',  N'0.75', 0, 0, 0, getDate(), null, getDate() union all</v>
      </c>
      <c r="B1096" s="11" t="s">
        <v>296</v>
      </c>
      <c r="C1096" s="11" t="s">
        <v>297</v>
      </c>
      <c r="D1096" s="11" t="s">
        <v>227</v>
      </c>
      <c r="E1096" s="11" t="s">
        <v>69</v>
      </c>
      <c r="F1096" s="11" t="s">
        <v>25</v>
      </c>
      <c r="G1096" s="11" t="s">
        <v>26</v>
      </c>
      <c r="H1096" s="11" t="s">
        <v>26</v>
      </c>
      <c r="I1096" s="11" t="s">
        <v>185</v>
      </c>
      <c r="J1096" s="11" t="s">
        <v>50</v>
      </c>
      <c r="K1096" s="11" t="s">
        <v>1572</v>
      </c>
      <c r="L1096" s="20"/>
      <c r="M1096" s="11">
        <f t="shared" si="627"/>
        <v>0</v>
      </c>
      <c r="N1096" s="11">
        <v>0</v>
      </c>
      <c r="O1096" s="11"/>
      <c r="P1096" s="11"/>
      <c r="Q1096" s="11"/>
      <c r="R1096" s="11">
        <v>0</v>
      </c>
      <c r="S1096" s="11">
        <v>0</v>
      </c>
      <c r="T1096" s="11"/>
      <c r="U1096" s="11"/>
      <c r="V1096" s="11"/>
      <c r="W1096" s="11"/>
      <c r="X1096" s="11">
        <v>0</v>
      </c>
      <c r="Y1096" s="11">
        <v>0</v>
      </c>
      <c r="Z1096" s="11">
        <v>0</v>
      </c>
      <c r="AA1096" s="11">
        <v>0</v>
      </c>
      <c r="AB1096" s="11">
        <v>0</v>
      </c>
      <c r="AC1096" s="11"/>
      <c r="AD1096" s="11">
        <v>0</v>
      </c>
      <c r="AE1096" s="11">
        <v>0</v>
      </c>
      <c r="AF1096" s="11">
        <v>0</v>
      </c>
      <c r="AG1096" s="11"/>
      <c r="AH1096" s="11">
        <v>0</v>
      </c>
      <c r="AI1096" s="11" t="s">
        <v>32</v>
      </c>
      <c r="AJ1096" s="11"/>
    </row>
    <row r="1097" spans="1:36" s="7" customFormat="1" ht="13.5" hidden="1" customHeight="1" x14ac:dyDescent="0.25">
      <c r="A1097" s="11" t="str">
        <f t="shared" si="635"/>
        <v>select N'Чикун Сергій Вікторович', N'7',  N'Відділення анестезіології та інтенсивної терапії',  N'лікар-анестезіолог',  N'0.75', 0, 0, 0, getDate(), null, getDate() union all</v>
      </c>
      <c r="B1097" s="11" t="s">
        <v>296</v>
      </c>
      <c r="C1097" s="11" t="s">
        <v>206</v>
      </c>
      <c r="D1097" s="11" t="s">
        <v>140</v>
      </c>
      <c r="E1097" s="11" t="s">
        <v>219</v>
      </c>
      <c r="F1097" s="11">
        <v>1.0059366999999999</v>
      </c>
      <c r="G1097" s="11" t="s">
        <v>26</v>
      </c>
      <c r="H1097" s="11" t="s">
        <v>26</v>
      </c>
      <c r="I1097" s="11" t="s">
        <v>185</v>
      </c>
      <c r="J1097" s="11" t="s">
        <v>50</v>
      </c>
      <c r="K1097" s="11" t="s">
        <v>1572</v>
      </c>
      <c r="L1097" s="20"/>
      <c r="M1097" s="11">
        <f t="shared" si="627"/>
        <v>0</v>
      </c>
      <c r="N1097" s="11">
        <v>0</v>
      </c>
      <c r="O1097" s="11"/>
      <c r="P1097" s="11">
        <f t="shared" ref="P1097:P1100" si="636">S1097*(200/3)*J1097*F1097</f>
        <v>0</v>
      </c>
      <c r="Q1097" s="11" t="b">
        <f t="shared" ref="Q1097:Q1100" si="637">ROUND(R1097,2)=ROUND(P1097,2)</f>
        <v>1</v>
      </c>
      <c r="R1097" s="11">
        <v>0</v>
      </c>
      <c r="S1097" s="14">
        <v>0</v>
      </c>
      <c r="T1097" s="12">
        <f t="shared" ref="T1097:T1100" si="638">(30000*F1097*J1097)</f>
        <v>15089.050499999999</v>
      </c>
      <c r="U1097" s="12">
        <f t="shared" ref="U1097:U1100" si="639">20000*F1097*J1097</f>
        <v>10059.366999999998</v>
      </c>
      <c r="V1097" s="12">
        <f t="shared" ref="V1097:V1100" si="640">ROUND(IF((Y1097-T1097)&gt;U1097,(Y1097-T1097-U1097)*0.1+U1097*0.3,(Y1097-T1097)*0.3),2)</f>
        <v>-4526.72</v>
      </c>
      <c r="W1097" s="12" t="b">
        <f t="shared" ref="W1097:W1100" si="641">IF(V1097&lt;0,0,V1097)=ROUND(X1097,2)</f>
        <v>1</v>
      </c>
      <c r="X1097" s="11">
        <v>0</v>
      </c>
      <c r="Y1097" s="11">
        <v>0</v>
      </c>
      <c r="Z1097" s="11">
        <v>0</v>
      </c>
      <c r="AA1097" s="11">
        <v>0</v>
      </c>
      <c r="AB1097" s="11">
        <v>0</v>
      </c>
      <c r="AC1097" s="11"/>
      <c r="AD1097" s="11">
        <v>0</v>
      </c>
      <c r="AE1097" s="11">
        <v>0</v>
      </c>
      <c r="AF1097" s="11">
        <v>0</v>
      </c>
      <c r="AG1097" s="11" t="b">
        <f t="shared" ref="AG1097:AG1100" si="642">ROUND(AF1097,2)=ROUND((AH1097*AE1097),2)</f>
        <v>1</v>
      </c>
      <c r="AH1097" s="11">
        <v>0</v>
      </c>
      <c r="AI1097" s="11" t="s">
        <v>32</v>
      </c>
      <c r="AJ1097" s="11"/>
    </row>
    <row r="1098" spans="1:36" s="7" customFormat="1" ht="13.5" hidden="1" customHeight="1" x14ac:dyDescent="0.25">
      <c r="A1098" s="11" t="str">
        <f t="shared" si="635"/>
        <v>select N'Човбан Едуард Михайлович', N'19',  N'Гнійно-септичне хірургічне відділення',  N'лікар-хірург',  N'1.00', 0, 0, 1173,3334, getDate(), null, getDate() union all</v>
      </c>
      <c r="B1098" s="11" t="s">
        <v>465</v>
      </c>
      <c r="C1098" s="11" t="s">
        <v>137</v>
      </c>
      <c r="D1098" s="11" t="s">
        <v>138</v>
      </c>
      <c r="E1098" s="11" t="s">
        <v>435</v>
      </c>
      <c r="F1098" s="11">
        <v>1</v>
      </c>
      <c r="G1098" s="11" t="s">
        <v>26</v>
      </c>
      <c r="H1098" s="11" t="s">
        <v>26</v>
      </c>
      <c r="I1098" s="11" t="s">
        <v>27</v>
      </c>
      <c r="J1098" s="11" t="s">
        <v>28</v>
      </c>
      <c r="K1098" s="11" t="s">
        <v>1569</v>
      </c>
      <c r="L1098" s="20"/>
      <c r="M1098" s="11">
        <f t="shared" si="627"/>
        <v>1173.3334</v>
      </c>
      <c r="N1098" s="11">
        <v>0</v>
      </c>
      <c r="O1098" s="11"/>
      <c r="P1098" s="11">
        <f t="shared" si="636"/>
        <v>1173.3333333333335</v>
      </c>
      <c r="Q1098" s="11" t="b">
        <f t="shared" si="637"/>
        <v>1</v>
      </c>
      <c r="R1098" s="11">
        <v>1173.3334</v>
      </c>
      <c r="S1098" s="14">
        <v>22</v>
      </c>
      <c r="T1098" s="12">
        <f t="shared" si="638"/>
        <v>24000</v>
      </c>
      <c r="U1098" s="12">
        <f t="shared" si="639"/>
        <v>16000</v>
      </c>
      <c r="V1098" s="12">
        <f t="shared" si="640"/>
        <v>-7200</v>
      </c>
      <c r="W1098" s="12" t="b">
        <f t="shared" si="641"/>
        <v>1</v>
      </c>
      <c r="X1098" s="11">
        <v>0</v>
      </c>
      <c r="Y1098" s="11">
        <v>0</v>
      </c>
      <c r="Z1098" s="11">
        <v>0</v>
      </c>
      <c r="AA1098" s="11">
        <v>0</v>
      </c>
      <c r="AB1098" s="11">
        <v>0</v>
      </c>
      <c r="AC1098" s="11"/>
      <c r="AD1098" s="11" t="s">
        <v>26</v>
      </c>
      <c r="AE1098" s="11">
        <v>0</v>
      </c>
      <c r="AF1098" s="11">
        <v>0</v>
      </c>
      <c r="AG1098" s="11" t="b">
        <f t="shared" si="642"/>
        <v>1</v>
      </c>
      <c r="AH1098" s="11">
        <v>0</v>
      </c>
      <c r="AI1098" s="11" t="s">
        <v>32</v>
      </c>
      <c r="AJ1098" s="11"/>
    </row>
    <row r="1099" spans="1:36" s="7" customFormat="1" ht="13.5" hidden="1" customHeight="1" x14ac:dyDescent="0.25">
      <c r="A1099" s="11" t="str">
        <f t="shared" si="635"/>
        <v>select N'Човбан Едуард Михайлович', N'18',  N'Хірургічне відділення №1',  N'лікар-хірург',  N'0.25', 0, 0, 348,25623, getDate(), null, getDate() union all</v>
      </c>
      <c r="B1099" s="11" t="s">
        <v>465</v>
      </c>
      <c r="C1099" s="11" t="s">
        <v>151</v>
      </c>
      <c r="D1099" s="11" t="s">
        <v>152</v>
      </c>
      <c r="E1099" s="11" t="s">
        <v>435</v>
      </c>
      <c r="F1099" s="11">
        <v>1.1872370999999999</v>
      </c>
      <c r="G1099" s="11" t="s">
        <v>26</v>
      </c>
      <c r="H1099" s="11" t="s">
        <v>26</v>
      </c>
      <c r="I1099" s="11" t="s">
        <v>27</v>
      </c>
      <c r="J1099" s="11" t="s">
        <v>374</v>
      </c>
      <c r="K1099" s="11" t="s">
        <v>1570</v>
      </c>
      <c r="L1099" s="20"/>
      <c r="M1099" s="11">
        <f t="shared" si="627"/>
        <v>348.25623000000002</v>
      </c>
      <c r="N1099" s="11">
        <v>0</v>
      </c>
      <c r="O1099" s="11"/>
      <c r="P1099" s="11">
        <f t="shared" si="636"/>
        <v>348.25621600000005</v>
      </c>
      <c r="Q1099" s="11" t="b">
        <f t="shared" si="637"/>
        <v>1</v>
      </c>
      <c r="R1099" s="11">
        <v>348.25623000000002</v>
      </c>
      <c r="S1099" s="14">
        <v>22</v>
      </c>
      <c r="T1099" s="12">
        <f t="shared" si="638"/>
        <v>7123.4225999999999</v>
      </c>
      <c r="U1099" s="12">
        <f t="shared" si="639"/>
        <v>4748.9484000000002</v>
      </c>
      <c r="V1099" s="12">
        <f t="shared" si="640"/>
        <v>-2137.0300000000002</v>
      </c>
      <c r="W1099" s="12" t="b">
        <f t="shared" si="641"/>
        <v>1</v>
      </c>
      <c r="X1099" s="11">
        <v>0</v>
      </c>
      <c r="Y1099" s="11">
        <v>0</v>
      </c>
      <c r="Z1099" s="11">
        <v>0</v>
      </c>
      <c r="AA1099" s="11">
        <v>0</v>
      </c>
      <c r="AB1099" s="11">
        <v>0</v>
      </c>
      <c r="AC1099" s="11"/>
      <c r="AD1099" s="11" t="s">
        <v>26</v>
      </c>
      <c r="AE1099" s="11">
        <v>0</v>
      </c>
      <c r="AF1099" s="11">
        <v>0</v>
      </c>
      <c r="AG1099" s="11" t="b">
        <f t="shared" si="642"/>
        <v>1</v>
      </c>
      <c r="AH1099" s="11">
        <v>0</v>
      </c>
      <c r="AI1099" s="11" t="s">
        <v>32</v>
      </c>
      <c r="AJ1099" s="11"/>
    </row>
    <row r="1100" spans="1:36" s="7" customFormat="1" ht="13.5" hidden="1" customHeight="1" x14ac:dyDescent="0.25">
      <c r="A1100" s="11" t="str">
        <f t="shared" si="635"/>
        <v>select N'Човбан Маріанна Петрівна', N'32',  N'Неврологічний кабінет',  N'лікар-невропатолог',  N'1.00', 0, 0, 0, getDate(), null, getDate() union all</v>
      </c>
      <c r="B1100" s="11" t="s">
        <v>954</v>
      </c>
      <c r="C1100" s="11" t="s">
        <v>97</v>
      </c>
      <c r="D1100" s="11" t="s">
        <v>84</v>
      </c>
      <c r="E1100" s="11" t="s">
        <v>90</v>
      </c>
      <c r="F1100" s="11">
        <v>1</v>
      </c>
      <c r="G1100" s="11" t="s">
        <v>26</v>
      </c>
      <c r="H1100" s="11" t="s">
        <v>26</v>
      </c>
      <c r="I1100" s="11" t="s">
        <v>29</v>
      </c>
      <c r="J1100" s="11" t="s">
        <v>29</v>
      </c>
      <c r="K1100" s="11" t="s">
        <v>1569</v>
      </c>
      <c r="L1100" s="20"/>
      <c r="M1100" s="11">
        <f t="shared" si="627"/>
        <v>0</v>
      </c>
      <c r="N1100" s="11">
        <v>0</v>
      </c>
      <c r="O1100" s="11"/>
      <c r="P1100" s="11">
        <f t="shared" si="636"/>
        <v>0</v>
      </c>
      <c r="Q1100" s="11" t="b">
        <f t="shared" si="637"/>
        <v>1</v>
      </c>
      <c r="R1100" s="11">
        <v>0</v>
      </c>
      <c r="S1100" s="12">
        <v>0</v>
      </c>
      <c r="T1100" s="12">
        <f t="shared" si="638"/>
        <v>30000</v>
      </c>
      <c r="U1100" s="12">
        <f t="shared" si="639"/>
        <v>20000</v>
      </c>
      <c r="V1100" s="12">
        <f t="shared" si="640"/>
        <v>-2378.1</v>
      </c>
      <c r="W1100" s="12" t="b">
        <f t="shared" si="641"/>
        <v>1</v>
      </c>
      <c r="X1100" s="11">
        <v>0</v>
      </c>
      <c r="Y1100" s="11">
        <v>22073</v>
      </c>
      <c r="Z1100" s="11">
        <v>0</v>
      </c>
      <c r="AA1100" s="11">
        <v>0</v>
      </c>
      <c r="AB1100" s="11">
        <v>0</v>
      </c>
      <c r="AC1100" s="11"/>
      <c r="AD1100" s="11">
        <v>0</v>
      </c>
      <c r="AE1100" s="11">
        <v>0</v>
      </c>
      <c r="AF1100" s="11">
        <f>ROUND(AH1100*AE1100,2)</f>
        <v>0</v>
      </c>
      <c r="AG1100" s="11" t="b">
        <f t="shared" si="642"/>
        <v>1</v>
      </c>
      <c r="AH1100" s="11">
        <v>4075045</v>
      </c>
      <c r="AI1100" s="11" t="s">
        <v>32</v>
      </c>
      <c r="AJ1100" s="11"/>
    </row>
    <row r="1101" spans="1:36" s="7" customFormat="1" ht="13.5" hidden="1" customHeight="1" x14ac:dyDescent="0.25">
      <c r="A1101" s="11" t="str">
        <f t="shared" si="635"/>
        <v>select N'Чокнаді Мар'яна Михайлівна', N'32',  N'Поліклінічне відділення',  N'сестра медична старша',  N'1.00', 8, 280, 0, getDate(), null, getDate() union all</v>
      </c>
      <c r="B1101" s="11" t="s">
        <v>437</v>
      </c>
      <c r="C1101" s="11" t="s">
        <v>438</v>
      </c>
      <c r="D1101" s="11" t="s">
        <v>84</v>
      </c>
      <c r="E1101" s="11" t="s">
        <v>117</v>
      </c>
      <c r="F1101" s="11" t="s">
        <v>25</v>
      </c>
      <c r="G1101" s="11" t="s">
        <v>48</v>
      </c>
      <c r="H1101" s="11" t="s">
        <v>118</v>
      </c>
      <c r="I1101" s="11" t="s">
        <v>27</v>
      </c>
      <c r="J1101" s="11" t="s">
        <v>28</v>
      </c>
      <c r="K1101" s="11" t="s">
        <v>1569</v>
      </c>
      <c r="L1101" s="20"/>
      <c r="M1101" s="11">
        <f t="shared" si="627"/>
        <v>0</v>
      </c>
      <c r="N1101" s="11">
        <v>0</v>
      </c>
      <c r="O1101" s="11"/>
      <c r="P1101" s="11"/>
      <c r="Q1101" s="11"/>
      <c r="R1101" s="11">
        <v>0</v>
      </c>
      <c r="S1101" s="11">
        <v>0</v>
      </c>
      <c r="T1101" s="11"/>
      <c r="U1101" s="11"/>
      <c r="V1101" s="11"/>
      <c r="W1101" s="11"/>
      <c r="X1101" s="11">
        <v>0</v>
      </c>
      <c r="Y1101" s="11">
        <v>0</v>
      </c>
      <c r="Z1101" s="11">
        <v>0</v>
      </c>
      <c r="AA1101" s="11">
        <v>0</v>
      </c>
      <c r="AB1101" s="11">
        <v>0</v>
      </c>
      <c r="AC1101" s="11"/>
      <c r="AD1101" s="11">
        <v>0</v>
      </c>
      <c r="AE1101" s="11">
        <v>0</v>
      </c>
      <c r="AF1101" s="11">
        <v>0</v>
      </c>
      <c r="AG1101" s="11"/>
      <c r="AH1101" s="11">
        <v>0</v>
      </c>
      <c r="AI1101" s="11" t="s">
        <v>32</v>
      </c>
      <c r="AJ1101" s="11"/>
    </row>
    <row r="1102" spans="1:36" s="7" customFormat="1" ht="13.5" hidden="1" customHeight="1" x14ac:dyDescent="0.25">
      <c r="A1102" s="11" t="str">
        <f t="shared" si="635"/>
        <v>select N'Чокнаді Мар'яна Михайлівна', N'32',  N'Операційний блок',  N'сестра медична-анестезист',  N'0.25', 8, 260, 0, getDate(), null, getDate() union all</v>
      </c>
      <c r="B1102" s="11" t="s">
        <v>437</v>
      </c>
      <c r="C1102" s="11" t="s">
        <v>346</v>
      </c>
      <c r="D1102" s="11" t="s">
        <v>84</v>
      </c>
      <c r="E1102" s="11" t="s">
        <v>362</v>
      </c>
      <c r="F1102" s="11" t="s">
        <v>592</v>
      </c>
      <c r="G1102" s="11" t="s">
        <v>48</v>
      </c>
      <c r="H1102" s="11" t="s">
        <v>49</v>
      </c>
      <c r="I1102" s="11" t="s">
        <v>27</v>
      </c>
      <c r="J1102" s="11" t="s">
        <v>374</v>
      </c>
      <c r="K1102" s="11" t="s">
        <v>1570</v>
      </c>
      <c r="L1102" s="20"/>
      <c r="M1102" s="11">
        <f t="shared" si="627"/>
        <v>0</v>
      </c>
      <c r="N1102" s="11">
        <v>0</v>
      </c>
      <c r="O1102" s="11"/>
      <c r="P1102" s="11"/>
      <c r="Q1102" s="11"/>
      <c r="R1102" s="11">
        <v>0</v>
      </c>
      <c r="S1102" s="11">
        <v>0</v>
      </c>
      <c r="T1102" s="11"/>
      <c r="U1102" s="11"/>
      <c r="V1102" s="11"/>
      <c r="W1102" s="11"/>
      <c r="X1102" s="11">
        <v>0</v>
      </c>
      <c r="Y1102" s="11">
        <v>0</v>
      </c>
      <c r="Z1102" s="11">
        <v>0</v>
      </c>
      <c r="AA1102" s="11">
        <v>0</v>
      </c>
      <c r="AB1102" s="11">
        <v>0</v>
      </c>
      <c r="AC1102" s="11"/>
      <c r="AD1102" s="11">
        <v>0</v>
      </c>
      <c r="AE1102" s="11">
        <v>0</v>
      </c>
      <c r="AF1102" s="11">
        <v>0</v>
      </c>
      <c r="AG1102" s="11"/>
      <c r="AH1102" s="11">
        <v>0</v>
      </c>
      <c r="AI1102" s="11" t="s">
        <v>32</v>
      </c>
      <c r="AJ1102" s="11"/>
    </row>
    <row r="1103" spans="1:36" s="7" customFormat="1" ht="13.5" hidden="1" customHeight="1" x14ac:dyDescent="0.25">
      <c r="A1103" s="11" t="str">
        <f t="shared" si="635"/>
        <v>select N'Чорі Світлана Михайлівна', N'84',  N'Інсультне відділення',  N'сестра медична',  N'1.00', 8, 200, 0, getDate(), null, getDate() union all</v>
      </c>
      <c r="B1103" s="11" t="s">
        <v>628</v>
      </c>
      <c r="C1103" s="11" t="s">
        <v>282</v>
      </c>
      <c r="D1103" s="11" t="s">
        <v>89</v>
      </c>
      <c r="E1103" s="11" t="s">
        <v>93</v>
      </c>
      <c r="F1103" s="11" t="s">
        <v>181</v>
      </c>
      <c r="G1103" s="11" t="s">
        <v>48</v>
      </c>
      <c r="H1103" s="11" t="s">
        <v>95</v>
      </c>
      <c r="I1103" s="11" t="s">
        <v>29</v>
      </c>
      <c r="J1103" s="11" t="s">
        <v>29</v>
      </c>
      <c r="K1103" s="11" t="s">
        <v>1569</v>
      </c>
      <c r="L1103" s="20"/>
      <c r="M1103" s="11">
        <f t="shared" si="627"/>
        <v>0</v>
      </c>
      <c r="N1103" s="11">
        <v>0</v>
      </c>
      <c r="O1103" s="11"/>
      <c r="P1103" s="11"/>
      <c r="Q1103" s="11"/>
      <c r="R1103" s="11">
        <v>0</v>
      </c>
      <c r="S1103" s="11">
        <v>0</v>
      </c>
      <c r="T1103" s="11"/>
      <c r="U1103" s="11"/>
      <c r="V1103" s="11"/>
      <c r="W1103" s="11"/>
      <c r="X1103" s="11">
        <v>0</v>
      </c>
      <c r="Y1103" s="11">
        <v>0</v>
      </c>
      <c r="Z1103" s="11">
        <v>0</v>
      </c>
      <c r="AA1103" s="11">
        <v>0</v>
      </c>
      <c r="AB1103" s="11">
        <v>0</v>
      </c>
      <c r="AC1103" s="11"/>
      <c r="AD1103" s="11">
        <v>0</v>
      </c>
      <c r="AE1103" s="11">
        <v>0</v>
      </c>
      <c r="AF1103" s="11">
        <v>0</v>
      </c>
      <c r="AG1103" s="11"/>
      <c r="AH1103" s="11">
        <v>0</v>
      </c>
      <c r="AI1103" s="11" t="s">
        <v>32</v>
      </c>
      <c r="AJ1103" s="11"/>
    </row>
    <row r="1104" spans="1:36" s="7" customFormat="1" ht="13.5" hidden="1" customHeight="1" x14ac:dyDescent="0.25">
      <c r="A1104" s="11" t="str">
        <f t="shared" si="635"/>
        <v>select N'Чорій Вікторія Іванівна', N'82',  N'Відділення інтенсивної терапії для вагітної, роділлі, породіллі',  N'акушерка',  N'0.75', 8, 260, 0, getDate(), null, getDate() union all</v>
      </c>
      <c r="B1104" s="11" t="s">
        <v>484</v>
      </c>
      <c r="C1104" s="11" t="s">
        <v>485</v>
      </c>
      <c r="D1104" s="11" t="s">
        <v>486</v>
      </c>
      <c r="E1104" s="11" t="s">
        <v>46</v>
      </c>
      <c r="F1104" s="11" t="s">
        <v>487</v>
      </c>
      <c r="G1104" s="11" t="s">
        <v>48</v>
      </c>
      <c r="H1104" s="11" t="s">
        <v>49</v>
      </c>
      <c r="I1104" s="11" t="s">
        <v>165</v>
      </c>
      <c r="J1104" s="11" t="s">
        <v>29</v>
      </c>
      <c r="K1104" s="11" t="s">
        <v>1572</v>
      </c>
      <c r="L1104" s="20"/>
      <c r="M1104" s="11">
        <f t="shared" si="627"/>
        <v>0</v>
      </c>
      <c r="N1104" s="11">
        <v>0</v>
      </c>
      <c r="O1104" s="11"/>
      <c r="P1104" s="11"/>
      <c r="Q1104" s="11"/>
      <c r="R1104" s="11">
        <v>0</v>
      </c>
      <c r="S1104" s="11">
        <v>0</v>
      </c>
      <c r="T1104" s="11"/>
      <c r="U1104" s="11"/>
      <c r="V1104" s="11"/>
      <c r="W1104" s="11"/>
      <c r="X1104" s="11">
        <v>0</v>
      </c>
      <c r="Y1104" s="11">
        <v>0</v>
      </c>
      <c r="Z1104" s="11">
        <v>0</v>
      </c>
      <c r="AA1104" s="11">
        <v>0</v>
      </c>
      <c r="AB1104" s="11">
        <v>0</v>
      </c>
      <c r="AC1104" s="11"/>
      <c r="AD1104" s="11">
        <v>0</v>
      </c>
      <c r="AE1104" s="11">
        <v>0</v>
      </c>
      <c r="AF1104" s="11">
        <v>0</v>
      </c>
      <c r="AG1104" s="11"/>
      <c r="AH1104" s="11">
        <v>0</v>
      </c>
      <c r="AI1104" s="11" t="s">
        <v>32</v>
      </c>
      <c r="AJ1104" s="11"/>
    </row>
    <row r="1105" spans="1:36" s="7" customFormat="1" ht="13.5" hidden="1" customHeight="1" x14ac:dyDescent="0.25">
      <c r="A1105" s="11" t="str">
        <f t="shared" si="635"/>
        <v>select N'Чорій Віта Іванівна', N'21',  N'Онкологічне відділення',  N'Молодша медична сестра',  N'1.00', 8, 120, 0, getDate(), null, getDate() union all</v>
      </c>
      <c r="B1105" s="11" t="s">
        <v>189</v>
      </c>
      <c r="C1105" s="11" t="s">
        <v>40</v>
      </c>
      <c r="D1105" s="11" t="s">
        <v>41</v>
      </c>
      <c r="E1105" s="11" t="s">
        <v>111</v>
      </c>
      <c r="F1105" s="11" t="s">
        <v>25</v>
      </c>
      <c r="G1105" s="11" t="s">
        <v>48</v>
      </c>
      <c r="H1105" s="11" t="s">
        <v>112</v>
      </c>
      <c r="I1105" s="11" t="s">
        <v>29</v>
      </c>
      <c r="J1105" s="11" t="s">
        <v>29</v>
      </c>
      <c r="K1105" s="11" t="s">
        <v>1569</v>
      </c>
      <c r="L1105" s="20"/>
      <c r="M1105" s="11">
        <f t="shared" si="627"/>
        <v>0</v>
      </c>
      <c r="N1105" s="11">
        <v>0</v>
      </c>
      <c r="O1105" s="11"/>
      <c r="P1105" s="11"/>
      <c r="Q1105" s="11"/>
      <c r="R1105" s="11">
        <v>0</v>
      </c>
      <c r="S1105" s="11">
        <v>0</v>
      </c>
      <c r="T1105" s="11"/>
      <c r="U1105" s="11"/>
      <c r="V1105" s="11"/>
      <c r="W1105" s="11"/>
      <c r="X1105" s="11">
        <v>0</v>
      </c>
      <c r="Y1105" s="11">
        <v>0</v>
      </c>
      <c r="Z1105" s="11">
        <v>0</v>
      </c>
      <c r="AA1105" s="11">
        <v>0</v>
      </c>
      <c r="AB1105" s="11">
        <v>0</v>
      </c>
      <c r="AC1105" s="11"/>
      <c r="AD1105" s="11">
        <v>0</v>
      </c>
      <c r="AE1105" s="11">
        <v>0</v>
      </c>
      <c r="AF1105" s="11">
        <v>0</v>
      </c>
      <c r="AG1105" s="11"/>
      <c r="AH1105" s="11">
        <v>0</v>
      </c>
      <c r="AI1105" s="11" t="s">
        <v>32</v>
      </c>
      <c r="AJ1105" s="11"/>
    </row>
    <row r="1106" spans="1:36" s="7" customFormat="1" ht="13.5" hidden="1" customHeight="1" x14ac:dyDescent="0.25">
      <c r="A1106" s="11" t="str">
        <f t="shared" si="635"/>
        <v>select N'Чубірка Георгіна Мігалівна', N'2',  N'Відділення екстреної (невідкладної) медичної допомоги',  N'реєстратор медичний',  N'1.00', 8, 360, 0, getDate(), null, getDate() union all</v>
      </c>
      <c r="B1106" s="11" t="s">
        <v>665</v>
      </c>
      <c r="C1106" s="11" t="s">
        <v>173</v>
      </c>
      <c r="D1106" s="11" t="s">
        <v>30</v>
      </c>
      <c r="E1106" s="11" t="s">
        <v>313</v>
      </c>
      <c r="F1106" s="11" t="s">
        <v>25</v>
      </c>
      <c r="G1106" s="11" t="s">
        <v>48</v>
      </c>
      <c r="H1106" s="11" t="s">
        <v>314</v>
      </c>
      <c r="I1106" s="11" t="s">
        <v>27</v>
      </c>
      <c r="J1106" s="11" t="s">
        <v>28</v>
      </c>
      <c r="K1106" s="11" t="s">
        <v>1569</v>
      </c>
      <c r="L1106" s="20"/>
      <c r="M1106" s="11">
        <f t="shared" si="627"/>
        <v>0</v>
      </c>
      <c r="N1106" s="11">
        <v>0</v>
      </c>
      <c r="O1106" s="11"/>
      <c r="P1106" s="11"/>
      <c r="Q1106" s="11"/>
      <c r="R1106" s="11">
        <v>0</v>
      </c>
      <c r="S1106" s="11">
        <v>0</v>
      </c>
      <c r="T1106" s="11"/>
      <c r="U1106" s="11"/>
      <c r="V1106" s="11"/>
      <c r="W1106" s="11"/>
      <c r="X1106" s="11">
        <v>0</v>
      </c>
      <c r="Y1106" s="11">
        <v>0</v>
      </c>
      <c r="Z1106" s="11">
        <v>0</v>
      </c>
      <c r="AA1106" s="11">
        <v>0</v>
      </c>
      <c r="AB1106" s="11">
        <v>0</v>
      </c>
      <c r="AC1106" s="11"/>
      <c r="AD1106" s="11">
        <v>0</v>
      </c>
      <c r="AE1106" s="11">
        <v>0</v>
      </c>
      <c r="AF1106" s="11">
        <v>0</v>
      </c>
      <c r="AG1106" s="11"/>
      <c r="AH1106" s="11">
        <v>0</v>
      </c>
      <c r="AI1106" s="11" t="s">
        <v>32</v>
      </c>
      <c r="AJ1106" s="11"/>
    </row>
    <row r="1107" spans="1:36" s="7" customFormat="1" ht="13.5" hidden="1" customHeight="1" x14ac:dyDescent="0.25">
      <c r="A1107" s="11" t="str">
        <f t="shared" si="635"/>
        <v>select N'Чубірка Георгіна Мігалівна', N'2',  N'Відділення екстреної (невідкладної) медичної допомоги',  N'реєстратор медичний',  N'0.25', 8, 360, 0, getDate(), null, getDate() union all</v>
      </c>
      <c r="B1107" s="11" t="s">
        <v>665</v>
      </c>
      <c r="C1107" s="11" t="s">
        <v>173</v>
      </c>
      <c r="D1107" s="11" t="s">
        <v>30</v>
      </c>
      <c r="E1107" s="11" t="s">
        <v>313</v>
      </c>
      <c r="F1107" s="11" t="s">
        <v>592</v>
      </c>
      <c r="G1107" s="11" t="s">
        <v>48</v>
      </c>
      <c r="H1107" s="11" t="s">
        <v>314</v>
      </c>
      <c r="I1107" s="11" t="s">
        <v>27</v>
      </c>
      <c r="J1107" s="11" t="s">
        <v>374</v>
      </c>
      <c r="K1107" s="11" t="s">
        <v>1570</v>
      </c>
      <c r="L1107" s="20"/>
      <c r="M1107" s="11">
        <f t="shared" si="627"/>
        <v>0</v>
      </c>
      <c r="N1107" s="11">
        <v>0</v>
      </c>
      <c r="O1107" s="11"/>
      <c r="P1107" s="11"/>
      <c r="Q1107" s="11"/>
      <c r="R1107" s="11">
        <v>0</v>
      </c>
      <c r="S1107" s="11">
        <v>0</v>
      </c>
      <c r="T1107" s="11"/>
      <c r="U1107" s="11"/>
      <c r="V1107" s="11"/>
      <c r="W1107" s="11"/>
      <c r="X1107" s="11">
        <v>0</v>
      </c>
      <c r="Y1107" s="11">
        <v>0</v>
      </c>
      <c r="Z1107" s="11">
        <v>0</v>
      </c>
      <c r="AA1107" s="11">
        <v>0</v>
      </c>
      <c r="AB1107" s="11">
        <v>0</v>
      </c>
      <c r="AC1107" s="11"/>
      <c r="AD1107" s="11">
        <v>0</v>
      </c>
      <c r="AE1107" s="11">
        <v>0</v>
      </c>
      <c r="AF1107" s="11">
        <v>0</v>
      </c>
      <c r="AG1107" s="11"/>
      <c r="AH1107" s="11">
        <v>0</v>
      </c>
      <c r="AI1107" s="11" t="s">
        <v>32</v>
      </c>
      <c r="AJ1107" s="11"/>
    </row>
    <row r="1108" spans="1:36" s="7" customFormat="1" ht="13.5" hidden="1" customHeight="1" x14ac:dyDescent="0.25">
      <c r="A1108" s="11" t="str">
        <f t="shared" si="635"/>
        <v>select N'Чубірка Надія Михайлівна', N'19',  N'Гнійно-септичне хірургічне відділення',  N'сестра медична',  N'1.00', 8, 200, 0, getDate(), null, getDate() union all</v>
      </c>
      <c r="B1108" s="11" t="s">
        <v>474</v>
      </c>
      <c r="C1108" s="11" t="s">
        <v>137</v>
      </c>
      <c r="D1108" s="11" t="s">
        <v>138</v>
      </c>
      <c r="E1108" s="11" t="s">
        <v>93</v>
      </c>
      <c r="F1108" s="11" t="s">
        <v>475</v>
      </c>
      <c r="G1108" s="11" t="s">
        <v>48</v>
      </c>
      <c r="H1108" s="11" t="s">
        <v>95</v>
      </c>
      <c r="I1108" s="11" t="s">
        <v>29</v>
      </c>
      <c r="J1108" s="11" t="s">
        <v>29</v>
      </c>
      <c r="K1108" s="11" t="s">
        <v>1569</v>
      </c>
      <c r="L1108" s="20"/>
      <c r="M1108" s="11">
        <f t="shared" si="627"/>
        <v>0</v>
      </c>
      <c r="N1108" s="11">
        <v>0</v>
      </c>
      <c r="O1108" s="11"/>
      <c r="P1108" s="11"/>
      <c r="Q1108" s="11"/>
      <c r="R1108" s="11">
        <v>0</v>
      </c>
      <c r="S1108" s="11">
        <v>0</v>
      </c>
      <c r="T1108" s="11"/>
      <c r="U1108" s="11"/>
      <c r="V1108" s="11"/>
      <c r="W1108" s="11"/>
      <c r="X1108" s="11">
        <v>0</v>
      </c>
      <c r="Y1108" s="11">
        <v>0</v>
      </c>
      <c r="Z1108" s="11">
        <v>0</v>
      </c>
      <c r="AA1108" s="11">
        <v>0</v>
      </c>
      <c r="AB1108" s="11">
        <v>0</v>
      </c>
      <c r="AC1108" s="11"/>
      <c r="AD1108" s="11">
        <v>0</v>
      </c>
      <c r="AE1108" s="11">
        <v>0</v>
      </c>
      <c r="AF1108" s="11">
        <v>0</v>
      </c>
      <c r="AG1108" s="11"/>
      <c r="AH1108" s="11">
        <v>0</v>
      </c>
      <c r="AI1108" s="11" t="s">
        <v>32</v>
      </c>
      <c r="AJ1108" s="11"/>
    </row>
    <row r="1109" spans="1:36" s="7" customFormat="1" ht="13.5" hidden="1" customHeight="1" x14ac:dyDescent="0.25">
      <c r="A1109" s="11" t="str">
        <f t="shared" si="635"/>
        <v>select N'Чубірко Віктор Іванович', N'82',  N'Відділення інтенсивної терапії для вагітної, роділлі, породіллі',  N'лікар-анестезіолог',  N'0.75', 0, 0, 0, getDate(), null, getDate() union all</v>
      </c>
      <c r="B1109" s="11" t="s">
        <v>633</v>
      </c>
      <c r="C1109" s="11" t="s">
        <v>485</v>
      </c>
      <c r="D1109" s="11" t="s">
        <v>486</v>
      </c>
      <c r="E1109" s="11" t="s">
        <v>219</v>
      </c>
      <c r="F1109" s="11">
        <v>1.0883905</v>
      </c>
      <c r="G1109" s="11" t="s">
        <v>26</v>
      </c>
      <c r="H1109" s="11" t="s">
        <v>26</v>
      </c>
      <c r="I1109" s="11" t="s">
        <v>29</v>
      </c>
      <c r="J1109" s="11" t="s">
        <v>165</v>
      </c>
      <c r="K1109" s="11" t="s">
        <v>1572</v>
      </c>
      <c r="L1109" s="20"/>
      <c r="M1109" s="11">
        <f t="shared" si="627"/>
        <v>0</v>
      </c>
      <c r="N1109" s="11">
        <v>0</v>
      </c>
      <c r="O1109" s="11"/>
      <c r="P1109" s="11">
        <f>S1109*(200/3)*J1109*F1109</f>
        <v>0</v>
      </c>
      <c r="Q1109" s="11" t="b">
        <f>ROUND(R1109,2)=ROUND(P1109,2)</f>
        <v>1</v>
      </c>
      <c r="R1109" s="11">
        <v>0</v>
      </c>
      <c r="S1109" s="12">
        <v>0</v>
      </c>
      <c r="T1109" s="12">
        <f>(30000*F1109*J1109)</f>
        <v>24488.786250000001</v>
      </c>
      <c r="U1109" s="12">
        <f>20000*F1109*J1109</f>
        <v>16325.857500000002</v>
      </c>
      <c r="V1109" s="12">
        <f>ROUND(IF((Y1109-T1109)&gt;U1109,(Y1109-T1109-U1109)*0.1+U1109*0.3,(Y1109-T1109)*0.3),2)</f>
        <v>-7346.64</v>
      </c>
      <c r="W1109" s="12" t="b">
        <f>IF(V1109&lt;0,0,V1109)=ROUND(X1109,2)</f>
        <v>1</v>
      </c>
      <c r="X1109" s="11">
        <v>0</v>
      </c>
      <c r="Y1109" s="11">
        <v>0</v>
      </c>
      <c r="Z1109" s="11">
        <v>0</v>
      </c>
      <c r="AA1109" s="11">
        <v>0</v>
      </c>
      <c r="AB1109" s="11">
        <v>0</v>
      </c>
      <c r="AC1109" s="11"/>
      <c r="AD1109" s="11">
        <v>0</v>
      </c>
      <c r="AE1109" s="11">
        <v>0</v>
      </c>
      <c r="AF1109" s="11">
        <v>0</v>
      </c>
      <c r="AG1109" s="11" t="b">
        <f>ROUND(AF1109,2)=ROUND((AH1109*AE1109),2)</f>
        <v>1</v>
      </c>
      <c r="AH1109" s="11">
        <v>0</v>
      </c>
      <c r="AI1109" s="11" t="s">
        <v>32</v>
      </c>
      <c r="AJ1109" s="11"/>
    </row>
    <row r="1110" spans="1:36" s="7" customFormat="1" ht="13.5" hidden="1" customHeight="1" x14ac:dyDescent="0.25">
      <c r="A1110" s="11" t="str">
        <f t="shared" si="635"/>
        <v>select N'Чубірко Віктор Іванович', N'82',  N'Відділення інтенсивної терапії для вагітної, роділлі, породіллі',  N'завідувач',  N'0.25', 0, 0, 0, getDate(), null, getDate() union all</v>
      </c>
      <c r="B1110" s="11" t="s">
        <v>633</v>
      </c>
      <c r="C1110" s="11" t="s">
        <v>485</v>
      </c>
      <c r="D1110" s="11" t="s">
        <v>486</v>
      </c>
      <c r="E1110" s="11" t="s">
        <v>69</v>
      </c>
      <c r="F1110" s="11" t="s">
        <v>25</v>
      </c>
      <c r="G1110" s="11" t="s">
        <v>26</v>
      </c>
      <c r="H1110" s="11" t="s">
        <v>26</v>
      </c>
      <c r="I1110" s="11" t="s">
        <v>29</v>
      </c>
      <c r="J1110" s="11" t="s">
        <v>38</v>
      </c>
      <c r="K1110" s="11" t="s">
        <v>1570</v>
      </c>
      <c r="L1110" s="20"/>
      <c r="M1110" s="11">
        <f t="shared" si="627"/>
        <v>0</v>
      </c>
      <c r="N1110" s="11">
        <v>0</v>
      </c>
      <c r="O1110" s="11"/>
      <c r="P1110" s="11"/>
      <c r="Q1110" s="11"/>
      <c r="R1110" s="11">
        <v>0</v>
      </c>
      <c r="S1110" s="11">
        <v>0</v>
      </c>
      <c r="T1110" s="11"/>
      <c r="U1110" s="11"/>
      <c r="V1110" s="11"/>
      <c r="W1110" s="11"/>
      <c r="X1110" s="11">
        <v>0</v>
      </c>
      <c r="Y1110" s="11">
        <v>0</v>
      </c>
      <c r="Z1110" s="11">
        <v>0</v>
      </c>
      <c r="AA1110" s="11">
        <v>0</v>
      </c>
      <c r="AB1110" s="11">
        <v>0</v>
      </c>
      <c r="AC1110" s="11"/>
      <c r="AD1110" s="11">
        <v>0</v>
      </c>
      <c r="AE1110" s="11">
        <v>0</v>
      </c>
      <c r="AF1110" s="11">
        <v>0</v>
      </c>
      <c r="AG1110" s="11"/>
      <c r="AH1110" s="11">
        <v>0</v>
      </c>
      <c r="AI1110" s="11" t="s">
        <v>32</v>
      </c>
      <c r="AJ1110" s="11"/>
    </row>
    <row r="1111" spans="1:36" s="7" customFormat="1" ht="13.5" hidden="1" customHeight="1" x14ac:dyDescent="0.25">
      <c r="A1111" s="11" t="str">
        <f t="shared" si="635"/>
        <v>select N'Чулей Ігор Олександрович', N'32',  N'Сектор медичних оглядів',  N'лікар-невропатолог',  N'0.50', 0, 0, 1828,55, getDate(), null, getDate() union all</v>
      </c>
      <c r="B1111" s="11" t="s">
        <v>1200</v>
      </c>
      <c r="C1111" s="11" t="s">
        <v>373</v>
      </c>
      <c r="D1111" s="11" t="s">
        <v>84</v>
      </c>
      <c r="E1111" s="11" t="s">
        <v>90</v>
      </c>
      <c r="F1111" s="11">
        <v>0.8125</v>
      </c>
      <c r="G1111" s="11" t="s">
        <v>26</v>
      </c>
      <c r="H1111" s="11" t="s">
        <v>26</v>
      </c>
      <c r="I1111" s="11" t="s">
        <v>50</v>
      </c>
      <c r="J1111" s="11" t="s">
        <v>29</v>
      </c>
      <c r="K1111" s="11" t="s">
        <v>1571</v>
      </c>
      <c r="L1111" s="20"/>
      <c r="M1111" s="11">
        <f t="shared" si="627"/>
        <v>1828.55</v>
      </c>
      <c r="N1111" s="11">
        <v>0</v>
      </c>
      <c r="O1111" s="11"/>
      <c r="P1111" s="11">
        <f t="shared" ref="P1111:P1112" si="643">S1111*(200/3)*J1111*F1111</f>
        <v>0</v>
      </c>
      <c r="Q1111" s="11" t="b">
        <f t="shared" ref="Q1111:Q1112" si="644">ROUND(R1111,2)=ROUND(P1111,2)</f>
        <v>1</v>
      </c>
      <c r="R1111" s="11">
        <v>0</v>
      </c>
      <c r="S1111" s="12">
        <v>0</v>
      </c>
      <c r="T1111" s="12">
        <f t="shared" ref="T1111:T1112" si="645">(30000*F1111*J1111)</f>
        <v>24375</v>
      </c>
      <c r="U1111" s="12">
        <f t="shared" ref="U1111:U1112" si="646">20000*F1111*J1111</f>
        <v>16250</v>
      </c>
      <c r="V1111" s="12">
        <f t="shared" ref="V1111:V1112" si="647">ROUND(IF((Y1111-T1111)&gt;U1111,(Y1111-T1111-U1111)*0.1+U1111*0.3,(Y1111-T1111)*0.3),2)</f>
        <v>-7312.5</v>
      </c>
      <c r="W1111" s="12" t="b">
        <f t="shared" ref="W1111:W1112" si="648">IF(V1111&lt;0,0,V1111)=ROUND(X1111,2)</f>
        <v>1</v>
      </c>
      <c r="X1111" s="11">
        <v>0</v>
      </c>
      <c r="Y1111" s="11">
        <v>0</v>
      </c>
      <c r="Z1111" s="11">
        <v>0</v>
      </c>
      <c r="AA1111" s="11">
        <v>0</v>
      </c>
      <c r="AB1111" s="11">
        <v>0</v>
      </c>
      <c r="AC1111" s="11"/>
      <c r="AD1111" s="11">
        <v>0</v>
      </c>
      <c r="AE1111" s="11">
        <v>4.4871794871794872E-4</v>
      </c>
      <c r="AF1111" s="11">
        <f>ROUND(AH1111*AE1111,2)</f>
        <v>1828.55</v>
      </c>
      <c r="AG1111" s="11" t="b">
        <f t="shared" ref="AG1111:AG1112" si="649">ROUND(AF1111,2)=ROUND((AH1111*AE1111),2)</f>
        <v>1</v>
      </c>
      <c r="AH1111" s="11">
        <v>4075045</v>
      </c>
      <c r="AI1111" s="11" t="s">
        <v>32</v>
      </c>
      <c r="AJ1111" s="11"/>
    </row>
    <row r="1112" spans="1:36" s="7" customFormat="1" ht="13.5" hidden="1" customHeight="1" x14ac:dyDescent="0.25">
      <c r="A1112" s="11" t="str">
        <f t="shared" si="635"/>
        <v>select N'Чучка Володимир Володимирович', N'33',  N'Жіноча консультація',  N'лікар-акушер-гінеколог',  N'1.00', 0, 0, 0, getDate(), null, getDate() union all</v>
      </c>
      <c r="B1112" s="11" t="s">
        <v>947</v>
      </c>
      <c r="C1112" s="11" t="s">
        <v>222</v>
      </c>
      <c r="D1112" s="11" t="s">
        <v>223</v>
      </c>
      <c r="E1112" s="11" t="s">
        <v>36</v>
      </c>
      <c r="F1112" s="11">
        <v>1</v>
      </c>
      <c r="G1112" s="11" t="s">
        <v>26</v>
      </c>
      <c r="H1112" s="11" t="s">
        <v>26</v>
      </c>
      <c r="I1112" s="11" t="s">
        <v>29</v>
      </c>
      <c r="J1112" s="11" t="s">
        <v>29</v>
      </c>
      <c r="K1112" s="11" t="s">
        <v>1569</v>
      </c>
      <c r="L1112" s="20"/>
      <c r="M1112" s="11">
        <f t="shared" si="627"/>
        <v>0</v>
      </c>
      <c r="N1112" s="11">
        <v>0</v>
      </c>
      <c r="O1112" s="11"/>
      <c r="P1112" s="11">
        <f t="shared" si="643"/>
        <v>0</v>
      </c>
      <c r="Q1112" s="11" t="b">
        <f t="shared" si="644"/>
        <v>1</v>
      </c>
      <c r="R1112" s="11">
        <v>0</v>
      </c>
      <c r="S1112" s="12">
        <v>0</v>
      </c>
      <c r="T1112" s="12">
        <f t="shared" si="645"/>
        <v>30000</v>
      </c>
      <c r="U1112" s="12">
        <f t="shared" si="646"/>
        <v>20000</v>
      </c>
      <c r="V1112" s="12">
        <f t="shared" si="647"/>
        <v>-8427.9</v>
      </c>
      <c r="W1112" s="12" t="b">
        <f t="shared" si="648"/>
        <v>1</v>
      </c>
      <c r="X1112" s="11">
        <v>0</v>
      </c>
      <c r="Y1112" s="11">
        <v>1907</v>
      </c>
      <c r="Z1112" s="11">
        <v>0</v>
      </c>
      <c r="AA1112" s="11">
        <v>0</v>
      </c>
      <c r="AB1112" s="11">
        <v>0</v>
      </c>
      <c r="AC1112" s="11"/>
      <c r="AD1112" s="11">
        <v>0</v>
      </c>
      <c r="AE1112" s="11">
        <v>0</v>
      </c>
      <c r="AF1112" s="11">
        <v>0</v>
      </c>
      <c r="AG1112" s="11" t="b">
        <f t="shared" si="649"/>
        <v>1</v>
      </c>
      <c r="AH1112" s="11">
        <v>0</v>
      </c>
      <c r="AI1112" s="11" t="s">
        <v>32</v>
      </c>
      <c r="AJ1112" s="11"/>
    </row>
    <row r="1113" spans="1:36" s="7" customFormat="1" ht="13.5" hidden="1" customHeight="1" x14ac:dyDescent="0.25">
      <c r="A1113" s="11" t="str">
        <f t="shared" si="635"/>
        <v>select N'Шаленик Андреа Іванівна', N'83',  N'Відділення патології вагітності та екстрагенітальної патології',  N'акушерка',  N'1.00', 8, 260, 0, getDate(), null, getDate() union all</v>
      </c>
      <c r="B1113" s="11" t="s">
        <v>868</v>
      </c>
      <c r="C1113" s="11" t="s">
        <v>44</v>
      </c>
      <c r="D1113" s="11" t="s">
        <v>45</v>
      </c>
      <c r="E1113" s="11" t="s">
        <v>46</v>
      </c>
      <c r="F1113" s="11" t="s">
        <v>142</v>
      </c>
      <c r="G1113" s="11" t="s">
        <v>48</v>
      </c>
      <c r="H1113" s="11" t="s">
        <v>49</v>
      </c>
      <c r="I1113" s="11" t="s">
        <v>29</v>
      </c>
      <c r="J1113" s="11" t="s">
        <v>29</v>
      </c>
      <c r="K1113" s="11" t="s">
        <v>1569</v>
      </c>
      <c r="L1113" s="20"/>
      <c r="M1113" s="11">
        <f t="shared" si="627"/>
        <v>0</v>
      </c>
      <c r="N1113" s="11">
        <v>0</v>
      </c>
      <c r="O1113" s="11"/>
      <c r="P1113" s="11"/>
      <c r="Q1113" s="11"/>
      <c r="R1113" s="11">
        <v>0</v>
      </c>
      <c r="S1113" s="11">
        <v>0</v>
      </c>
      <c r="T1113" s="11"/>
      <c r="U1113" s="11"/>
      <c r="V1113" s="11"/>
      <c r="W1113" s="11"/>
      <c r="X1113" s="11">
        <v>0</v>
      </c>
      <c r="Y1113" s="11">
        <v>0</v>
      </c>
      <c r="Z1113" s="11">
        <v>0</v>
      </c>
      <c r="AA1113" s="11">
        <v>0</v>
      </c>
      <c r="AB1113" s="11">
        <v>0</v>
      </c>
      <c r="AC1113" s="11"/>
      <c r="AD1113" s="11">
        <v>0</v>
      </c>
      <c r="AE1113" s="11">
        <v>0</v>
      </c>
      <c r="AF1113" s="11">
        <v>0</v>
      </c>
      <c r="AG1113" s="11"/>
      <c r="AH1113" s="11">
        <v>0</v>
      </c>
      <c r="AI1113" s="11" t="s">
        <v>32</v>
      </c>
      <c r="AJ1113" s="11"/>
    </row>
    <row r="1114" spans="1:36" s="7" customFormat="1" ht="13.5" hidden="1" customHeight="1" x14ac:dyDescent="0.25">
      <c r="A1114" s="11" t="str">
        <f t="shared" si="635"/>
        <v>select N'Шаленик Ксенія Іванівна', N'81',  N'Операційна №2 на два операційні столи',  N'Молодша медична сестра',  N'1.00', 8, 120, 0, getDate(), null, getDate() union all</v>
      </c>
      <c r="B1114" s="11" t="s">
        <v>258</v>
      </c>
      <c r="C1114" s="11" t="s">
        <v>233</v>
      </c>
      <c r="D1114" s="11" t="s">
        <v>227</v>
      </c>
      <c r="E1114" s="11" t="s">
        <v>111</v>
      </c>
      <c r="F1114" s="11" t="s">
        <v>259</v>
      </c>
      <c r="G1114" s="11" t="s">
        <v>48</v>
      </c>
      <c r="H1114" s="11" t="s">
        <v>112</v>
      </c>
      <c r="I1114" s="11" t="s">
        <v>29</v>
      </c>
      <c r="J1114" s="11" t="s">
        <v>29</v>
      </c>
      <c r="K1114" s="11" t="s">
        <v>1569</v>
      </c>
      <c r="L1114" s="20"/>
      <c r="M1114" s="11">
        <f t="shared" si="627"/>
        <v>0</v>
      </c>
      <c r="N1114" s="11">
        <v>0</v>
      </c>
      <c r="O1114" s="11"/>
      <c r="P1114" s="11"/>
      <c r="Q1114" s="11"/>
      <c r="R1114" s="11">
        <v>0</v>
      </c>
      <c r="S1114" s="11">
        <v>0</v>
      </c>
      <c r="T1114" s="11"/>
      <c r="U1114" s="11"/>
      <c r="V1114" s="11"/>
      <c r="W1114" s="11"/>
      <c r="X1114" s="11">
        <v>0</v>
      </c>
      <c r="Y1114" s="11">
        <v>0</v>
      </c>
      <c r="Z1114" s="11">
        <v>0</v>
      </c>
      <c r="AA1114" s="11">
        <v>0</v>
      </c>
      <c r="AB1114" s="11">
        <v>0</v>
      </c>
      <c r="AC1114" s="11"/>
      <c r="AD1114" s="11">
        <v>0</v>
      </c>
      <c r="AE1114" s="11">
        <v>0</v>
      </c>
      <c r="AF1114" s="11">
        <v>0</v>
      </c>
      <c r="AG1114" s="11"/>
      <c r="AH1114" s="11">
        <v>0</v>
      </c>
      <c r="AI1114" s="11" t="s">
        <v>32</v>
      </c>
      <c r="AJ1114" s="11"/>
    </row>
    <row r="1115" spans="1:36" s="7" customFormat="1" ht="13.5" hidden="1" customHeight="1" x14ac:dyDescent="0.25">
      <c r="A1115" s="11" t="str">
        <f t="shared" si="635"/>
        <v>select N'Шаленик Ліліана Василівна', N'81',  N'Ургентна мала операційна',  N'сестра медична операційна',  N'1.00', 8, 260, 0, getDate(), null, getDate() union all</v>
      </c>
      <c r="B1115" s="11" t="s">
        <v>1196</v>
      </c>
      <c r="C1115" s="11" t="s">
        <v>324</v>
      </c>
      <c r="D1115" s="11" t="s">
        <v>227</v>
      </c>
      <c r="E1115" s="11" t="s">
        <v>228</v>
      </c>
      <c r="F1115" s="11" t="s">
        <v>31</v>
      </c>
      <c r="G1115" s="11" t="s">
        <v>48</v>
      </c>
      <c r="H1115" s="11" t="s">
        <v>49</v>
      </c>
      <c r="I1115" s="11" t="s">
        <v>29</v>
      </c>
      <c r="J1115" s="11" t="s">
        <v>29</v>
      </c>
      <c r="K1115" s="11" t="s">
        <v>1569</v>
      </c>
      <c r="L1115" s="20"/>
      <c r="M1115" s="11">
        <f t="shared" si="627"/>
        <v>0</v>
      </c>
      <c r="N1115" s="11">
        <v>0</v>
      </c>
      <c r="O1115" s="11"/>
      <c r="P1115" s="11"/>
      <c r="Q1115" s="11"/>
      <c r="R1115" s="11">
        <v>0</v>
      </c>
      <c r="S1115" s="11">
        <v>0</v>
      </c>
      <c r="T1115" s="11"/>
      <c r="U1115" s="11"/>
      <c r="V1115" s="11"/>
      <c r="W1115" s="11"/>
      <c r="X1115" s="11">
        <v>0</v>
      </c>
      <c r="Y1115" s="11">
        <v>0</v>
      </c>
      <c r="Z1115" s="11">
        <v>0</v>
      </c>
      <c r="AA1115" s="11">
        <v>0</v>
      </c>
      <c r="AB1115" s="11">
        <v>0</v>
      </c>
      <c r="AC1115" s="11"/>
      <c r="AD1115" s="11">
        <v>0</v>
      </c>
      <c r="AE1115" s="11">
        <v>0</v>
      </c>
      <c r="AF1115" s="11">
        <v>0</v>
      </c>
      <c r="AG1115" s="11"/>
      <c r="AH1115" s="11">
        <v>0</v>
      </c>
      <c r="AI1115" s="11" t="s">
        <v>32</v>
      </c>
      <c r="AJ1115" s="11"/>
    </row>
    <row r="1116" spans="1:36" s="7" customFormat="1" ht="13.5" hidden="1" customHeight="1" x14ac:dyDescent="0.25">
      <c r="A1116" s="11" t="str">
        <f t="shared" si="635"/>
        <v>select N'Шаленик Наталія Андріївна', N'22',  N'Відділення загальної терапії',  N'сестра медична маніпуляційна',  N'1.00', 8, 260, 0, getDate(), null, getDate() union all</v>
      </c>
      <c r="B1116" s="11" t="s">
        <v>445</v>
      </c>
      <c r="C1116" s="11" t="s">
        <v>202</v>
      </c>
      <c r="D1116" s="11" t="s">
        <v>203</v>
      </c>
      <c r="E1116" s="11" t="s">
        <v>188</v>
      </c>
      <c r="F1116" s="11" t="s">
        <v>181</v>
      </c>
      <c r="G1116" s="11" t="s">
        <v>48</v>
      </c>
      <c r="H1116" s="11" t="s">
        <v>49</v>
      </c>
      <c r="I1116" s="11" t="s">
        <v>29</v>
      </c>
      <c r="J1116" s="11" t="s">
        <v>29</v>
      </c>
      <c r="K1116" s="11" t="s">
        <v>1569</v>
      </c>
      <c r="L1116" s="20"/>
      <c r="M1116" s="11">
        <f t="shared" si="627"/>
        <v>0</v>
      </c>
      <c r="N1116" s="11">
        <v>0</v>
      </c>
      <c r="O1116" s="11"/>
      <c r="P1116" s="11"/>
      <c r="Q1116" s="11"/>
      <c r="R1116" s="11">
        <v>0</v>
      </c>
      <c r="S1116" s="11">
        <v>0</v>
      </c>
      <c r="T1116" s="11"/>
      <c r="U1116" s="11"/>
      <c r="V1116" s="11"/>
      <c r="W1116" s="11"/>
      <c r="X1116" s="11">
        <v>0</v>
      </c>
      <c r="Y1116" s="11">
        <v>0</v>
      </c>
      <c r="Z1116" s="11">
        <v>0</v>
      </c>
      <c r="AA1116" s="11">
        <v>0</v>
      </c>
      <c r="AB1116" s="11">
        <v>0</v>
      </c>
      <c r="AC1116" s="11"/>
      <c r="AD1116" s="11">
        <v>0</v>
      </c>
      <c r="AE1116" s="11">
        <v>0</v>
      </c>
      <c r="AF1116" s="11">
        <v>0</v>
      </c>
      <c r="AG1116" s="11"/>
      <c r="AH1116" s="11">
        <v>0</v>
      </c>
      <c r="AI1116" s="11" t="s">
        <v>32</v>
      </c>
      <c r="AJ1116" s="11"/>
    </row>
    <row r="1117" spans="1:36" s="7" customFormat="1" ht="13.5" hidden="1" customHeight="1" x14ac:dyDescent="0.25">
      <c r="A1117" s="11" t="str">
        <f t="shared" si="635"/>
        <v>select N'Шафар Христина Сергіївна', N'21',  N'Онкологічне відділення',  N'сестра медична',  N'1.00', 8, 200, 0, getDate(), null, getDate() union all</v>
      </c>
      <c r="B1117" s="11" t="s">
        <v>284</v>
      </c>
      <c r="C1117" s="11" t="s">
        <v>40</v>
      </c>
      <c r="D1117" s="11" t="s">
        <v>41</v>
      </c>
      <c r="E1117" s="11" t="s">
        <v>93</v>
      </c>
      <c r="F1117" s="11" t="s">
        <v>181</v>
      </c>
      <c r="G1117" s="11" t="s">
        <v>48</v>
      </c>
      <c r="H1117" s="11" t="s">
        <v>95</v>
      </c>
      <c r="I1117" s="11" t="s">
        <v>29</v>
      </c>
      <c r="J1117" s="11" t="s">
        <v>29</v>
      </c>
      <c r="K1117" s="11" t="s">
        <v>1569</v>
      </c>
      <c r="L1117" s="20"/>
      <c r="M1117" s="11">
        <f t="shared" si="627"/>
        <v>0</v>
      </c>
      <c r="N1117" s="11">
        <v>0</v>
      </c>
      <c r="O1117" s="11"/>
      <c r="P1117" s="11"/>
      <c r="Q1117" s="11"/>
      <c r="R1117" s="11">
        <v>0</v>
      </c>
      <c r="S1117" s="11">
        <v>0</v>
      </c>
      <c r="T1117" s="11"/>
      <c r="U1117" s="11"/>
      <c r="V1117" s="11"/>
      <c r="W1117" s="11"/>
      <c r="X1117" s="11">
        <v>0</v>
      </c>
      <c r="Y1117" s="11">
        <v>0</v>
      </c>
      <c r="Z1117" s="11">
        <v>0</v>
      </c>
      <c r="AA1117" s="11">
        <v>0</v>
      </c>
      <c r="AB1117" s="11">
        <v>0</v>
      </c>
      <c r="AC1117" s="11"/>
      <c r="AD1117" s="11">
        <v>0</v>
      </c>
      <c r="AE1117" s="11">
        <v>0</v>
      </c>
      <c r="AF1117" s="11">
        <v>0</v>
      </c>
      <c r="AG1117" s="11"/>
      <c r="AH1117" s="11">
        <v>0</v>
      </c>
      <c r="AI1117" s="11" t="s">
        <v>32</v>
      </c>
      <c r="AJ1117" s="11"/>
    </row>
    <row r="1118" spans="1:36" s="7" customFormat="1" ht="13.5" hidden="1" customHeight="1" x14ac:dyDescent="0.25">
      <c r="A1118" s="11" t="str">
        <f t="shared" si="635"/>
        <v>select N'Шах Юрій Миколайович', N'36',  N'Стоматологічне відділення',  N'завідувач',  N'1.00', 0, 0, 0, getDate(), null, getDate() union all</v>
      </c>
      <c r="B1118" s="11" t="s">
        <v>339</v>
      </c>
      <c r="C1118" s="11" t="s">
        <v>340</v>
      </c>
      <c r="D1118" s="11" t="s">
        <v>341</v>
      </c>
      <c r="E1118" s="11" t="s">
        <v>69</v>
      </c>
      <c r="F1118" s="11" t="s">
        <v>106</v>
      </c>
      <c r="G1118" s="11" t="s">
        <v>26</v>
      </c>
      <c r="H1118" s="11" t="s">
        <v>26</v>
      </c>
      <c r="I1118" s="11" t="s">
        <v>29</v>
      </c>
      <c r="J1118" s="11" t="s">
        <v>29</v>
      </c>
      <c r="K1118" s="11" t="s">
        <v>1569</v>
      </c>
      <c r="L1118" s="20"/>
      <c r="M1118" s="11">
        <f t="shared" si="627"/>
        <v>0</v>
      </c>
      <c r="N1118" s="11">
        <v>0</v>
      </c>
      <c r="O1118" s="11"/>
      <c r="P1118" s="11"/>
      <c r="Q1118" s="11"/>
      <c r="R1118" s="11">
        <v>0</v>
      </c>
      <c r="S1118" s="11">
        <v>0</v>
      </c>
      <c r="T1118" s="11"/>
      <c r="U1118" s="11"/>
      <c r="V1118" s="11"/>
      <c r="W1118" s="11"/>
      <c r="X1118" s="11">
        <v>0</v>
      </c>
      <c r="Y1118" s="11">
        <v>0</v>
      </c>
      <c r="Z1118" s="11">
        <v>0</v>
      </c>
      <c r="AA1118" s="11">
        <v>0</v>
      </c>
      <c r="AB1118" s="11">
        <v>0</v>
      </c>
      <c r="AC1118" s="11"/>
      <c r="AD1118" s="11">
        <v>0</v>
      </c>
      <c r="AE1118" s="11">
        <v>0</v>
      </c>
      <c r="AF1118" s="11">
        <v>0</v>
      </c>
      <c r="AG1118" s="11"/>
      <c r="AH1118" s="11">
        <v>0</v>
      </c>
      <c r="AI1118" s="11" t="s">
        <v>32</v>
      </c>
      <c r="AJ1118" s="11"/>
    </row>
    <row r="1119" spans="1:36" s="7" customFormat="1" ht="13.5" hidden="1" customHeight="1" x14ac:dyDescent="0.25">
      <c r="A1119" s="11" t="str">
        <f t="shared" si="635"/>
        <v>select N'Шваб Оксана Миколаївна', N'32',  N'Рецепція',  N'сестра медична',  N'1.00', 6, 320, 0, getDate(), null, getDate() union all</v>
      </c>
      <c r="B1119" s="11" t="s">
        <v>855</v>
      </c>
      <c r="C1119" s="11" t="s">
        <v>411</v>
      </c>
      <c r="D1119" s="11" t="s">
        <v>84</v>
      </c>
      <c r="E1119" s="11" t="s">
        <v>93</v>
      </c>
      <c r="F1119" s="11" t="s">
        <v>31</v>
      </c>
      <c r="G1119" s="11">
        <v>6</v>
      </c>
      <c r="H1119" s="11">
        <v>320</v>
      </c>
      <c r="I1119" s="11" t="s">
        <v>29</v>
      </c>
      <c r="J1119" s="11" t="s">
        <v>29</v>
      </c>
      <c r="K1119" s="11" t="s">
        <v>1569</v>
      </c>
      <c r="L1119" s="20"/>
      <c r="M1119" s="11">
        <f t="shared" si="627"/>
        <v>0</v>
      </c>
      <c r="N1119" s="11">
        <v>0</v>
      </c>
      <c r="O1119" s="11"/>
      <c r="P1119" s="11"/>
      <c r="Q1119" s="11"/>
      <c r="R1119" s="11">
        <v>0</v>
      </c>
      <c r="S1119" s="11">
        <v>0</v>
      </c>
      <c r="T1119" s="11"/>
      <c r="U1119" s="11"/>
      <c r="V1119" s="11"/>
      <c r="W1119" s="11"/>
      <c r="X1119" s="11">
        <v>0</v>
      </c>
      <c r="Y1119" s="11">
        <v>0</v>
      </c>
      <c r="Z1119" s="11">
        <v>0</v>
      </c>
      <c r="AA1119" s="11">
        <v>0</v>
      </c>
      <c r="AB1119" s="11">
        <v>0</v>
      </c>
      <c r="AC1119" s="11"/>
      <c r="AD1119" s="11">
        <v>0</v>
      </c>
      <c r="AE1119" s="11">
        <v>0</v>
      </c>
      <c r="AF1119" s="11">
        <v>0</v>
      </c>
      <c r="AG1119" s="11"/>
      <c r="AH1119" s="11">
        <v>0</v>
      </c>
      <c r="AI1119" s="11" t="s">
        <v>32</v>
      </c>
      <c r="AJ1119" s="11"/>
    </row>
    <row r="1120" spans="1:36" s="7" customFormat="1" ht="13.5" hidden="1" customHeight="1" x14ac:dyDescent="0.25">
      <c r="A1120" s="11" t="str">
        <f t="shared" si="635"/>
        <v>select N'Шваб Олена Петрівна', N'21',  N'Онкологічне відділення',  N'сестра медична',  N'1.00', 8, 200, 0, getDate(), null, getDate() union all</v>
      </c>
      <c r="B1120" s="11" t="s">
        <v>154</v>
      </c>
      <c r="C1120" s="11" t="s">
        <v>40</v>
      </c>
      <c r="D1120" s="11" t="s">
        <v>41</v>
      </c>
      <c r="E1120" s="11" t="s">
        <v>93</v>
      </c>
      <c r="F1120" s="11" t="s">
        <v>144</v>
      </c>
      <c r="G1120" s="11" t="s">
        <v>48</v>
      </c>
      <c r="H1120" s="11" t="s">
        <v>95</v>
      </c>
      <c r="I1120" s="11" t="s">
        <v>29</v>
      </c>
      <c r="J1120" s="11" t="s">
        <v>29</v>
      </c>
      <c r="K1120" s="11" t="s">
        <v>1569</v>
      </c>
      <c r="L1120" s="20"/>
      <c r="M1120" s="11">
        <f t="shared" si="627"/>
        <v>0</v>
      </c>
      <c r="N1120" s="11">
        <v>0</v>
      </c>
      <c r="O1120" s="11"/>
      <c r="P1120" s="11"/>
      <c r="Q1120" s="11"/>
      <c r="R1120" s="11">
        <v>0</v>
      </c>
      <c r="S1120" s="11">
        <v>0</v>
      </c>
      <c r="T1120" s="11"/>
      <c r="U1120" s="11"/>
      <c r="V1120" s="11"/>
      <c r="W1120" s="11"/>
      <c r="X1120" s="11">
        <v>0</v>
      </c>
      <c r="Y1120" s="11">
        <v>0</v>
      </c>
      <c r="Z1120" s="11">
        <v>0</v>
      </c>
      <c r="AA1120" s="11">
        <v>0</v>
      </c>
      <c r="AB1120" s="11">
        <v>0</v>
      </c>
      <c r="AC1120" s="11"/>
      <c r="AD1120" s="11">
        <v>0</v>
      </c>
      <c r="AE1120" s="11">
        <v>0</v>
      </c>
      <c r="AF1120" s="11">
        <v>0</v>
      </c>
      <c r="AG1120" s="11"/>
      <c r="AH1120" s="11">
        <v>0</v>
      </c>
      <c r="AI1120" s="11" t="s">
        <v>32</v>
      </c>
      <c r="AJ1120" s="11"/>
    </row>
    <row r="1121" spans="1:36" s="7" customFormat="1" ht="13.5" hidden="1" customHeight="1" x14ac:dyDescent="0.25">
      <c r="A1121" s="11" t="str">
        <f t="shared" si="635"/>
        <v>select N'Швайка Роман Михайлович', N'32',  N'Кабінет ендоскопії',  N'лікар-ендоскопіст',  N'0.50', 0, 0, 428,57138, getDate(), null, getDate() union all</v>
      </c>
      <c r="B1121" s="11" t="s">
        <v>400</v>
      </c>
      <c r="C1121" s="11" t="s">
        <v>389</v>
      </c>
      <c r="D1121" s="11" t="s">
        <v>84</v>
      </c>
      <c r="E1121" s="11" t="s">
        <v>390</v>
      </c>
      <c r="F1121" s="11">
        <v>0.71428570000000002</v>
      </c>
      <c r="G1121" s="11" t="s">
        <v>26</v>
      </c>
      <c r="H1121" s="11" t="s">
        <v>26</v>
      </c>
      <c r="I1121" s="11" t="s">
        <v>29</v>
      </c>
      <c r="J1121" s="11" t="s">
        <v>50</v>
      </c>
      <c r="K1121" s="11" t="s">
        <v>1571</v>
      </c>
      <c r="L1121" s="20"/>
      <c r="M1121" s="11">
        <f t="shared" si="627"/>
        <v>428.57137999999998</v>
      </c>
      <c r="N1121" s="11">
        <v>0</v>
      </c>
      <c r="O1121" s="11"/>
      <c r="P1121" s="11">
        <f t="shared" ref="P1121:P1122" si="650">S1121*(200/3)*J1121*F1121</f>
        <v>0</v>
      </c>
      <c r="Q1121" s="11" t="b">
        <f t="shared" ref="Q1121:Q1122" si="651">ROUND(R1121,2)=ROUND(P1121,2)</f>
        <v>1</v>
      </c>
      <c r="R1121" s="11">
        <v>0</v>
      </c>
      <c r="S1121" s="12">
        <v>0</v>
      </c>
      <c r="T1121" s="12">
        <f t="shared" ref="T1121:T1122" si="652">(30000*F1121*J1121)</f>
        <v>10714.2855</v>
      </c>
      <c r="U1121" s="12">
        <f t="shared" ref="U1121:U1122" si="653">20000*F1121*J1121</f>
        <v>7142.857</v>
      </c>
      <c r="V1121" s="12">
        <f t="shared" ref="V1121:V1122" si="654">ROUND(IF((Y1121-T1121)&gt;U1121,(Y1121-T1121-U1121)*0.1+U1121*0.3,(Y1121-T1121)*0.3),2)</f>
        <v>-3214.29</v>
      </c>
      <c r="W1121" s="12" t="b">
        <f t="shared" ref="W1121:W1122" si="655">IF(V1121&lt;0,0,V1121)=ROUND(X1121,2)</f>
        <v>0</v>
      </c>
      <c r="X1121" s="11">
        <v>428.57137999999998</v>
      </c>
      <c r="Y1121" s="11">
        <v>0</v>
      </c>
      <c r="Z1121" s="11">
        <v>0</v>
      </c>
      <c r="AA1121" s="11" t="s">
        <v>402</v>
      </c>
      <c r="AB1121" s="11">
        <v>0</v>
      </c>
      <c r="AC1121" s="11"/>
      <c r="AD1121" s="11">
        <v>0</v>
      </c>
      <c r="AE1121" s="11">
        <v>0</v>
      </c>
      <c r="AF1121" s="11">
        <v>0</v>
      </c>
      <c r="AG1121" s="11" t="b">
        <f t="shared" ref="AG1121:AG1122" si="656">ROUND(AF1121,2)=ROUND((AH1121*AE1121),2)</f>
        <v>1</v>
      </c>
      <c r="AH1121" s="11">
        <v>0</v>
      </c>
      <c r="AI1121" s="11" t="s">
        <v>32</v>
      </c>
      <c r="AJ1121" s="11"/>
    </row>
    <row r="1122" spans="1:36" s="7" customFormat="1" ht="13.5" hidden="1" customHeight="1" x14ac:dyDescent="0.25">
      <c r="A1122" s="11" t="str">
        <f t="shared" si="635"/>
        <v>select N'Швайка Роман Михайлович', N'28',  N'Ендоскопічний кабінет',  N'лікар-ендоскопіст',  N'0.50', 0, 0, 19,047617, getDate(), null, getDate() union all</v>
      </c>
      <c r="B1122" s="11" t="s">
        <v>400</v>
      </c>
      <c r="C1122" s="11" t="s">
        <v>380</v>
      </c>
      <c r="D1122" s="11" t="s">
        <v>365</v>
      </c>
      <c r="E1122" s="11" t="s">
        <v>390</v>
      </c>
      <c r="F1122" s="11">
        <v>0.71428570000000002</v>
      </c>
      <c r="G1122" s="11" t="s">
        <v>26</v>
      </c>
      <c r="H1122" s="11" t="s">
        <v>26</v>
      </c>
      <c r="I1122" s="11" t="s">
        <v>29</v>
      </c>
      <c r="J1122" s="11" t="s">
        <v>50</v>
      </c>
      <c r="K1122" s="11" t="s">
        <v>1571</v>
      </c>
      <c r="L1122" s="20"/>
      <c r="M1122" s="11">
        <f t="shared" si="627"/>
        <v>19.047616999999999</v>
      </c>
      <c r="N1122" s="11">
        <v>0</v>
      </c>
      <c r="O1122" s="11"/>
      <c r="P1122" s="11">
        <f t="shared" si="650"/>
        <v>0</v>
      </c>
      <c r="Q1122" s="11" t="b">
        <f t="shared" si="651"/>
        <v>1</v>
      </c>
      <c r="R1122" s="11">
        <v>0</v>
      </c>
      <c r="S1122" s="12">
        <v>0</v>
      </c>
      <c r="T1122" s="12">
        <f t="shared" si="652"/>
        <v>10714.2855</v>
      </c>
      <c r="U1122" s="12">
        <f t="shared" si="653"/>
        <v>7142.857</v>
      </c>
      <c r="V1122" s="12">
        <f t="shared" si="654"/>
        <v>-3214.29</v>
      </c>
      <c r="W1122" s="12" t="b">
        <f t="shared" si="655"/>
        <v>0</v>
      </c>
      <c r="X1122" s="11">
        <v>19.047616999999999</v>
      </c>
      <c r="Y1122" s="11">
        <v>0</v>
      </c>
      <c r="Z1122" s="11">
        <v>0</v>
      </c>
      <c r="AA1122" s="11" t="s">
        <v>30</v>
      </c>
      <c r="AB1122" s="11">
        <v>0</v>
      </c>
      <c r="AC1122" s="11"/>
      <c r="AD1122" s="11">
        <v>0</v>
      </c>
      <c r="AE1122" s="11">
        <v>0</v>
      </c>
      <c r="AF1122" s="11">
        <v>0</v>
      </c>
      <c r="AG1122" s="11" t="b">
        <f t="shared" si="656"/>
        <v>1</v>
      </c>
      <c r="AH1122" s="11">
        <v>0</v>
      </c>
      <c r="AI1122" s="11" t="s">
        <v>32</v>
      </c>
      <c r="AJ1122" s="11"/>
    </row>
    <row r="1123" spans="1:36" s="7" customFormat="1" ht="13.5" hidden="1" customHeight="1" x14ac:dyDescent="0.25">
      <c r="A1123" s="11" t="str">
        <f t="shared" si="635"/>
        <v>select N'Швед Людмила Іванівна', N'81',  N'Операційна №1',  N'Молодша медична сестра',  N'1.00', 8, 120, 0, getDate(), null, getDate() union all</v>
      </c>
      <c r="B1123" s="11" t="s">
        <v>676</v>
      </c>
      <c r="C1123" s="11" t="s">
        <v>231</v>
      </c>
      <c r="D1123" s="11" t="s">
        <v>227</v>
      </c>
      <c r="E1123" s="11" t="s">
        <v>111</v>
      </c>
      <c r="F1123" s="11" t="s">
        <v>204</v>
      </c>
      <c r="G1123" s="11" t="s">
        <v>48</v>
      </c>
      <c r="H1123" s="11" t="s">
        <v>112</v>
      </c>
      <c r="I1123" s="11" t="s">
        <v>29</v>
      </c>
      <c r="J1123" s="11" t="s">
        <v>29</v>
      </c>
      <c r="K1123" s="11" t="s">
        <v>1569</v>
      </c>
      <c r="L1123" s="20"/>
      <c r="M1123" s="11">
        <f t="shared" si="627"/>
        <v>0</v>
      </c>
      <c r="N1123" s="11">
        <v>0</v>
      </c>
      <c r="O1123" s="11"/>
      <c r="P1123" s="11"/>
      <c r="Q1123" s="11"/>
      <c r="R1123" s="11">
        <v>0</v>
      </c>
      <c r="S1123" s="11">
        <v>0</v>
      </c>
      <c r="T1123" s="11"/>
      <c r="U1123" s="11"/>
      <c r="V1123" s="11"/>
      <c r="W1123" s="11"/>
      <c r="X1123" s="11">
        <v>0</v>
      </c>
      <c r="Y1123" s="11">
        <v>0</v>
      </c>
      <c r="Z1123" s="11">
        <v>0</v>
      </c>
      <c r="AA1123" s="11">
        <v>0</v>
      </c>
      <c r="AB1123" s="11">
        <v>0</v>
      </c>
      <c r="AC1123" s="11"/>
      <c r="AD1123" s="11">
        <v>0</v>
      </c>
      <c r="AE1123" s="11">
        <v>0</v>
      </c>
      <c r="AF1123" s="11">
        <v>0</v>
      </c>
      <c r="AG1123" s="11"/>
      <c r="AH1123" s="11">
        <v>0</v>
      </c>
      <c r="AI1123" s="11" t="s">
        <v>32</v>
      </c>
      <c r="AJ1123" s="11"/>
    </row>
    <row r="1124" spans="1:36" s="7" customFormat="1" ht="13.5" hidden="1" customHeight="1" x14ac:dyDescent="0.25">
      <c r="A1124" s="11" t="str">
        <f t="shared" si="635"/>
        <v>select N'Шведюк Ірина Володимирівна', N'32',  N'Кабінет психіатра',  N'лікар-психіатр дитячий',  N'0.50', 0, 0, 0, getDate(), null, getDate() union all</v>
      </c>
      <c r="B1124" s="11" t="s">
        <v>1307</v>
      </c>
      <c r="C1124" s="11" t="s">
        <v>716</v>
      </c>
      <c r="D1124" s="11" t="s">
        <v>84</v>
      </c>
      <c r="E1124" s="11" t="s">
        <v>1308</v>
      </c>
      <c r="F1124" s="11">
        <v>1</v>
      </c>
      <c r="G1124" s="11" t="s">
        <v>26</v>
      </c>
      <c r="H1124" s="11" t="s">
        <v>26</v>
      </c>
      <c r="I1124" s="11" t="s">
        <v>29</v>
      </c>
      <c r="J1124" s="11" t="s">
        <v>50</v>
      </c>
      <c r="K1124" s="11" t="s">
        <v>1571</v>
      </c>
      <c r="L1124" s="21">
        <v>45523</v>
      </c>
      <c r="M1124" s="11">
        <f t="shared" ref="M1124:M1140" si="657">R1124+X1124+AB1124+AF1124</f>
        <v>0</v>
      </c>
      <c r="N1124" s="11">
        <v>0</v>
      </c>
      <c r="O1124" s="11"/>
      <c r="P1124" s="11">
        <f t="shared" ref="P1124:P1125" si="658">S1124*(200/3)*J1124*F1124</f>
        <v>0</v>
      </c>
      <c r="Q1124" s="11" t="b">
        <f t="shared" ref="Q1124:Q1125" si="659">ROUND(R1124,2)=ROUND(P1124,2)</f>
        <v>1</v>
      </c>
      <c r="R1124" s="11">
        <v>0</v>
      </c>
      <c r="S1124" s="12">
        <v>0</v>
      </c>
      <c r="T1124" s="12">
        <f t="shared" ref="T1124:T1125" si="660">(30000*F1124*J1124)</f>
        <v>15000</v>
      </c>
      <c r="U1124" s="12">
        <f t="shared" ref="U1124:U1125" si="661">20000*F1124*J1124</f>
        <v>10000</v>
      </c>
      <c r="V1124" s="12">
        <f t="shared" ref="V1124:V1125" si="662">ROUND(IF((Y1124-T1124)&gt;U1124,(Y1124-T1124-U1124)*0.1+U1124*0.3,(Y1124-T1124)*0.3),2)</f>
        <v>-4416</v>
      </c>
      <c r="W1124" s="12" t="b">
        <f t="shared" ref="W1124:W1125" si="663">IF(V1124&lt;0,0,V1124)=ROUND(X1124,2)</f>
        <v>1</v>
      </c>
      <c r="X1124" s="11">
        <v>0</v>
      </c>
      <c r="Y1124" s="11">
        <v>280</v>
      </c>
      <c r="Z1124" s="11">
        <v>0</v>
      </c>
      <c r="AA1124" s="11">
        <v>0</v>
      </c>
      <c r="AB1124" s="11">
        <v>0</v>
      </c>
      <c r="AC1124" s="11"/>
      <c r="AD1124" s="11">
        <v>0</v>
      </c>
      <c r="AE1124" s="11">
        <v>0</v>
      </c>
      <c r="AF1124" s="11">
        <v>0</v>
      </c>
      <c r="AG1124" s="11" t="b">
        <f t="shared" ref="AG1124:AG1125" si="664">ROUND(AF1124,2)=ROUND((AH1124*AE1124),2)</f>
        <v>1</v>
      </c>
      <c r="AH1124" s="11">
        <v>0</v>
      </c>
      <c r="AI1124" s="11" t="s">
        <v>32</v>
      </c>
      <c r="AJ1124" s="11"/>
    </row>
    <row r="1125" spans="1:36" s="7" customFormat="1" ht="13.5" hidden="1" customHeight="1" x14ac:dyDescent="0.25">
      <c r="A1125" s="11" t="str">
        <f t="shared" si="635"/>
        <v>select N'Шведюк Ірина Володимирівна', N'32',  N'Кабінет психіатра',  N'лікар-психіатр',  N'0.50', 0, 0, 0, getDate(), null, getDate() union all</v>
      </c>
      <c r="B1125" s="11" t="s">
        <v>1307</v>
      </c>
      <c r="C1125" s="11" t="s">
        <v>716</v>
      </c>
      <c r="D1125" s="11" t="s">
        <v>84</v>
      </c>
      <c r="E1125" s="11" t="s">
        <v>717</v>
      </c>
      <c r="F1125" s="11">
        <v>1</v>
      </c>
      <c r="G1125" s="11" t="s">
        <v>26</v>
      </c>
      <c r="H1125" s="11" t="s">
        <v>26</v>
      </c>
      <c r="I1125" s="11" t="s">
        <v>29</v>
      </c>
      <c r="J1125" s="11" t="s">
        <v>50</v>
      </c>
      <c r="K1125" s="11" t="s">
        <v>1571</v>
      </c>
      <c r="L1125" s="21">
        <v>45523</v>
      </c>
      <c r="M1125" s="11">
        <f t="shared" si="657"/>
        <v>0</v>
      </c>
      <c r="N1125" s="11">
        <v>0</v>
      </c>
      <c r="O1125" s="11"/>
      <c r="P1125" s="11">
        <f t="shared" si="658"/>
        <v>0</v>
      </c>
      <c r="Q1125" s="11" t="b">
        <f t="shared" si="659"/>
        <v>1</v>
      </c>
      <c r="R1125" s="11">
        <v>0</v>
      </c>
      <c r="S1125" s="12">
        <v>0</v>
      </c>
      <c r="T1125" s="12">
        <f t="shared" si="660"/>
        <v>15000</v>
      </c>
      <c r="U1125" s="12">
        <f t="shared" si="661"/>
        <v>10000</v>
      </c>
      <c r="V1125" s="12">
        <f t="shared" si="662"/>
        <v>-3777.6</v>
      </c>
      <c r="W1125" s="12" t="b">
        <f t="shared" si="663"/>
        <v>1</v>
      </c>
      <c r="X1125" s="11">
        <v>0</v>
      </c>
      <c r="Y1125" s="11">
        <v>2408</v>
      </c>
      <c r="Z1125" s="11">
        <v>0</v>
      </c>
      <c r="AA1125" s="11">
        <v>0</v>
      </c>
      <c r="AB1125" s="11">
        <v>0</v>
      </c>
      <c r="AC1125" s="11"/>
      <c r="AD1125" s="11">
        <v>0</v>
      </c>
      <c r="AE1125" s="11">
        <v>0</v>
      </c>
      <c r="AF1125" s="11">
        <f>ROUND(AH1125*AE1125,2)</f>
        <v>0</v>
      </c>
      <c r="AG1125" s="11" t="b">
        <f t="shared" si="664"/>
        <v>1</v>
      </c>
      <c r="AH1125" s="11">
        <v>4075045</v>
      </c>
      <c r="AI1125" s="11" t="s">
        <v>32</v>
      </c>
      <c r="AJ1125" s="11"/>
    </row>
    <row r="1126" spans="1:36" s="7" customFormat="1" ht="13.5" hidden="1" customHeight="1" x14ac:dyDescent="0.25">
      <c r="A1126" s="11" t="str">
        <f t="shared" si="635"/>
        <v>select N'Шелельо Ганна Василівна', N'86',  N'Відділення постінтенсивного виходжування для новонароджених та постнатального догляду',  N'сестра медична',  N'1.00', 8, 200, 0, getDate(), null, getDate() union all</v>
      </c>
      <c r="B1126" s="11" t="s">
        <v>1463</v>
      </c>
      <c r="C1126" s="11" t="s">
        <v>681</v>
      </c>
      <c r="D1126" s="11" t="s">
        <v>682</v>
      </c>
      <c r="E1126" s="11" t="s">
        <v>93</v>
      </c>
      <c r="F1126" s="11" t="s">
        <v>1464</v>
      </c>
      <c r="G1126" s="11" t="s">
        <v>48</v>
      </c>
      <c r="H1126" s="11" t="s">
        <v>95</v>
      </c>
      <c r="I1126" s="11" t="s">
        <v>29</v>
      </c>
      <c r="J1126" s="11" t="s">
        <v>29</v>
      </c>
      <c r="K1126" s="11" t="s">
        <v>1569</v>
      </c>
      <c r="L1126" s="20"/>
      <c r="M1126" s="11">
        <f t="shared" ref="M1126:M1139" si="665">R1126+X1126+AB1126+AF1126+N1126+Z1126</f>
        <v>0</v>
      </c>
      <c r="N1126" s="11">
        <v>0</v>
      </c>
      <c r="O1126" s="11"/>
      <c r="P1126" s="11"/>
      <c r="Q1126" s="11"/>
      <c r="R1126" s="11">
        <v>0</v>
      </c>
      <c r="S1126" s="11">
        <v>0</v>
      </c>
      <c r="T1126" s="11"/>
      <c r="U1126" s="11"/>
      <c r="V1126" s="11"/>
      <c r="W1126" s="11"/>
      <c r="X1126" s="11">
        <v>0</v>
      </c>
      <c r="Y1126" s="11">
        <v>0</v>
      </c>
      <c r="Z1126" s="11">
        <v>0</v>
      </c>
      <c r="AA1126" s="11">
        <v>0</v>
      </c>
      <c r="AB1126" s="11">
        <v>0</v>
      </c>
      <c r="AC1126" s="11"/>
      <c r="AD1126" s="11">
        <v>0</v>
      </c>
      <c r="AE1126" s="11">
        <v>0</v>
      </c>
      <c r="AF1126" s="11">
        <v>0</v>
      </c>
      <c r="AG1126" s="11"/>
      <c r="AH1126" s="11">
        <v>0</v>
      </c>
      <c r="AI1126" s="11" t="s">
        <v>32</v>
      </c>
      <c r="AJ1126" s="11"/>
    </row>
    <row r="1127" spans="1:36" s="7" customFormat="1" ht="13.5" hidden="1" customHeight="1" x14ac:dyDescent="0.25">
      <c r="A1127" s="11" t="str">
        <f t="shared" si="635"/>
        <v>select N'Шелемба Ірина Анатоліївна', N'91',  N'Роздаткова',  N'Молодша медична сестра',  N'1.00', 8, 120, 0, getDate(), null, getDate() union all</v>
      </c>
      <c r="B1127" s="11" t="s">
        <v>1067</v>
      </c>
      <c r="C1127" s="11" t="s">
        <v>1051</v>
      </c>
      <c r="D1127" s="11" t="s">
        <v>116</v>
      </c>
      <c r="E1127" s="11" t="s">
        <v>111</v>
      </c>
      <c r="F1127" s="11" t="s">
        <v>25</v>
      </c>
      <c r="G1127" s="11" t="s">
        <v>48</v>
      </c>
      <c r="H1127" s="11" t="s">
        <v>112</v>
      </c>
      <c r="I1127" s="11" t="s">
        <v>29</v>
      </c>
      <c r="J1127" s="11" t="s">
        <v>29</v>
      </c>
      <c r="K1127" s="11" t="s">
        <v>1569</v>
      </c>
      <c r="L1127" s="20"/>
      <c r="M1127" s="11">
        <f t="shared" si="665"/>
        <v>0</v>
      </c>
      <c r="N1127" s="11">
        <v>0</v>
      </c>
      <c r="O1127" s="11"/>
      <c r="P1127" s="11"/>
      <c r="Q1127" s="11"/>
      <c r="R1127" s="11">
        <v>0</v>
      </c>
      <c r="S1127" s="11">
        <v>0</v>
      </c>
      <c r="T1127" s="11"/>
      <c r="U1127" s="11"/>
      <c r="V1127" s="11"/>
      <c r="W1127" s="11"/>
      <c r="X1127" s="11">
        <v>0</v>
      </c>
      <c r="Y1127" s="11">
        <v>0</v>
      </c>
      <c r="Z1127" s="11">
        <v>0</v>
      </c>
      <c r="AA1127" s="11">
        <v>0</v>
      </c>
      <c r="AB1127" s="11">
        <v>0</v>
      </c>
      <c r="AC1127" s="11"/>
      <c r="AD1127" s="11">
        <v>0</v>
      </c>
      <c r="AE1127" s="11">
        <v>0</v>
      </c>
      <c r="AF1127" s="11">
        <v>0</v>
      </c>
      <c r="AG1127" s="11"/>
      <c r="AH1127" s="11">
        <v>0</v>
      </c>
      <c r="AI1127" s="11" t="s">
        <v>32</v>
      </c>
      <c r="AJ1127" s="11"/>
    </row>
    <row r="1128" spans="1:36" s="7" customFormat="1" ht="13.5" hidden="1" customHeight="1" x14ac:dyDescent="0.25">
      <c r="A1128" s="11" t="str">
        <f t="shared" si="635"/>
        <v>select N'Шемет Леся Федорівна', N'13',  N'Кардіологічне відділення',  N'сестра медична',  N'1.00', 8, 200, 0, getDate(), null, getDate() union all</v>
      </c>
      <c r="B1128" s="11" t="s">
        <v>920</v>
      </c>
      <c r="C1128" s="11" t="s">
        <v>383</v>
      </c>
      <c r="D1128" s="11" t="s">
        <v>384</v>
      </c>
      <c r="E1128" s="11" t="s">
        <v>93</v>
      </c>
      <c r="F1128" s="11" t="s">
        <v>25</v>
      </c>
      <c r="G1128" s="11" t="s">
        <v>48</v>
      </c>
      <c r="H1128" s="11" t="s">
        <v>95</v>
      </c>
      <c r="I1128" s="11" t="s">
        <v>27</v>
      </c>
      <c r="J1128" s="11" t="s">
        <v>28</v>
      </c>
      <c r="K1128" s="11" t="s">
        <v>1569</v>
      </c>
      <c r="L1128" s="20"/>
      <c r="M1128" s="11">
        <f t="shared" si="665"/>
        <v>0</v>
      </c>
      <c r="N1128" s="11">
        <v>0</v>
      </c>
      <c r="O1128" s="11"/>
      <c r="P1128" s="11"/>
      <c r="Q1128" s="11"/>
      <c r="R1128" s="11">
        <v>0</v>
      </c>
      <c r="S1128" s="11">
        <v>0</v>
      </c>
      <c r="T1128" s="11"/>
      <c r="U1128" s="11"/>
      <c r="V1128" s="11"/>
      <c r="W1128" s="11"/>
      <c r="X1128" s="11">
        <v>0</v>
      </c>
      <c r="Y1128" s="11">
        <v>0</v>
      </c>
      <c r="Z1128" s="11">
        <v>0</v>
      </c>
      <c r="AA1128" s="11">
        <v>0</v>
      </c>
      <c r="AB1128" s="11">
        <v>0</v>
      </c>
      <c r="AC1128" s="11"/>
      <c r="AD1128" s="11">
        <v>0</v>
      </c>
      <c r="AE1128" s="11">
        <v>0</v>
      </c>
      <c r="AF1128" s="11">
        <v>0</v>
      </c>
      <c r="AG1128" s="11"/>
      <c r="AH1128" s="11">
        <v>0</v>
      </c>
      <c r="AI1128" s="11" t="s">
        <v>32</v>
      </c>
      <c r="AJ1128" s="11"/>
    </row>
    <row r="1129" spans="1:36" s="7" customFormat="1" ht="13.5" hidden="1" customHeight="1" x14ac:dyDescent="0.25">
      <c r="A1129" s="11" t="str">
        <f t="shared" si="635"/>
        <v>select N'Шемет Леся Федорівна', N'13',  N'Кардіологічне відділення',  N'сестра медична',  N'0.25', 8, 200, 0, getDate(), null, getDate() union all</v>
      </c>
      <c r="B1129" s="11" t="s">
        <v>920</v>
      </c>
      <c r="C1129" s="11" t="s">
        <v>383</v>
      </c>
      <c r="D1129" s="11" t="s">
        <v>384</v>
      </c>
      <c r="E1129" s="11" t="s">
        <v>93</v>
      </c>
      <c r="F1129" s="11" t="s">
        <v>37</v>
      </c>
      <c r="G1129" s="11" t="s">
        <v>48</v>
      </c>
      <c r="H1129" s="11" t="s">
        <v>95</v>
      </c>
      <c r="I1129" s="11" t="s">
        <v>27</v>
      </c>
      <c r="J1129" s="11" t="s">
        <v>374</v>
      </c>
      <c r="K1129" s="11" t="s">
        <v>1570</v>
      </c>
      <c r="L1129" s="20"/>
      <c r="M1129" s="11">
        <f t="shared" si="665"/>
        <v>0</v>
      </c>
      <c r="N1129" s="11">
        <v>0</v>
      </c>
      <c r="O1129" s="11"/>
      <c r="P1129" s="11"/>
      <c r="Q1129" s="11"/>
      <c r="R1129" s="11">
        <v>0</v>
      </c>
      <c r="S1129" s="11">
        <v>0</v>
      </c>
      <c r="T1129" s="11"/>
      <c r="U1129" s="11"/>
      <c r="V1129" s="11"/>
      <c r="W1129" s="11"/>
      <c r="X1129" s="11">
        <v>0</v>
      </c>
      <c r="Y1129" s="11">
        <v>0</v>
      </c>
      <c r="Z1129" s="11">
        <v>0</v>
      </c>
      <c r="AA1129" s="11">
        <v>0</v>
      </c>
      <c r="AB1129" s="11">
        <v>0</v>
      </c>
      <c r="AC1129" s="11"/>
      <c r="AD1129" s="11">
        <v>0</v>
      </c>
      <c r="AE1129" s="11">
        <v>0</v>
      </c>
      <c r="AF1129" s="11">
        <v>0</v>
      </c>
      <c r="AG1129" s="11"/>
      <c r="AH1129" s="11">
        <v>0</v>
      </c>
      <c r="AI1129" s="11" t="s">
        <v>32</v>
      </c>
      <c r="AJ1129" s="11"/>
    </row>
    <row r="1130" spans="1:36" s="7" customFormat="1" ht="13.5" hidden="1" customHeight="1" x14ac:dyDescent="0.25">
      <c r="A1130" s="11" t="str">
        <f t="shared" si="635"/>
        <v>select N'Шепа Віктор Володимирович', N'13',  N'Кардіологічне відділення',  N'Брат медичний',  N'0.50', 8, 200, 0, getDate(), null, getDate() union all</v>
      </c>
      <c r="B1130" s="11" t="s">
        <v>1334</v>
      </c>
      <c r="C1130" s="11" t="s">
        <v>383</v>
      </c>
      <c r="D1130" s="11" t="s">
        <v>384</v>
      </c>
      <c r="E1130" s="11" t="s">
        <v>1015</v>
      </c>
      <c r="F1130" s="11" t="s">
        <v>181</v>
      </c>
      <c r="G1130" s="11" t="s">
        <v>48</v>
      </c>
      <c r="H1130" s="11" t="s">
        <v>95</v>
      </c>
      <c r="I1130" s="11" t="s">
        <v>50</v>
      </c>
      <c r="J1130" s="11" t="s">
        <v>29</v>
      </c>
      <c r="K1130" s="11" t="s">
        <v>1571</v>
      </c>
      <c r="L1130" s="20"/>
      <c r="M1130" s="11">
        <f t="shared" si="665"/>
        <v>0</v>
      </c>
      <c r="N1130" s="11">
        <v>0</v>
      </c>
      <c r="O1130" s="11"/>
      <c r="P1130" s="11"/>
      <c r="Q1130" s="11"/>
      <c r="R1130" s="11">
        <v>0</v>
      </c>
      <c r="S1130" s="11">
        <v>0</v>
      </c>
      <c r="T1130" s="11"/>
      <c r="U1130" s="11"/>
      <c r="V1130" s="11"/>
      <c r="W1130" s="11"/>
      <c r="X1130" s="11">
        <v>0</v>
      </c>
      <c r="Y1130" s="11">
        <v>0</v>
      </c>
      <c r="Z1130" s="11">
        <v>0</v>
      </c>
      <c r="AA1130" s="11">
        <v>0</v>
      </c>
      <c r="AB1130" s="11">
        <v>0</v>
      </c>
      <c r="AC1130" s="11"/>
      <c r="AD1130" s="11">
        <v>0</v>
      </c>
      <c r="AE1130" s="11">
        <v>0</v>
      </c>
      <c r="AF1130" s="11">
        <v>0</v>
      </c>
      <c r="AG1130" s="11"/>
      <c r="AH1130" s="11">
        <v>0</v>
      </c>
      <c r="AI1130" s="11" t="s">
        <v>32</v>
      </c>
      <c r="AJ1130" s="11"/>
    </row>
    <row r="1131" spans="1:36" s="7" customFormat="1" ht="13.5" hidden="1" customHeight="1" x14ac:dyDescent="0.25">
      <c r="A1131" s="11" t="str">
        <f t="shared" si="635"/>
        <v>select N'Шепентал Віталій Вікторович', N'94',  N'Господарський відділ',  N'двірник',  N'1.00', 0, 0, 0, getDate(), null, getDate() union all</v>
      </c>
      <c r="B1131" s="11" t="s">
        <v>1413</v>
      </c>
      <c r="C1131" s="11" t="s">
        <v>63</v>
      </c>
      <c r="D1131" s="11" t="s">
        <v>64</v>
      </c>
      <c r="E1131" s="11" t="s">
        <v>1190</v>
      </c>
      <c r="F1131" s="11" t="s">
        <v>25</v>
      </c>
      <c r="G1131" s="11" t="s">
        <v>26</v>
      </c>
      <c r="H1131" s="11" t="s">
        <v>26</v>
      </c>
      <c r="I1131" s="11" t="s">
        <v>29</v>
      </c>
      <c r="J1131" s="11" t="s">
        <v>29</v>
      </c>
      <c r="K1131" s="11" t="s">
        <v>1569</v>
      </c>
      <c r="L1131" s="20"/>
      <c r="M1131" s="11">
        <f t="shared" si="665"/>
        <v>0</v>
      </c>
      <c r="N1131" s="11">
        <v>0</v>
      </c>
      <c r="O1131" s="11"/>
      <c r="P1131" s="11"/>
      <c r="Q1131" s="11"/>
      <c r="R1131" s="11">
        <v>0</v>
      </c>
      <c r="S1131" s="11">
        <v>0</v>
      </c>
      <c r="T1131" s="11"/>
      <c r="U1131" s="11"/>
      <c r="V1131" s="11"/>
      <c r="W1131" s="11"/>
      <c r="X1131" s="11">
        <v>0</v>
      </c>
      <c r="Y1131" s="11">
        <v>0</v>
      </c>
      <c r="Z1131" s="11">
        <v>0</v>
      </c>
      <c r="AA1131" s="11">
        <v>0</v>
      </c>
      <c r="AB1131" s="11">
        <v>0</v>
      </c>
      <c r="AC1131" s="11"/>
      <c r="AD1131" s="11">
        <v>0</v>
      </c>
      <c r="AE1131" s="11">
        <v>0</v>
      </c>
      <c r="AF1131" s="11">
        <v>0</v>
      </c>
      <c r="AG1131" s="11"/>
      <c r="AH1131" s="11">
        <v>0</v>
      </c>
      <c r="AI1131" s="11" t="s">
        <v>32</v>
      </c>
      <c r="AJ1131" s="11"/>
    </row>
    <row r="1132" spans="1:36" s="7" customFormat="1" ht="13.5" hidden="1" customHeight="1" x14ac:dyDescent="0.25">
      <c r="A1132" s="11" t="str">
        <f t="shared" si="635"/>
        <v>select N'Шепентал Наталія Юріївна', N'32',  N'Кабінет молодшого персоналу',  N'Молодша медична сестра',  N'1.00', 8, 120, 0, getDate(), null, getDate() union all</v>
      </c>
      <c r="B1132" s="11" t="s">
        <v>1304</v>
      </c>
      <c r="C1132" s="11" t="s">
        <v>419</v>
      </c>
      <c r="D1132" s="11" t="s">
        <v>84</v>
      </c>
      <c r="E1132" s="11" t="s">
        <v>111</v>
      </c>
      <c r="F1132" s="11" t="s">
        <v>25</v>
      </c>
      <c r="G1132" s="11" t="s">
        <v>48</v>
      </c>
      <c r="H1132" s="11" t="s">
        <v>112</v>
      </c>
      <c r="I1132" s="11" t="s">
        <v>29</v>
      </c>
      <c r="J1132" s="11" t="s">
        <v>29</v>
      </c>
      <c r="K1132" s="11" t="s">
        <v>1569</v>
      </c>
      <c r="L1132" s="20"/>
      <c r="M1132" s="11">
        <f t="shared" si="665"/>
        <v>0</v>
      </c>
      <c r="N1132" s="11">
        <v>0</v>
      </c>
      <c r="O1132" s="11"/>
      <c r="P1132" s="11"/>
      <c r="Q1132" s="11"/>
      <c r="R1132" s="11">
        <v>0</v>
      </c>
      <c r="S1132" s="11">
        <v>0</v>
      </c>
      <c r="T1132" s="11"/>
      <c r="U1132" s="11"/>
      <c r="V1132" s="11"/>
      <c r="W1132" s="11"/>
      <c r="X1132" s="11">
        <v>0</v>
      </c>
      <c r="Y1132" s="11">
        <v>0</v>
      </c>
      <c r="Z1132" s="11">
        <v>0</v>
      </c>
      <c r="AA1132" s="11">
        <v>0</v>
      </c>
      <c r="AB1132" s="11">
        <v>0</v>
      </c>
      <c r="AC1132" s="11"/>
      <c r="AD1132" s="11">
        <v>0</v>
      </c>
      <c r="AE1132" s="11">
        <v>0</v>
      </c>
      <c r="AF1132" s="11">
        <v>0</v>
      </c>
      <c r="AG1132" s="11"/>
      <c r="AH1132" s="11">
        <v>0</v>
      </c>
      <c r="AI1132" s="11" t="s">
        <v>32</v>
      </c>
      <c r="AJ1132" s="11"/>
    </row>
    <row r="1133" spans="1:36" s="7" customFormat="1" ht="13.5" hidden="1" customHeight="1" x14ac:dyDescent="0.25">
      <c r="A1133" s="11" t="str">
        <f t="shared" si="635"/>
        <v>select N'Шершун Алла Іванівна', N'18',  N'Хірургічне відділення №1',  N'сестра медична',  N'1.00', 8, 200, 0, getDate(), null, getDate() union all</v>
      </c>
      <c r="B1133" s="11" t="s">
        <v>448</v>
      </c>
      <c r="C1133" s="11" t="s">
        <v>151</v>
      </c>
      <c r="D1133" s="11" t="s">
        <v>152</v>
      </c>
      <c r="E1133" s="11" t="s">
        <v>93</v>
      </c>
      <c r="F1133" s="11" t="s">
        <v>181</v>
      </c>
      <c r="G1133" s="11" t="s">
        <v>48</v>
      </c>
      <c r="H1133" s="11" t="s">
        <v>95</v>
      </c>
      <c r="I1133" s="11" t="s">
        <v>29</v>
      </c>
      <c r="J1133" s="11" t="s">
        <v>29</v>
      </c>
      <c r="K1133" s="11" t="s">
        <v>1569</v>
      </c>
      <c r="L1133" s="20"/>
      <c r="M1133" s="11">
        <f t="shared" si="665"/>
        <v>0</v>
      </c>
      <c r="N1133" s="11">
        <v>0</v>
      </c>
      <c r="O1133" s="11"/>
      <c r="P1133" s="11"/>
      <c r="Q1133" s="11"/>
      <c r="R1133" s="11">
        <v>0</v>
      </c>
      <c r="S1133" s="11">
        <v>0</v>
      </c>
      <c r="T1133" s="11"/>
      <c r="U1133" s="11"/>
      <c r="V1133" s="11"/>
      <c r="W1133" s="11"/>
      <c r="X1133" s="11">
        <v>0</v>
      </c>
      <c r="Y1133" s="11">
        <v>0</v>
      </c>
      <c r="Z1133" s="11">
        <v>0</v>
      </c>
      <c r="AA1133" s="11">
        <v>0</v>
      </c>
      <c r="AB1133" s="11">
        <v>0</v>
      </c>
      <c r="AC1133" s="11"/>
      <c r="AD1133" s="11">
        <v>0</v>
      </c>
      <c r="AE1133" s="11">
        <v>0</v>
      </c>
      <c r="AF1133" s="11">
        <v>0</v>
      </c>
      <c r="AG1133" s="11"/>
      <c r="AH1133" s="11">
        <v>0</v>
      </c>
      <c r="AI1133" s="11" t="s">
        <v>32</v>
      </c>
      <c r="AJ1133" s="11"/>
    </row>
    <row r="1134" spans="1:36" s="7" customFormat="1" ht="13.5" hidden="1" customHeight="1" x14ac:dyDescent="0.25">
      <c r="A1134" s="11" t="str">
        <f t="shared" si="635"/>
        <v>select N'Шершун Валентина Володимирівна', N'81',  N'Операційна №2',  N'Молодша медична сестра',  N'1.00', 8, 120, 0, getDate(), null, getDate() union all</v>
      </c>
      <c r="B1134" s="11" t="s">
        <v>531</v>
      </c>
      <c r="C1134" s="11" t="s">
        <v>532</v>
      </c>
      <c r="D1134" s="11" t="s">
        <v>227</v>
      </c>
      <c r="E1134" s="11" t="s">
        <v>111</v>
      </c>
      <c r="F1134" s="11" t="s">
        <v>196</v>
      </c>
      <c r="G1134" s="11" t="s">
        <v>48</v>
      </c>
      <c r="H1134" s="11" t="s">
        <v>112</v>
      </c>
      <c r="I1134" s="11" t="s">
        <v>29</v>
      </c>
      <c r="J1134" s="11" t="s">
        <v>29</v>
      </c>
      <c r="K1134" s="11" t="s">
        <v>1569</v>
      </c>
      <c r="L1134" s="20"/>
      <c r="M1134" s="11">
        <f t="shared" si="665"/>
        <v>0</v>
      </c>
      <c r="N1134" s="11">
        <v>0</v>
      </c>
      <c r="O1134" s="11"/>
      <c r="P1134" s="11"/>
      <c r="Q1134" s="11"/>
      <c r="R1134" s="11">
        <v>0</v>
      </c>
      <c r="S1134" s="11">
        <v>0</v>
      </c>
      <c r="T1134" s="11"/>
      <c r="U1134" s="11"/>
      <c r="V1134" s="11"/>
      <c r="W1134" s="11"/>
      <c r="X1134" s="11">
        <v>0</v>
      </c>
      <c r="Y1134" s="11">
        <v>0</v>
      </c>
      <c r="Z1134" s="11">
        <v>0</v>
      </c>
      <c r="AA1134" s="11">
        <v>0</v>
      </c>
      <c r="AB1134" s="11">
        <v>0</v>
      </c>
      <c r="AC1134" s="11"/>
      <c r="AD1134" s="11">
        <v>0</v>
      </c>
      <c r="AE1134" s="11">
        <v>0</v>
      </c>
      <c r="AF1134" s="11">
        <v>0</v>
      </c>
      <c r="AG1134" s="11"/>
      <c r="AH1134" s="11">
        <v>0</v>
      </c>
      <c r="AI1134" s="11" t="s">
        <v>32</v>
      </c>
      <c r="AJ1134" s="11"/>
    </row>
    <row r="1135" spans="1:36" s="7" customFormat="1" ht="13.5" hidden="1" customHeight="1" x14ac:dyDescent="0.25">
      <c r="A1135" s="11" t="str">
        <f t="shared" si="635"/>
        <v>select N'Шершун Мирослава Степанівна', N'7',  N'Відділення анестезіології та інтенсивної терапії',  N'сестра медична',  N'1.00', 8, 200, 0, getDate(), null, getDate() union all</v>
      </c>
      <c r="B1135" s="11" t="s">
        <v>1090</v>
      </c>
      <c r="C1135" s="11" t="s">
        <v>206</v>
      </c>
      <c r="D1135" s="11" t="s">
        <v>140</v>
      </c>
      <c r="E1135" s="11" t="s">
        <v>93</v>
      </c>
      <c r="F1135" s="11" t="s">
        <v>320</v>
      </c>
      <c r="G1135" s="11" t="s">
        <v>48</v>
      </c>
      <c r="H1135" s="11" t="s">
        <v>95</v>
      </c>
      <c r="I1135" s="11" t="s">
        <v>29</v>
      </c>
      <c r="J1135" s="11" t="s">
        <v>29</v>
      </c>
      <c r="K1135" s="11" t="s">
        <v>1569</v>
      </c>
      <c r="L1135" s="20"/>
      <c r="M1135" s="11">
        <f t="shared" si="665"/>
        <v>0</v>
      </c>
      <c r="N1135" s="11">
        <v>0</v>
      </c>
      <c r="O1135" s="11"/>
      <c r="P1135" s="11"/>
      <c r="Q1135" s="11"/>
      <c r="R1135" s="11">
        <v>0</v>
      </c>
      <c r="S1135" s="11">
        <v>0</v>
      </c>
      <c r="T1135" s="11"/>
      <c r="U1135" s="11"/>
      <c r="V1135" s="11"/>
      <c r="W1135" s="11"/>
      <c r="X1135" s="11">
        <v>0</v>
      </c>
      <c r="Y1135" s="11">
        <v>0</v>
      </c>
      <c r="Z1135" s="11">
        <v>0</v>
      </c>
      <c r="AA1135" s="11">
        <v>0</v>
      </c>
      <c r="AB1135" s="11">
        <v>0</v>
      </c>
      <c r="AC1135" s="11"/>
      <c r="AD1135" s="11">
        <v>0</v>
      </c>
      <c r="AE1135" s="11">
        <v>0</v>
      </c>
      <c r="AF1135" s="11">
        <v>0</v>
      </c>
      <c r="AG1135" s="11"/>
      <c r="AH1135" s="11">
        <v>0</v>
      </c>
      <c r="AI1135" s="11" t="s">
        <v>32</v>
      </c>
      <c r="AJ1135" s="11"/>
    </row>
    <row r="1136" spans="1:36" s="7" customFormat="1" ht="13.5" hidden="1" customHeight="1" x14ac:dyDescent="0.25">
      <c r="A1136" s="11" t="str">
        <f t="shared" si="635"/>
        <v>select N'Шершун Олександр Іванович', N'32',  N'Операційний блок',  N'лікар-анестезіолог',  N'1.00', 0, 0, 0, getDate(), null, getDate() union all</v>
      </c>
      <c r="B1136" s="11" t="s">
        <v>345</v>
      </c>
      <c r="C1136" s="11" t="s">
        <v>346</v>
      </c>
      <c r="D1136" s="11" t="s">
        <v>84</v>
      </c>
      <c r="E1136" s="11" t="s">
        <v>219</v>
      </c>
      <c r="F1136" s="11">
        <v>0.28571429999999998</v>
      </c>
      <c r="G1136" s="11" t="s">
        <v>26</v>
      </c>
      <c r="H1136" s="11" t="s">
        <v>26</v>
      </c>
      <c r="I1136" s="11" t="s">
        <v>29</v>
      </c>
      <c r="J1136" s="11" t="s">
        <v>29</v>
      </c>
      <c r="K1136" s="11" t="s">
        <v>1569</v>
      </c>
      <c r="L1136" s="20"/>
      <c r="M1136" s="11">
        <f t="shared" si="665"/>
        <v>0</v>
      </c>
      <c r="N1136" s="11">
        <v>0</v>
      </c>
      <c r="O1136" s="11"/>
      <c r="P1136" s="11">
        <f>S1136*(200/3)*J1136*F1136</f>
        <v>0</v>
      </c>
      <c r="Q1136" s="11" t="b">
        <f>ROUND(R1136,2)=ROUND(P1136,2)</f>
        <v>1</v>
      </c>
      <c r="R1136" s="11">
        <v>0</v>
      </c>
      <c r="S1136" s="12">
        <v>0</v>
      </c>
      <c r="T1136" s="12">
        <f>(30000*F1136*J1136)</f>
        <v>8571.4290000000001</v>
      </c>
      <c r="U1136" s="12">
        <f>20000*F1136*J1136</f>
        <v>5714.2859999999991</v>
      </c>
      <c r="V1136" s="12">
        <f>ROUND(IF((Y1136-T1136)&gt;U1136,(Y1136-T1136-U1136)*0.1+U1136*0.3,(Y1136-T1136)*0.3),2)</f>
        <v>-2571.4299999999998</v>
      </c>
      <c r="W1136" s="12" t="b">
        <f>IF(V1136&lt;0,0,V1136)=ROUND(X1136,2)</f>
        <v>1</v>
      </c>
      <c r="X1136" s="11">
        <v>0</v>
      </c>
      <c r="Y1136" s="11">
        <v>0</v>
      </c>
      <c r="Z1136" s="11">
        <v>0</v>
      </c>
      <c r="AA1136" s="11">
        <v>0</v>
      </c>
      <c r="AB1136" s="11">
        <v>0</v>
      </c>
      <c r="AC1136" s="11"/>
      <c r="AD1136" s="11">
        <v>0</v>
      </c>
      <c r="AE1136" s="11">
        <v>0</v>
      </c>
      <c r="AF1136" s="11">
        <v>0</v>
      </c>
      <c r="AG1136" s="11" t="b">
        <f>ROUND(AF1136,2)=ROUND((AH1136*AE1136),2)</f>
        <v>1</v>
      </c>
      <c r="AH1136" s="11">
        <v>0</v>
      </c>
      <c r="AI1136" s="11" t="s">
        <v>32</v>
      </c>
      <c r="AJ1136" s="11"/>
    </row>
    <row r="1137" spans="1:37" s="7" customFormat="1" ht="13.5" hidden="1" customHeight="1" x14ac:dyDescent="0.25">
      <c r="A1137" s="11" t="str">
        <f t="shared" si="635"/>
        <v>select N'Шестак Ольга Михайлівна', N'32',  N'Рентгенологічний кабінет',  N'рентгенолаборант',  N'1.00', 8, 200, 0, getDate(), null, getDate() union all</v>
      </c>
      <c r="B1137" s="11" t="s">
        <v>387</v>
      </c>
      <c r="C1137" s="11" t="s">
        <v>212</v>
      </c>
      <c r="D1137" s="11" t="s">
        <v>84</v>
      </c>
      <c r="E1137" s="11" t="s">
        <v>213</v>
      </c>
      <c r="F1137" s="11" t="s">
        <v>122</v>
      </c>
      <c r="G1137" s="11" t="s">
        <v>48</v>
      </c>
      <c r="H1137" s="11" t="s">
        <v>95</v>
      </c>
      <c r="I1137" s="11" t="s">
        <v>29</v>
      </c>
      <c r="J1137" s="11" t="s">
        <v>29</v>
      </c>
      <c r="K1137" s="11" t="s">
        <v>1569</v>
      </c>
      <c r="L1137" s="20"/>
      <c r="M1137" s="11">
        <f t="shared" si="665"/>
        <v>0</v>
      </c>
      <c r="N1137" s="11">
        <v>0</v>
      </c>
      <c r="O1137" s="11"/>
      <c r="P1137" s="11"/>
      <c r="Q1137" s="11"/>
      <c r="R1137" s="11">
        <v>0</v>
      </c>
      <c r="S1137" s="11">
        <v>0</v>
      </c>
      <c r="T1137" s="11"/>
      <c r="U1137" s="11"/>
      <c r="V1137" s="11"/>
      <c r="W1137" s="11"/>
      <c r="X1137" s="11">
        <v>0</v>
      </c>
      <c r="Y1137" s="11">
        <v>0</v>
      </c>
      <c r="Z1137" s="11">
        <v>0</v>
      </c>
      <c r="AA1137" s="11">
        <v>0</v>
      </c>
      <c r="AB1137" s="11">
        <v>0</v>
      </c>
      <c r="AC1137" s="11"/>
      <c r="AD1137" s="11">
        <v>0</v>
      </c>
      <c r="AE1137" s="11">
        <v>0</v>
      </c>
      <c r="AF1137" s="11">
        <v>0</v>
      </c>
      <c r="AG1137" s="11"/>
      <c r="AH1137" s="11">
        <v>0</v>
      </c>
      <c r="AI1137" s="11" t="s">
        <v>32</v>
      </c>
      <c r="AJ1137" s="11"/>
    </row>
    <row r="1138" spans="1:37" s="7" customFormat="1" ht="13.5" customHeight="1" x14ac:dyDescent="0.25">
      <c r="A1138" s="11" t="str">
        <f t="shared" si="635"/>
        <v>select N'Шіпош Марина Андріївна', N'32',  N'Сектор дитячої консультації',  N'лікар-отоларинголог дитячий',  N'1.00', 0, 0, 480, getDate(), null, getDate() union all</v>
      </c>
      <c r="B1138" s="11" t="s">
        <v>557</v>
      </c>
      <c r="C1138" s="11" t="s">
        <v>237</v>
      </c>
      <c r="D1138" s="11" t="s">
        <v>84</v>
      </c>
      <c r="E1138" s="11" t="s">
        <v>558</v>
      </c>
      <c r="F1138" s="11">
        <v>1</v>
      </c>
      <c r="G1138" s="11" t="s">
        <v>26</v>
      </c>
      <c r="H1138" s="11" t="s">
        <v>26</v>
      </c>
      <c r="I1138" s="11" t="s">
        <v>29</v>
      </c>
      <c r="J1138" s="11" t="s">
        <v>29</v>
      </c>
      <c r="K1138" s="11" t="s">
        <v>1569</v>
      </c>
      <c r="L1138" s="20"/>
      <c r="M1138" s="11">
        <f t="shared" si="665"/>
        <v>480</v>
      </c>
      <c r="N1138" s="11">
        <v>0</v>
      </c>
      <c r="O1138" s="11"/>
      <c r="P1138" s="11">
        <f>S1138*(200/3)*J1138*F1138</f>
        <v>0</v>
      </c>
      <c r="Q1138" s="11" t="b">
        <f>ROUND(R1138,2)=ROUND(P1138,2)</f>
        <v>1</v>
      </c>
      <c r="R1138" s="11">
        <v>0</v>
      </c>
      <c r="S1138" s="12">
        <v>0</v>
      </c>
      <c r="T1138" s="12">
        <f>(30000*F1138*J1138)</f>
        <v>30000</v>
      </c>
      <c r="U1138" s="12">
        <f>20000*F1138*J1138</f>
        <v>20000</v>
      </c>
      <c r="V1138" s="12">
        <f>ROUND(IF((Y1138-T1138)&gt;U1138,(Y1138-T1138-U1138)*0.1+U1138*0.3,(Y1138-T1138)*0.3),2)</f>
        <v>-7633.5</v>
      </c>
      <c r="W1138" s="12" t="b">
        <f>IF(V1138&lt;0,0,V1138)=ROUND(X1138,2)</f>
        <v>1</v>
      </c>
      <c r="X1138" s="11">
        <v>0</v>
      </c>
      <c r="Y1138" s="11">
        <v>4555</v>
      </c>
      <c r="Z1138" s="11">
        <v>0</v>
      </c>
      <c r="AA1138" s="11">
        <v>0</v>
      </c>
      <c r="AB1138" s="11">
        <f>AD1138*J1138*F1138*480</f>
        <v>480</v>
      </c>
      <c r="AC1138" s="11"/>
      <c r="AD1138" s="11">
        <v>1</v>
      </c>
      <c r="AE1138" s="11">
        <v>0</v>
      </c>
      <c r="AF1138" s="11">
        <v>0</v>
      </c>
      <c r="AG1138" s="11" t="b">
        <f>ROUND(AF1138,2)=ROUND((AH1138*AE1138),2)</f>
        <v>1</v>
      </c>
      <c r="AH1138" s="11">
        <v>0</v>
      </c>
      <c r="AI1138" s="11" t="s">
        <v>32</v>
      </c>
      <c r="AJ1138" s="11">
        <v>160</v>
      </c>
      <c r="AK1138" s="7">
        <f>AB1138-AJ1138</f>
        <v>320</v>
      </c>
    </row>
    <row r="1139" spans="1:37" s="7" customFormat="1" ht="13.5" hidden="1" customHeight="1" x14ac:dyDescent="0.25">
      <c r="A1139" s="11" t="str">
        <f t="shared" si="635"/>
        <v>select N'Шіц Марія Ернестівна', N'81',  N'Операційна №2 на два операційні столи',  N'Молодша медична сестра',  N'1.00', 8, 120, 0, getDate(), null, getDate() union all</v>
      </c>
      <c r="B1139" s="11" t="s">
        <v>264</v>
      </c>
      <c r="C1139" s="11" t="s">
        <v>233</v>
      </c>
      <c r="D1139" s="11" t="s">
        <v>227</v>
      </c>
      <c r="E1139" s="11" t="s">
        <v>111</v>
      </c>
      <c r="F1139" s="11" t="s">
        <v>25</v>
      </c>
      <c r="G1139" s="11" t="s">
        <v>48</v>
      </c>
      <c r="H1139" s="11" t="s">
        <v>112</v>
      </c>
      <c r="I1139" s="11" t="s">
        <v>29</v>
      </c>
      <c r="J1139" s="11" t="s">
        <v>29</v>
      </c>
      <c r="K1139" s="11" t="s">
        <v>1569</v>
      </c>
      <c r="L1139" s="20"/>
      <c r="M1139" s="11">
        <f t="shared" si="665"/>
        <v>0</v>
      </c>
      <c r="N1139" s="11">
        <v>0</v>
      </c>
      <c r="O1139" s="11"/>
      <c r="P1139" s="11"/>
      <c r="Q1139" s="11"/>
      <c r="R1139" s="11">
        <v>0</v>
      </c>
      <c r="S1139" s="11">
        <v>0</v>
      </c>
      <c r="T1139" s="11"/>
      <c r="U1139" s="11"/>
      <c r="V1139" s="11"/>
      <c r="W1139" s="11"/>
      <c r="X1139" s="11">
        <v>0</v>
      </c>
      <c r="Y1139" s="11">
        <v>0</v>
      </c>
      <c r="Z1139" s="11">
        <v>0</v>
      </c>
      <c r="AA1139" s="11">
        <v>0</v>
      </c>
      <c r="AB1139" s="11">
        <v>0</v>
      </c>
      <c r="AC1139" s="11"/>
      <c r="AD1139" s="11">
        <v>0</v>
      </c>
      <c r="AE1139" s="11">
        <v>0</v>
      </c>
      <c r="AF1139" s="11">
        <v>0</v>
      </c>
      <c r="AG1139" s="11"/>
      <c r="AH1139" s="11">
        <v>0</v>
      </c>
      <c r="AI1139" s="11" t="s">
        <v>32</v>
      </c>
      <c r="AJ1139" s="11"/>
    </row>
    <row r="1140" spans="1:37" s="7" customFormat="1" ht="13.5" hidden="1" customHeight="1" x14ac:dyDescent="0.25">
      <c r="A1140" s="11" t="str">
        <f t="shared" si="635"/>
        <v>select N'Шкодин Аліна Олегівна', N'85',  N'Відділення сумісного перебування матері та дитини',  N'лікар-педіатр',  N'1.00', 0, 0, 0, getDate(), null, getDate() union all</v>
      </c>
      <c r="B1140" s="11" t="s">
        <v>1517</v>
      </c>
      <c r="C1140" s="11" t="s">
        <v>146</v>
      </c>
      <c r="D1140" s="11" t="s">
        <v>147</v>
      </c>
      <c r="E1140" s="11" t="s">
        <v>396</v>
      </c>
      <c r="F1140" s="11">
        <v>0</v>
      </c>
      <c r="G1140" s="11" t="s">
        <v>26</v>
      </c>
      <c r="H1140" s="11" t="s">
        <v>26</v>
      </c>
      <c r="I1140" s="11" t="s">
        <v>29</v>
      </c>
      <c r="J1140" s="11" t="s">
        <v>29</v>
      </c>
      <c r="K1140" s="11" t="s">
        <v>1569</v>
      </c>
      <c r="L1140" s="21">
        <v>45505</v>
      </c>
      <c r="M1140" s="11">
        <f t="shared" si="657"/>
        <v>0</v>
      </c>
      <c r="N1140" s="11">
        <v>0</v>
      </c>
      <c r="O1140" s="11"/>
      <c r="P1140" s="11">
        <f>S1140*(200/3)*J1140*F1140</f>
        <v>0</v>
      </c>
      <c r="Q1140" s="11" t="b">
        <f>ROUND(R1140,2)=ROUND(P1140,2)</f>
        <v>1</v>
      </c>
      <c r="R1140" s="11">
        <v>0</v>
      </c>
      <c r="S1140" s="12">
        <v>0</v>
      </c>
      <c r="T1140" s="12">
        <f>(30000*F1140*J1140)</f>
        <v>0</v>
      </c>
      <c r="U1140" s="12">
        <f>20000*F1140*J1140</f>
        <v>0</v>
      </c>
      <c r="V1140" s="12">
        <f>ROUND(IF((Y1140-T1140)&gt;U1140,(Y1140-T1140-U1140)*0.1+U1140*0.3,(Y1140-T1140)*0.3),2)</f>
        <v>0</v>
      </c>
      <c r="W1140" s="12" t="b">
        <f>IF(V1140&lt;0,0,V1140)=ROUND(X1140,2)</f>
        <v>1</v>
      </c>
      <c r="X1140" s="11">
        <v>0</v>
      </c>
      <c r="Y1140" s="11">
        <v>0</v>
      </c>
      <c r="Z1140" s="11">
        <v>0</v>
      </c>
      <c r="AA1140" s="11">
        <v>0</v>
      </c>
      <c r="AB1140" s="11">
        <v>0</v>
      </c>
      <c r="AC1140" s="11"/>
      <c r="AD1140" s="11">
        <v>0</v>
      </c>
      <c r="AE1140" s="11">
        <v>0</v>
      </c>
      <c r="AF1140" s="11">
        <v>0</v>
      </c>
      <c r="AG1140" s="11" t="b">
        <f>ROUND(AF1140,2)=ROUND((AH1140*AE1140),2)</f>
        <v>1</v>
      </c>
      <c r="AH1140" s="11">
        <v>0</v>
      </c>
      <c r="AI1140" s="11" t="s">
        <v>32</v>
      </c>
      <c r="AJ1140" s="11"/>
    </row>
    <row r="1141" spans="1:37" s="7" customFormat="1" ht="13.5" hidden="1" customHeight="1" x14ac:dyDescent="0.25">
      <c r="A1141" s="11" t="str">
        <f t="shared" si="635"/>
        <v>select N'Шманько Ксенія Василівна', N'7',  N'Відділення анестезіології та інтенсивної терапії',  N'сестра медична-анестезист',  N'1.00', 8, 260, 0, getDate(), null, getDate() union all</v>
      </c>
      <c r="B1141" s="11" t="s">
        <v>1378</v>
      </c>
      <c r="C1141" s="11" t="s">
        <v>206</v>
      </c>
      <c r="D1141" s="11" t="s">
        <v>140</v>
      </c>
      <c r="E1141" s="11" t="s">
        <v>362</v>
      </c>
      <c r="F1141" s="11" t="s">
        <v>25</v>
      </c>
      <c r="G1141" s="11" t="s">
        <v>48</v>
      </c>
      <c r="H1141" s="11" t="s">
        <v>49</v>
      </c>
      <c r="I1141" s="11" t="s">
        <v>29</v>
      </c>
      <c r="J1141" s="11" t="s">
        <v>29</v>
      </c>
      <c r="K1141" s="11" t="s">
        <v>1569</v>
      </c>
      <c r="L1141" s="20"/>
      <c r="M1141" s="11">
        <f t="shared" ref="M1141:M1181" si="666">R1141+X1141+AB1141+AF1141+N1141+Z1141</f>
        <v>0</v>
      </c>
      <c r="N1141" s="11">
        <v>0</v>
      </c>
      <c r="O1141" s="11"/>
      <c r="P1141" s="11"/>
      <c r="Q1141" s="11"/>
      <c r="R1141" s="11">
        <v>0</v>
      </c>
      <c r="S1141" s="11">
        <v>0</v>
      </c>
      <c r="T1141" s="11"/>
      <c r="U1141" s="11"/>
      <c r="V1141" s="11"/>
      <c r="W1141" s="11"/>
      <c r="X1141" s="11">
        <v>0</v>
      </c>
      <c r="Y1141" s="11">
        <v>0</v>
      </c>
      <c r="Z1141" s="11">
        <v>0</v>
      </c>
      <c r="AA1141" s="11">
        <v>0</v>
      </c>
      <c r="AB1141" s="11">
        <v>0</v>
      </c>
      <c r="AC1141" s="11"/>
      <c r="AD1141" s="11">
        <v>0</v>
      </c>
      <c r="AE1141" s="11">
        <v>0</v>
      </c>
      <c r="AF1141" s="11">
        <v>0</v>
      </c>
      <c r="AG1141" s="11"/>
      <c r="AH1141" s="11">
        <v>0</v>
      </c>
      <c r="AI1141" s="11" t="s">
        <v>32</v>
      </c>
      <c r="AJ1141" s="11"/>
    </row>
    <row r="1142" spans="1:37" s="7" customFormat="1" ht="13.5" hidden="1" customHeight="1" x14ac:dyDescent="0.25">
      <c r="A1142" s="11" t="str">
        <f t="shared" si="635"/>
        <v>select N'Шманько Світлана Теодорівна', N'93',  N'Бухгалтерія',  N'Бухгалтер з обліку матеріальних цінностей',  N'1.00', 10, 800, 0, getDate(), null, getDate() union all</v>
      </c>
      <c r="B1142" s="11" t="s">
        <v>1509</v>
      </c>
      <c r="C1142" s="11" t="s">
        <v>330</v>
      </c>
      <c r="D1142" s="11" t="s">
        <v>331</v>
      </c>
      <c r="E1142" s="11" t="s">
        <v>1169</v>
      </c>
      <c r="F1142" s="11" t="s">
        <v>25</v>
      </c>
      <c r="G1142" s="11" t="s">
        <v>55</v>
      </c>
      <c r="H1142" s="11" t="s">
        <v>56</v>
      </c>
      <c r="I1142" s="11" t="s">
        <v>29</v>
      </c>
      <c r="J1142" s="11" t="s">
        <v>29</v>
      </c>
      <c r="K1142" s="11" t="s">
        <v>1569</v>
      </c>
      <c r="L1142" s="20"/>
      <c r="M1142" s="11">
        <f t="shared" si="666"/>
        <v>0</v>
      </c>
      <c r="N1142" s="11">
        <v>0</v>
      </c>
      <c r="O1142" s="11"/>
      <c r="P1142" s="11"/>
      <c r="Q1142" s="11"/>
      <c r="R1142" s="11">
        <v>0</v>
      </c>
      <c r="S1142" s="11">
        <v>0</v>
      </c>
      <c r="T1142" s="11"/>
      <c r="U1142" s="11"/>
      <c r="V1142" s="11"/>
      <c r="W1142" s="11"/>
      <c r="X1142" s="11">
        <v>0</v>
      </c>
      <c r="Y1142" s="11">
        <v>0</v>
      </c>
      <c r="Z1142" s="11">
        <v>0</v>
      </c>
      <c r="AA1142" s="11">
        <v>0</v>
      </c>
      <c r="AB1142" s="11">
        <v>0</v>
      </c>
      <c r="AC1142" s="11"/>
      <c r="AD1142" s="11">
        <v>0</v>
      </c>
      <c r="AE1142" s="11">
        <v>0</v>
      </c>
      <c r="AF1142" s="11">
        <v>0</v>
      </c>
      <c r="AG1142" s="11"/>
      <c r="AH1142" s="11">
        <v>0</v>
      </c>
      <c r="AI1142" s="11" t="s">
        <v>32</v>
      </c>
      <c r="AJ1142" s="11"/>
    </row>
    <row r="1143" spans="1:37" s="7" customFormat="1" ht="13.5" hidden="1" customHeight="1" x14ac:dyDescent="0.25">
      <c r="A1143" s="11" t="str">
        <f t="shared" si="635"/>
        <v>select N'Шмитко Наталія Іванівна', N'18',  N'Хірургічне відділення №1',  N'Молодша медична сестра',  N'1.00', 8, 120, 0, getDate(), null, getDate() union all</v>
      </c>
      <c r="B1143" s="11" t="s">
        <v>906</v>
      </c>
      <c r="C1143" s="11" t="s">
        <v>151</v>
      </c>
      <c r="D1143" s="11" t="s">
        <v>152</v>
      </c>
      <c r="E1143" s="11" t="s">
        <v>111</v>
      </c>
      <c r="F1143" s="11" t="s">
        <v>25</v>
      </c>
      <c r="G1143" s="11" t="s">
        <v>48</v>
      </c>
      <c r="H1143" s="11" t="s">
        <v>112</v>
      </c>
      <c r="I1143" s="11" t="s">
        <v>29</v>
      </c>
      <c r="J1143" s="11" t="s">
        <v>29</v>
      </c>
      <c r="K1143" s="11" t="s">
        <v>1569</v>
      </c>
      <c r="L1143" s="20"/>
      <c r="M1143" s="11">
        <f t="shared" si="666"/>
        <v>0</v>
      </c>
      <c r="N1143" s="11">
        <v>0</v>
      </c>
      <c r="O1143" s="11"/>
      <c r="P1143" s="11"/>
      <c r="Q1143" s="11"/>
      <c r="R1143" s="11">
        <v>0</v>
      </c>
      <c r="S1143" s="11">
        <v>0</v>
      </c>
      <c r="T1143" s="11"/>
      <c r="U1143" s="11"/>
      <c r="V1143" s="11"/>
      <c r="W1143" s="11"/>
      <c r="X1143" s="11">
        <v>0</v>
      </c>
      <c r="Y1143" s="11">
        <v>0</v>
      </c>
      <c r="Z1143" s="11">
        <v>0</v>
      </c>
      <c r="AA1143" s="11">
        <v>0</v>
      </c>
      <c r="AB1143" s="11">
        <v>0</v>
      </c>
      <c r="AC1143" s="11"/>
      <c r="AD1143" s="11">
        <v>0</v>
      </c>
      <c r="AE1143" s="11">
        <v>0</v>
      </c>
      <c r="AF1143" s="11">
        <v>0</v>
      </c>
      <c r="AG1143" s="11"/>
      <c r="AH1143" s="11">
        <v>0</v>
      </c>
      <c r="AI1143" s="11" t="s">
        <v>32</v>
      </c>
      <c r="AJ1143" s="11"/>
    </row>
    <row r="1144" spans="1:37" s="7" customFormat="1" ht="13.5" hidden="1" customHeight="1" x14ac:dyDescent="0.25">
      <c r="A1144" s="11" t="str">
        <f t="shared" si="635"/>
        <v>select N'Шопляк Іванна Іванівна', N'93',  N'Бухгалтерія',  N'Бухгалтер з розрахунків заробітної плати',  N'1.00', 10, 800, 0, getDate(), null, getDate() union all</v>
      </c>
      <c r="B1144" s="11" t="s">
        <v>1293</v>
      </c>
      <c r="C1144" s="11" t="s">
        <v>330</v>
      </c>
      <c r="D1144" s="11" t="s">
        <v>331</v>
      </c>
      <c r="E1144" s="11" t="s">
        <v>332</v>
      </c>
      <c r="F1144" s="11" t="s">
        <v>1294</v>
      </c>
      <c r="G1144" s="11" t="s">
        <v>55</v>
      </c>
      <c r="H1144" s="11" t="s">
        <v>56</v>
      </c>
      <c r="I1144" s="11" t="s">
        <v>29</v>
      </c>
      <c r="J1144" s="11" t="s">
        <v>29</v>
      </c>
      <c r="K1144" s="11" t="s">
        <v>1569</v>
      </c>
      <c r="L1144" s="20"/>
      <c r="M1144" s="11">
        <f t="shared" si="666"/>
        <v>0</v>
      </c>
      <c r="N1144" s="11">
        <v>0</v>
      </c>
      <c r="O1144" s="11"/>
      <c r="P1144" s="11"/>
      <c r="Q1144" s="11"/>
      <c r="R1144" s="11">
        <v>0</v>
      </c>
      <c r="S1144" s="11">
        <v>0</v>
      </c>
      <c r="T1144" s="11"/>
      <c r="U1144" s="11"/>
      <c r="V1144" s="11"/>
      <c r="W1144" s="11"/>
      <c r="X1144" s="11">
        <v>0</v>
      </c>
      <c r="Y1144" s="11">
        <v>0</v>
      </c>
      <c r="Z1144" s="11">
        <v>0</v>
      </c>
      <c r="AA1144" s="11">
        <v>0</v>
      </c>
      <c r="AB1144" s="11">
        <v>0</v>
      </c>
      <c r="AC1144" s="11"/>
      <c r="AD1144" s="11">
        <v>0</v>
      </c>
      <c r="AE1144" s="11">
        <v>0</v>
      </c>
      <c r="AF1144" s="11">
        <v>0</v>
      </c>
      <c r="AG1144" s="11"/>
      <c r="AH1144" s="11">
        <v>0</v>
      </c>
      <c r="AI1144" s="11" t="s">
        <v>32</v>
      </c>
      <c r="AJ1144" s="11"/>
    </row>
    <row r="1145" spans="1:37" s="7" customFormat="1" ht="13.5" hidden="1" customHeight="1" x14ac:dyDescent="0.25">
      <c r="A1145" s="11" t="str">
        <f t="shared" si="635"/>
        <v>select N'Шорбан Беата Іванівна', N'32',  N'Хірургічний кабінет',  N'сестра медична',  N'1.00', 8, 200, 0, getDate(), null, getDate() union all</v>
      </c>
      <c r="B1145" s="11" t="s">
        <v>877</v>
      </c>
      <c r="C1145" s="11" t="s">
        <v>875</v>
      </c>
      <c r="D1145" s="11" t="s">
        <v>84</v>
      </c>
      <c r="E1145" s="11" t="s">
        <v>93</v>
      </c>
      <c r="F1145" s="11" t="s">
        <v>25</v>
      </c>
      <c r="G1145" s="11" t="s">
        <v>48</v>
      </c>
      <c r="H1145" s="11" t="s">
        <v>95</v>
      </c>
      <c r="I1145" s="11" t="s">
        <v>29</v>
      </c>
      <c r="J1145" s="11" t="s">
        <v>29</v>
      </c>
      <c r="K1145" s="11" t="s">
        <v>1569</v>
      </c>
      <c r="L1145" s="20"/>
      <c r="M1145" s="11">
        <f t="shared" si="666"/>
        <v>0</v>
      </c>
      <c r="N1145" s="11">
        <v>0</v>
      </c>
      <c r="O1145" s="11"/>
      <c r="P1145" s="11"/>
      <c r="Q1145" s="11"/>
      <c r="R1145" s="11">
        <v>0</v>
      </c>
      <c r="S1145" s="11">
        <v>0</v>
      </c>
      <c r="T1145" s="11"/>
      <c r="U1145" s="11"/>
      <c r="V1145" s="11"/>
      <c r="W1145" s="11"/>
      <c r="X1145" s="11">
        <v>0</v>
      </c>
      <c r="Y1145" s="11">
        <v>0</v>
      </c>
      <c r="Z1145" s="11">
        <v>0</v>
      </c>
      <c r="AA1145" s="11">
        <v>0</v>
      </c>
      <c r="AB1145" s="11">
        <v>0</v>
      </c>
      <c r="AC1145" s="11"/>
      <c r="AD1145" s="11">
        <v>0</v>
      </c>
      <c r="AE1145" s="11">
        <v>0</v>
      </c>
      <c r="AF1145" s="11">
        <v>0</v>
      </c>
      <c r="AG1145" s="11"/>
      <c r="AH1145" s="11">
        <v>0</v>
      </c>
      <c r="AI1145" s="11" t="s">
        <v>32</v>
      </c>
      <c r="AJ1145" s="11"/>
    </row>
    <row r="1146" spans="1:37" s="7" customFormat="1" ht="13.5" hidden="1" customHeight="1" x14ac:dyDescent="0.25">
      <c r="A1146" s="11" t="str">
        <f t="shared" si="635"/>
        <v>select N'Шпак Вікторія Іванівна', N'32',  N'Загальнолікарський кабінет',  N'сестра медична',  N'1.00', 8, 200, 0, getDate(), null, getDate() union all</v>
      </c>
      <c r="B1146" s="11" t="s">
        <v>922</v>
      </c>
      <c r="C1146" s="11" t="s">
        <v>127</v>
      </c>
      <c r="D1146" s="11" t="s">
        <v>84</v>
      </c>
      <c r="E1146" s="11" t="s">
        <v>93</v>
      </c>
      <c r="F1146" s="11" t="s">
        <v>125</v>
      </c>
      <c r="G1146" s="11" t="s">
        <v>48</v>
      </c>
      <c r="H1146" s="11" t="s">
        <v>95</v>
      </c>
      <c r="I1146" s="11" t="s">
        <v>29</v>
      </c>
      <c r="J1146" s="11" t="s">
        <v>29</v>
      </c>
      <c r="K1146" s="11" t="s">
        <v>1569</v>
      </c>
      <c r="L1146" s="20"/>
      <c r="M1146" s="11">
        <f t="shared" si="666"/>
        <v>0</v>
      </c>
      <c r="N1146" s="11">
        <v>0</v>
      </c>
      <c r="O1146" s="11"/>
      <c r="P1146" s="11"/>
      <c r="Q1146" s="11"/>
      <c r="R1146" s="11">
        <v>0</v>
      </c>
      <c r="S1146" s="11">
        <v>0</v>
      </c>
      <c r="T1146" s="11"/>
      <c r="U1146" s="11"/>
      <c r="V1146" s="11"/>
      <c r="W1146" s="11"/>
      <c r="X1146" s="11">
        <v>0</v>
      </c>
      <c r="Y1146" s="11">
        <v>0</v>
      </c>
      <c r="Z1146" s="11">
        <v>0</v>
      </c>
      <c r="AA1146" s="11">
        <v>0</v>
      </c>
      <c r="AB1146" s="11">
        <v>0</v>
      </c>
      <c r="AC1146" s="11"/>
      <c r="AD1146" s="11">
        <v>0</v>
      </c>
      <c r="AE1146" s="11">
        <v>0</v>
      </c>
      <c r="AF1146" s="11">
        <v>0</v>
      </c>
      <c r="AG1146" s="11"/>
      <c r="AH1146" s="11">
        <v>0</v>
      </c>
      <c r="AI1146" s="11" t="s">
        <v>32</v>
      </c>
      <c r="AJ1146" s="11"/>
    </row>
    <row r="1147" spans="1:37" s="7" customFormat="1" ht="13.5" hidden="1" customHeight="1" x14ac:dyDescent="0.25">
      <c r="A1147" s="11" t="str">
        <f t="shared" si="635"/>
        <v>select N'Шпак Оксана Юріївна', N'21',  N'Онкологічне відділення',  N'сестра медична',  N'1.00', 8, 200, 0, getDate(), null, getDate() union all</v>
      </c>
      <c r="B1147" s="11" t="s">
        <v>171</v>
      </c>
      <c r="C1147" s="11" t="s">
        <v>40</v>
      </c>
      <c r="D1147" s="11" t="s">
        <v>41</v>
      </c>
      <c r="E1147" s="11" t="s">
        <v>93</v>
      </c>
      <c r="F1147" s="11" t="s">
        <v>25</v>
      </c>
      <c r="G1147" s="11" t="s">
        <v>48</v>
      </c>
      <c r="H1147" s="11" t="s">
        <v>95</v>
      </c>
      <c r="I1147" s="11" t="s">
        <v>29</v>
      </c>
      <c r="J1147" s="11" t="s">
        <v>29</v>
      </c>
      <c r="K1147" s="11" t="s">
        <v>1569</v>
      </c>
      <c r="L1147" s="20"/>
      <c r="M1147" s="11">
        <f t="shared" si="666"/>
        <v>0</v>
      </c>
      <c r="N1147" s="11">
        <v>0</v>
      </c>
      <c r="O1147" s="11"/>
      <c r="P1147" s="11"/>
      <c r="Q1147" s="11"/>
      <c r="R1147" s="11">
        <v>0</v>
      </c>
      <c r="S1147" s="11">
        <v>0</v>
      </c>
      <c r="T1147" s="11"/>
      <c r="U1147" s="11"/>
      <c r="V1147" s="11"/>
      <c r="W1147" s="11"/>
      <c r="X1147" s="11">
        <v>0</v>
      </c>
      <c r="Y1147" s="11">
        <v>0</v>
      </c>
      <c r="Z1147" s="11">
        <v>0</v>
      </c>
      <c r="AA1147" s="11">
        <v>0</v>
      </c>
      <c r="AB1147" s="11">
        <v>0</v>
      </c>
      <c r="AC1147" s="11"/>
      <c r="AD1147" s="11">
        <v>0</v>
      </c>
      <c r="AE1147" s="11">
        <v>0</v>
      </c>
      <c r="AF1147" s="11">
        <v>0</v>
      </c>
      <c r="AG1147" s="11"/>
      <c r="AH1147" s="11">
        <v>0</v>
      </c>
      <c r="AI1147" s="11" t="s">
        <v>32</v>
      </c>
      <c r="AJ1147" s="11"/>
    </row>
    <row r="1148" spans="1:37" s="7" customFormat="1" ht="13.5" hidden="1" customHeight="1" x14ac:dyDescent="0.25">
      <c r="A1148" s="11" t="str">
        <f t="shared" si="635"/>
        <v>select N'Шпакова Іванна Олександрівна', N'2',  N'Відділення екстреної (невідкладної) медичної допомоги',  N'сестра-господиня',  N'1.00', 8, 140, 0, getDate(), null, getDate() union all</v>
      </c>
      <c r="B1148" s="11" t="s">
        <v>1345</v>
      </c>
      <c r="C1148" s="11" t="s">
        <v>173</v>
      </c>
      <c r="D1148" s="11" t="s">
        <v>30</v>
      </c>
      <c r="E1148" s="11" t="s">
        <v>183</v>
      </c>
      <c r="F1148" s="11" t="s">
        <v>122</v>
      </c>
      <c r="G1148" s="11" t="s">
        <v>48</v>
      </c>
      <c r="H1148" s="11" t="s">
        <v>184</v>
      </c>
      <c r="I1148" s="11" t="s">
        <v>29</v>
      </c>
      <c r="J1148" s="11" t="s">
        <v>29</v>
      </c>
      <c r="K1148" s="11" t="s">
        <v>1569</v>
      </c>
      <c r="L1148" s="20"/>
      <c r="M1148" s="11">
        <f t="shared" si="666"/>
        <v>0</v>
      </c>
      <c r="N1148" s="11">
        <v>0</v>
      </c>
      <c r="O1148" s="11"/>
      <c r="P1148" s="11"/>
      <c r="Q1148" s="11"/>
      <c r="R1148" s="11">
        <v>0</v>
      </c>
      <c r="S1148" s="11">
        <v>0</v>
      </c>
      <c r="T1148" s="11"/>
      <c r="U1148" s="11"/>
      <c r="V1148" s="11"/>
      <c r="W1148" s="11"/>
      <c r="X1148" s="11">
        <v>0</v>
      </c>
      <c r="Y1148" s="11">
        <v>0</v>
      </c>
      <c r="Z1148" s="11">
        <v>0</v>
      </c>
      <c r="AA1148" s="11">
        <v>0</v>
      </c>
      <c r="AB1148" s="11">
        <v>0</v>
      </c>
      <c r="AC1148" s="11"/>
      <c r="AD1148" s="11">
        <v>0</v>
      </c>
      <c r="AE1148" s="11">
        <v>0</v>
      </c>
      <c r="AF1148" s="11">
        <v>0</v>
      </c>
      <c r="AG1148" s="11"/>
      <c r="AH1148" s="11">
        <v>0</v>
      </c>
      <c r="AI1148" s="11" t="s">
        <v>32</v>
      </c>
      <c r="AJ1148" s="11"/>
    </row>
    <row r="1149" spans="1:37" s="7" customFormat="1" ht="13.5" hidden="1" customHeight="1" x14ac:dyDescent="0.25">
      <c r="A1149" s="11" t="str">
        <f t="shared" si="635"/>
        <v>select N'Шпиньович Аліна Іванівна', N'83',  N'Відділення патології вагітності та екстрагенітальної патології',  N'акушерка',  N'1.00', 8, 260, 0, getDate(), null, getDate() union all</v>
      </c>
      <c r="B1149" s="11" t="s">
        <v>1228</v>
      </c>
      <c r="C1149" s="11" t="s">
        <v>44</v>
      </c>
      <c r="D1149" s="11" t="s">
        <v>45</v>
      </c>
      <c r="E1149" s="11" t="s">
        <v>46</v>
      </c>
      <c r="F1149" s="11" t="s">
        <v>142</v>
      </c>
      <c r="G1149" s="11" t="s">
        <v>48</v>
      </c>
      <c r="H1149" s="11" t="s">
        <v>49</v>
      </c>
      <c r="I1149" s="11" t="s">
        <v>29</v>
      </c>
      <c r="J1149" s="11" t="s">
        <v>29</v>
      </c>
      <c r="K1149" s="11" t="s">
        <v>1569</v>
      </c>
      <c r="L1149" s="20"/>
      <c r="M1149" s="11">
        <f t="shared" si="666"/>
        <v>0</v>
      </c>
      <c r="N1149" s="11">
        <v>0</v>
      </c>
      <c r="O1149" s="11"/>
      <c r="P1149" s="11"/>
      <c r="Q1149" s="11"/>
      <c r="R1149" s="11">
        <v>0</v>
      </c>
      <c r="S1149" s="11">
        <v>0</v>
      </c>
      <c r="T1149" s="11"/>
      <c r="U1149" s="11"/>
      <c r="V1149" s="11"/>
      <c r="W1149" s="11"/>
      <c r="X1149" s="11">
        <v>0</v>
      </c>
      <c r="Y1149" s="11">
        <v>0</v>
      </c>
      <c r="Z1149" s="11">
        <v>0</v>
      </c>
      <c r="AA1149" s="11">
        <v>0</v>
      </c>
      <c r="AB1149" s="11">
        <v>0</v>
      </c>
      <c r="AC1149" s="11"/>
      <c r="AD1149" s="11">
        <v>0</v>
      </c>
      <c r="AE1149" s="11">
        <v>0</v>
      </c>
      <c r="AF1149" s="11">
        <v>0</v>
      </c>
      <c r="AG1149" s="11"/>
      <c r="AH1149" s="11">
        <v>0</v>
      </c>
      <c r="AI1149" s="11" t="s">
        <v>32</v>
      </c>
      <c r="AJ1149" s="11"/>
    </row>
    <row r="1150" spans="1:37" s="7" customFormat="1" ht="13.5" hidden="1" customHeight="1" x14ac:dyDescent="0.25">
      <c r="A1150" s="11" t="str">
        <f t="shared" si="635"/>
        <v>select N'Шпиток Еріка Іванівна', N'32',  N'Кабінет фтизіатра',  N'сестра медична',  N'1.00', 8, 200, 0, getDate(), null, getDate() union all</v>
      </c>
      <c r="B1150" s="11" t="s">
        <v>215</v>
      </c>
      <c r="C1150" s="11" t="s">
        <v>216</v>
      </c>
      <c r="D1150" s="11" t="s">
        <v>84</v>
      </c>
      <c r="E1150" s="11" t="s">
        <v>93</v>
      </c>
      <c r="F1150" s="11" t="s">
        <v>25</v>
      </c>
      <c r="G1150" s="11" t="s">
        <v>48</v>
      </c>
      <c r="H1150" s="11" t="s">
        <v>95</v>
      </c>
      <c r="I1150" s="11" t="s">
        <v>29</v>
      </c>
      <c r="J1150" s="11" t="s">
        <v>29</v>
      </c>
      <c r="K1150" s="11" t="s">
        <v>1569</v>
      </c>
      <c r="L1150" s="20"/>
      <c r="M1150" s="11">
        <f t="shared" si="666"/>
        <v>0</v>
      </c>
      <c r="N1150" s="11">
        <v>0</v>
      </c>
      <c r="O1150" s="11"/>
      <c r="P1150" s="11"/>
      <c r="Q1150" s="11"/>
      <c r="R1150" s="11">
        <v>0</v>
      </c>
      <c r="S1150" s="11">
        <v>0</v>
      </c>
      <c r="T1150" s="11"/>
      <c r="U1150" s="11"/>
      <c r="V1150" s="11"/>
      <c r="W1150" s="11"/>
      <c r="X1150" s="11">
        <v>0</v>
      </c>
      <c r="Y1150" s="11">
        <v>0</v>
      </c>
      <c r="Z1150" s="11">
        <v>0</v>
      </c>
      <c r="AA1150" s="11">
        <v>0</v>
      </c>
      <c r="AB1150" s="11">
        <v>0</v>
      </c>
      <c r="AC1150" s="11"/>
      <c r="AD1150" s="11">
        <v>0</v>
      </c>
      <c r="AE1150" s="11">
        <v>0</v>
      </c>
      <c r="AF1150" s="11">
        <v>0</v>
      </c>
      <c r="AG1150" s="11"/>
      <c r="AH1150" s="11">
        <v>0</v>
      </c>
      <c r="AI1150" s="11" t="s">
        <v>32</v>
      </c>
      <c r="AJ1150" s="11"/>
    </row>
    <row r="1151" spans="1:37" s="7" customFormat="1" ht="13.5" hidden="1" customHeight="1" x14ac:dyDescent="0.25">
      <c r="A1151" s="11" t="str">
        <f t="shared" si="635"/>
        <v>select N'Шпонтак Тетяна Василівна', N'33',  N'Жіноча консультація',  N'акушерка',  N'1.00', 8, 260, 0, getDate(), null, getDate() union all</v>
      </c>
      <c r="B1151" s="11" t="s">
        <v>326</v>
      </c>
      <c r="C1151" s="11" t="s">
        <v>222</v>
      </c>
      <c r="D1151" s="11" t="s">
        <v>223</v>
      </c>
      <c r="E1151" s="11" t="s">
        <v>46</v>
      </c>
      <c r="F1151" s="11" t="s">
        <v>25</v>
      </c>
      <c r="G1151" s="11" t="s">
        <v>48</v>
      </c>
      <c r="H1151" s="11" t="s">
        <v>49</v>
      </c>
      <c r="I1151" s="11" t="s">
        <v>29</v>
      </c>
      <c r="J1151" s="11" t="s">
        <v>29</v>
      </c>
      <c r="K1151" s="11" t="s">
        <v>1569</v>
      </c>
      <c r="L1151" s="20"/>
      <c r="M1151" s="11">
        <f t="shared" si="666"/>
        <v>0</v>
      </c>
      <c r="N1151" s="11">
        <v>0</v>
      </c>
      <c r="O1151" s="11"/>
      <c r="P1151" s="11"/>
      <c r="Q1151" s="11"/>
      <c r="R1151" s="11">
        <v>0</v>
      </c>
      <c r="S1151" s="11">
        <v>0</v>
      </c>
      <c r="T1151" s="11"/>
      <c r="U1151" s="11"/>
      <c r="V1151" s="11"/>
      <c r="W1151" s="11"/>
      <c r="X1151" s="11">
        <v>0</v>
      </c>
      <c r="Y1151" s="11">
        <v>0</v>
      </c>
      <c r="Z1151" s="11">
        <v>0</v>
      </c>
      <c r="AA1151" s="11">
        <v>0</v>
      </c>
      <c r="AB1151" s="11">
        <v>0</v>
      </c>
      <c r="AC1151" s="11"/>
      <c r="AD1151" s="11">
        <v>0</v>
      </c>
      <c r="AE1151" s="11">
        <v>0</v>
      </c>
      <c r="AF1151" s="11">
        <v>0</v>
      </c>
      <c r="AG1151" s="11"/>
      <c r="AH1151" s="11">
        <v>0</v>
      </c>
      <c r="AI1151" s="11" t="s">
        <v>32</v>
      </c>
      <c r="AJ1151" s="11"/>
    </row>
    <row r="1152" spans="1:37" s="7" customFormat="1" ht="13.5" hidden="1" customHeight="1" x14ac:dyDescent="0.25">
      <c r="A1152" s="11" t="str">
        <f t="shared" si="635"/>
        <v>select N'Штефанець Ангеліна Романівна', N'13',  N'Рентген-операційний блок',  N'сестра медична операційна',  N'0.50', 8, 260, 0, getDate(), null, getDate() union all</v>
      </c>
      <c r="B1152" s="11" t="s">
        <v>1191</v>
      </c>
      <c r="C1152" s="11" t="s">
        <v>1192</v>
      </c>
      <c r="D1152" s="11" t="s">
        <v>384</v>
      </c>
      <c r="E1152" s="11" t="s">
        <v>228</v>
      </c>
      <c r="F1152" s="11" t="s">
        <v>181</v>
      </c>
      <c r="G1152" s="11" t="s">
        <v>48</v>
      </c>
      <c r="H1152" s="11" t="s">
        <v>49</v>
      </c>
      <c r="I1152" s="11" t="s">
        <v>50</v>
      </c>
      <c r="J1152" s="11" t="s">
        <v>29</v>
      </c>
      <c r="K1152" s="11" t="s">
        <v>1571</v>
      </c>
      <c r="L1152" s="20"/>
      <c r="M1152" s="11">
        <f t="shared" si="666"/>
        <v>0</v>
      </c>
      <c r="N1152" s="11">
        <v>0</v>
      </c>
      <c r="O1152" s="11"/>
      <c r="P1152" s="11"/>
      <c r="Q1152" s="11"/>
      <c r="R1152" s="11">
        <v>0</v>
      </c>
      <c r="S1152" s="11">
        <v>0</v>
      </c>
      <c r="T1152" s="11"/>
      <c r="U1152" s="11"/>
      <c r="V1152" s="11"/>
      <c r="W1152" s="11"/>
      <c r="X1152" s="11">
        <v>0</v>
      </c>
      <c r="Y1152" s="11">
        <v>0</v>
      </c>
      <c r="Z1152" s="11">
        <v>0</v>
      </c>
      <c r="AA1152" s="11">
        <v>0</v>
      </c>
      <c r="AB1152" s="11">
        <v>0</v>
      </c>
      <c r="AC1152" s="11"/>
      <c r="AD1152" s="11">
        <v>0</v>
      </c>
      <c r="AE1152" s="11">
        <v>0</v>
      </c>
      <c r="AF1152" s="11">
        <v>0</v>
      </c>
      <c r="AG1152" s="11"/>
      <c r="AH1152" s="11">
        <v>0</v>
      </c>
      <c r="AI1152" s="11" t="s">
        <v>32</v>
      </c>
      <c r="AJ1152" s="11"/>
    </row>
    <row r="1153" spans="1:37" s="7" customFormat="1" ht="13.5" hidden="1" customHeight="1" x14ac:dyDescent="0.25">
      <c r="A1153" s="11" t="str">
        <f t="shared" si="635"/>
        <v>select N'Штибель Михайло Васильович', N'5',  N'Відділення ортопедії, травматології та нейрохірургії',  N'лікар-інтерн',  N'1.00', 0, 0, 0, getDate(), null, getDate() union all</v>
      </c>
      <c r="B1153" s="11" t="s">
        <v>1193</v>
      </c>
      <c r="C1153" s="11" t="s">
        <v>22</v>
      </c>
      <c r="D1153" s="11" t="s">
        <v>23</v>
      </c>
      <c r="E1153" s="11" t="s">
        <v>1567</v>
      </c>
      <c r="F1153" s="11">
        <v>0</v>
      </c>
      <c r="G1153" s="11" t="s">
        <v>26</v>
      </c>
      <c r="H1153" s="11" t="s">
        <v>26</v>
      </c>
      <c r="I1153" s="11" t="s">
        <v>29</v>
      </c>
      <c r="J1153" s="11" t="s">
        <v>29</v>
      </c>
      <c r="K1153" s="11" t="s">
        <v>1569</v>
      </c>
      <c r="L1153" s="20"/>
      <c r="M1153" s="11">
        <f t="shared" si="666"/>
        <v>0</v>
      </c>
      <c r="N1153" s="11">
        <v>0</v>
      </c>
      <c r="O1153" s="11"/>
      <c r="P1153" s="11">
        <f>S1153*(200/3)*J1153*F1153</f>
        <v>0</v>
      </c>
      <c r="Q1153" s="11" t="b">
        <f>ROUND(R1153,2)=ROUND(P1153,2)</f>
        <v>1</v>
      </c>
      <c r="R1153" s="11">
        <v>0</v>
      </c>
      <c r="S1153" s="12">
        <v>0</v>
      </c>
      <c r="T1153" s="12">
        <f>(30000*F1153*J1153)</f>
        <v>0</v>
      </c>
      <c r="U1153" s="12">
        <f>20000*F1153*J1153</f>
        <v>0</v>
      </c>
      <c r="V1153" s="12">
        <f>ROUND(IF((Y1153-T1153)&gt;U1153,(Y1153-T1153-U1153)*0.1+U1153*0.3,(Y1153-T1153)*0.3),2)</f>
        <v>0</v>
      </c>
      <c r="W1153" s="12" t="b">
        <f>IF(V1153&lt;0,0,V1153)=ROUND(X1153,2)</f>
        <v>1</v>
      </c>
      <c r="X1153" s="11">
        <v>0</v>
      </c>
      <c r="Y1153" s="11">
        <v>0</v>
      </c>
      <c r="Z1153" s="11">
        <v>0</v>
      </c>
      <c r="AA1153" s="11">
        <v>0</v>
      </c>
      <c r="AB1153" s="11">
        <v>0</v>
      </c>
      <c r="AC1153" s="11"/>
      <c r="AD1153" s="11">
        <v>0</v>
      </c>
      <c r="AE1153" s="11">
        <v>0</v>
      </c>
      <c r="AF1153" s="11">
        <v>0</v>
      </c>
      <c r="AG1153" s="11" t="b">
        <f>ROUND(AF1153,2)=ROUND((AH1153*AE1153),2)</f>
        <v>1</v>
      </c>
      <c r="AH1153" s="11">
        <v>0</v>
      </c>
      <c r="AI1153" s="11" t="s">
        <v>32</v>
      </c>
      <c r="AJ1153" s="11"/>
    </row>
    <row r="1154" spans="1:37" s="7" customFormat="1" ht="13.5" hidden="1" customHeight="1" x14ac:dyDescent="0.25">
      <c r="A1154" s="11" t="str">
        <f t="shared" si="635"/>
        <v>select N'Штима Наталія Василівна', N'46',  N'Медичний склад',  N'фармацевт',  N'1.00', 0, 0, 0, getDate(), null, getDate() union all</v>
      </c>
      <c r="B1154" s="11" t="s">
        <v>1532</v>
      </c>
      <c r="C1154" s="11" t="s">
        <v>511</v>
      </c>
      <c r="D1154" s="11" t="s">
        <v>512</v>
      </c>
      <c r="E1154" s="11" t="s">
        <v>1533</v>
      </c>
      <c r="F1154" s="11" t="s">
        <v>122</v>
      </c>
      <c r="G1154" s="11" t="s">
        <v>26</v>
      </c>
      <c r="H1154" s="11" t="s">
        <v>26</v>
      </c>
      <c r="I1154" s="11" t="s">
        <v>29</v>
      </c>
      <c r="J1154" s="11" t="s">
        <v>29</v>
      </c>
      <c r="K1154" s="11" t="s">
        <v>1569</v>
      </c>
      <c r="L1154" s="20"/>
      <c r="M1154" s="11">
        <f t="shared" si="666"/>
        <v>0</v>
      </c>
      <c r="N1154" s="11">
        <v>0</v>
      </c>
      <c r="O1154" s="11"/>
      <c r="P1154" s="11"/>
      <c r="Q1154" s="11"/>
      <c r="R1154" s="11">
        <v>0</v>
      </c>
      <c r="S1154" s="11">
        <v>0</v>
      </c>
      <c r="T1154" s="11"/>
      <c r="U1154" s="11"/>
      <c r="V1154" s="11"/>
      <c r="W1154" s="11"/>
      <c r="X1154" s="11">
        <v>0</v>
      </c>
      <c r="Y1154" s="11">
        <v>0</v>
      </c>
      <c r="Z1154" s="11">
        <v>0</v>
      </c>
      <c r="AA1154" s="11">
        <v>0</v>
      </c>
      <c r="AB1154" s="11">
        <v>0</v>
      </c>
      <c r="AC1154" s="11"/>
      <c r="AD1154" s="11">
        <v>0</v>
      </c>
      <c r="AE1154" s="11">
        <v>0</v>
      </c>
      <c r="AF1154" s="11">
        <v>0</v>
      </c>
      <c r="AG1154" s="11"/>
      <c r="AH1154" s="11">
        <v>0</v>
      </c>
      <c r="AI1154" s="11" t="s">
        <v>32</v>
      </c>
      <c r="AJ1154" s="11"/>
    </row>
    <row r="1155" spans="1:37" s="7" customFormat="1" ht="13.5" hidden="1" customHeight="1" x14ac:dyDescent="0.25">
      <c r="A1155" s="11" t="str">
        <f t="shared" ref="A1155:A1181" si="667">CONCATENATE("select N'",B1155,"', N'",D1155,"', "," N'",C1155,"',  N'",E1155,"',  N'",K1155,"', ",G1155,", ",H1155,", ",M1155,", getDate(), null, getDate() union all")</f>
        <v>select N'Шуті Світлана Василівна', N'91',  N'Центральне стерилізаційне відділення',  N'Молодша медична сестра',  N'1.00', 8, 120, 0, getDate(), null, getDate() union all</v>
      </c>
      <c r="B1155" s="11" t="s">
        <v>133</v>
      </c>
      <c r="C1155" s="11" t="s">
        <v>115</v>
      </c>
      <c r="D1155" s="11" t="s">
        <v>116</v>
      </c>
      <c r="E1155" s="11" t="s">
        <v>111</v>
      </c>
      <c r="F1155" s="11" t="s">
        <v>25</v>
      </c>
      <c r="G1155" s="11" t="s">
        <v>48</v>
      </c>
      <c r="H1155" s="11" t="s">
        <v>112</v>
      </c>
      <c r="I1155" s="11" t="s">
        <v>29</v>
      </c>
      <c r="J1155" s="11" t="s">
        <v>29</v>
      </c>
      <c r="K1155" s="11" t="s">
        <v>1569</v>
      </c>
      <c r="L1155" s="20"/>
      <c r="M1155" s="11">
        <f t="shared" si="666"/>
        <v>0</v>
      </c>
      <c r="N1155" s="11">
        <v>0</v>
      </c>
      <c r="O1155" s="11"/>
      <c r="P1155" s="11"/>
      <c r="Q1155" s="11"/>
      <c r="R1155" s="11">
        <v>0</v>
      </c>
      <c r="S1155" s="11">
        <v>0</v>
      </c>
      <c r="T1155" s="11"/>
      <c r="U1155" s="11"/>
      <c r="V1155" s="11"/>
      <c r="W1155" s="11"/>
      <c r="X1155" s="11">
        <v>0</v>
      </c>
      <c r="Y1155" s="11">
        <v>0</v>
      </c>
      <c r="Z1155" s="11">
        <v>0</v>
      </c>
      <c r="AA1155" s="11">
        <v>0</v>
      </c>
      <c r="AB1155" s="11">
        <v>0</v>
      </c>
      <c r="AC1155" s="11"/>
      <c r="AD1155" s="11">
        <v>0</v>
      </c>
      <c r="AE1155" s="11">
        <v>0</v>
      </c>
      <c r="AF1155" s="11">
        <v>0</v>
      </c>
      <c r="AG1155" s="11"/>
      <c r="AH1155" s="11">
        <v>0</v>
      </c>
      <c r="AI1155" s="11" t="s">
        <v>32</v>
      </c>
      <c r="AJ1155" s="11"/>
    </row>
    <row r="1156" spans="1:37" s="7" customFormat="1" ht="13.5" hidden="1" customHeight="1" x14ac:dyDescent="0.25">
      <c r="A1156" s="11" t="str">
        <f t="shared" si="667"/>
        <v>select N'Шутка Марина Михайлівна', N'22',  N'Відділення загальної терапії',  N'сестра медична',  N'1.00', 8, 200, 0, getDate(), null, getDate() union all</v>
      </c>
      <c r="B1156" s="11" t="s">
        <v>528</v>
      </c>
      <c r="C1156" s="11" t="s">
        <v>202</v>
      </c>
      <c r="D1156" s="11" t="s">
        <v>203</v>
      </c>
      <c r="E1156" s="11" t="s">
        <v>93</v>
      </c>
      <c r="F1156" s="11" t="s">
        <v>181</v>
      </c>
      <c r="G1156" s="11" t="s">
        <v>48</v>
      </c>
      <c r="H1156" s="11" t="s">
        <v>95</v>
      </c>
      <c r="I1156" s="11" t="s">
        <v>29</v>
      </c>
      <c r="J1156" s="11" t="s">
        <v>29</v>
      </c>
      <c r="K1156" s="11" t="s">
        <v>1569</v>
      </c>
      <c r="L1156" s="20"/>
      <c r="M1156" s="11">
        <f t="shared" si="666"/>
        <v>0</v>
      </c>
      <c r="N1156" s="11">
        <v>0</v>
      </c>
      <c r="O1156" s="11"/>
      <c r="P1156" s="11"/>
      <c r="Q1156" s="11"/>
      <c r="R1156" s="11">
        <v>0</v>
      </c>
      <c r="S1156" s="11">
        <v>0</v>
      </c>
      <c r="T1156" s="11"/>
      <c r="U1156" s="11"/>
      <c r="V1156" s="11"/>
      <c r="W1156" s="11"/>
      <c r="X1156" s="11">
        <v>0</v>
      </c>
      <c r="Y1156" s="11">
        <v>0</v>
      </c>
      <c r="Z1156" s="11">
        <v>0</v>
      </c>
      <c r="AA1156" s="11">
        <v>0</v>
      </c>
      <c r="AB1156" s="11">
        <v>0</v>
      </c>
      <c r="AC1156" s="11"/>
      <c r="AD1156" s="11">
        <v>0</v>
      </c>
      <c r="AE1156" s="11">
        <v>0</v>
      </c>
      <c r="AF1156" s="11">
        <v>0</v>
      </c>
      <c r="AG1156" s="11"/>
      <c r="AH1156" s="11">
        <v>0</v>
      </c>
      <c r="AI1156" s="11" t="s">
        <v>32</v>
      </c>
      <c r="AJ1156" s="11"/>
    </row>
    <row r="1157" spans="1:37" s="7" customFormat="1" ht="13.5" hidden="1" customHeight="1" x14ac:dyDescent="0.25">
      <c r="A1157" s="11" t="str">
        <f t="shared" si="667"/>
        <v>select N'Шушко Ольга Федорівна', N'46',  N'Медичний склад',  N'сестра медична',  N'1.00', 8, 200, 0, getDate(), null, getDate() union all</v>
      </c>
      <c r="B1157" s="11" t="s">
        <v>510</v>
      </c>
      <c r="C1157" s="11" t="s">
        <v>511</v>
      </c>
      <c r="D1157" s="11" t="s">
        <v>512</v>
      </c>
      <c r="E1157" s="11" t="s">
        <v>93</v>
      </c>
      <c r="F1157" s="11" t="s">
        <v>25</v>
      </c>
      <c r="G1157" s="11" t="s">
        <v>48</v>
      </c>
      <c r="H1157" s="11" t="s">
        <v>95</v>
      </c>
      <c r="I1157" s="11" t="s">
        <v>29</v>
      </c>
      <c r="J1157" s="11" t="s">
        <v>29</v>
      </c>
      <c r="K1157" s="11" t="s">
        <v>1569</v>
      </c>
      <c r="L1157" s="20"/>
      <c r="M1157" s="11">
        <f t="shared" si="666"/>
        <v>0</v>
      </c>
      <c r="N1157" s="11">
        <v>0</v>
      </c>
      <c r="O1157" s="11"/>
      <c r="P1157" s="11"/>
      <c r="Q1157" s="11"/>
      <c r="R1157" s="11">
        <v>0</v>
      </c>
      <c r="S1157" s="11">
        <v>0</v>
      </c>
      <c r="T1157" s="11"/>
      <c r="U1157" s="11"/>
      <c r="V1157" s="11"/>
      <c r="W1157" s="11"/>
      <c r="X1157" s="11">
        <v>0</v>
      </c>
      <c r="Y1157" s="11">
        <v>0</v>
      </c>
      <c r="Z1157" s="11">
        <v>0</v>
      </c>
      <c r="AA1157" s="11">
        <v>0</v>
      </c>
      <c r="AB1157" s="11">
        <v>0</v>
      </c>
      <c r="AC1157" s="11"/>
      <c r="AD1157" s="11">
        <v>0</v>
      </c>
      <c r="AE1157" s="11">
        <v>0</v>
      </c>
      <c r="AF1157" s="11">
        <v>0</v>
      </c>
      <c r="AG1157" s="11"/>
      <c r="AH1157" s="11">
        <v>0</v>
      </c>
      <c r="AI1157" s="11" t="s">
        <v>32</v>
      </c>
      <c r="AJ1157" s="11"/>
    </row>
    <row r="1158" spans="1:37" s="7" customFormat="1" ht="13.5" hidden="1" customHeight="1" x14ac:dyDescent="0.25">
      <c r="A1158" s="11" t="str">
        <f t="shared" si="667"/>
        <v>select N'Щербан Іванна Іванівна', N'91',  N'Центральне стерилізаційне відділення',  N'Молодша медична сестра',  N'1.00', 8, 120, 0, getDate(), null, getDate() union all</v>
      </c>
      <c r="B1158" s="11" t="s">
        <v>134</v>
      </c>
      <c r="C1158" s="11" t="s">
        <v>115</v>
      </c>
      <c r="D1158" s="11" t="s">
        <v>116</v>
      </c>
      <c r="E1158" s="11" t="s">
        <v>111</v>
      </c>
      <c r="F1158" s="11" t="s">
        <v>25</v>
      </c>
      <c r="G1158" s="11" t="s">
        <v>48</v>
      </c>
      <c r="H1158" s="11" t="s">
        <v>112</v>
      </c>
      <c r="I1158" s="11" t="s">
        <v>29</v>
      </c>
      <c r="J1158" s="11" t="s">
        <v>29</v>
      </c>
      <c r="K1158" s="11" t="s">
        <v>1569</v>
      </c>
      <c r="L1158" s="20"/>
      <c r="M1158" s="11">
        <f t="shared" si="666"/>
        <v>0</v>
      </c>
      <c r="N1158" s="11">
        <v>0</v>
      </c>
      <c r="O1158" s="11"/>
      <c r="P1158" s="11"/>
      <c r="Q1158" s="11"/>
      <c r="R1158" s="11">
        <v>0</v>
      </c>
      <c r="S1158" s="11">
        <v>0</v>
      </c>
      <c r="T1158" s="11"/>
      <c r="U1158" s="11"/>
      <c r="V1158" s="11"/>
      <c r="W1158" s="11"/>
      <c r="X1158" s="11">
        <v>0</v>
      </c>
      <c r="Y1158" s="11">
        <v>0</v>
      </c>
      <c r="Z1158" s="11">
        <v>0</v>
      </c>
      <c r="AA1158" s="11">
        <v>0</v>
      </c>
      <c r="AB1158" s="11">
        <v>0</v>
      </c>
      <c r="AC1158" s="11"/>
      <c r="AD1158" s="11">
        <v>0</v>
      </c>
      <c r="AE1158" s="11">
        <v>0</v>
      </c>
      <c r="AF1158" s="11">
        <v>0</v>
      </c>
      <c r="AG1158" s="11"/>
      <c r="AH1158" s="11">
        <v>0</v>
      </c>
      <c r="AI1158" s="11" t="s">
        <v>32</v>
      </c>
      <c r="AJ1158" s="11"/>
    </row>
    <row r="1159" spans="1:37" s="7" customFormat="1" ht="13.5" hidden="1" customHeight="1" x14ac:dyDescent="0.25">
      <c r="A1159" s="11" t="str">
        <f t="shared" si="667"/>
        <v>select N'Щербан Оксана Петрівна', N'97',  N'Акушерський блок',  N'акушерка',  N'1.00', 8, 260, 0, getDate(), null, getDate() union all</v>
      </c>
      <c r="B1159" s="11" t="s">
        <v>643</v>
      </c>
      <c r="C1159" s="11" t="s">
        <v>641</v>
      </c>
      <c r="D1159" s="11" t="s">
        <v>642</v>
      </c>
      <c r="E1159" s="11" t="s">
        <v>46</v>
      </c>
      <c r="F1159" s="11" t="s">
        <v>31</v>
      </c>
      <c r="G1159" s="11" t="s">
        <v>48</v>
      </c>
      <c r="H1159" s="11" t="s">
        <v>49</v>
      </c>
      <c r="I1159" s="11" t="s">
        <v>29</v>
      </c>
      <c r="J1159" s="11" t="s">
        <v>29</v>
      </c>
      <c r="K1159" s="11" t="s">
        <v>1569</v>
      </c>
      <c r="L1159" s="20"/>
      <c r="M1159" s="11">
        <f t="shared" si="666"/>
        <v>0</v>
      </c>
      <c r="N1159" s="11">
        <v>0</v>
      </c>
      <c r="O1159" s="11"/>
      <c r="P1159" s="11"/>
      <c r="Q1159" s="11"/>
      <c r="R1159" s="11">
        <v>0</v>
      </c>
      <c r="S1159" s="11">
        <v>0</v>
      </c>
      <c r="T1159" s="11"/>
      <c r="U1159" s="11"/>
      <c r="V1159" s="11"/>
      <c r="W1159" s="11"/>
      <c r="X1159" s="11">
        <v>0</v>
      </c>
      <c r="Y1159" s="11">
        <v>0</v>
      </c>
      <c r="Z1159" s="11">
        <v>0</v>
      </c>
      <c r="AA1159" s="11">
        <v>0</v>
      </c>
      <c r="AB1159" s="11">
        <v>0</v>
      </c>
      <c r="AC1159" s="11"/>
      <c r="AD1159" s="11">
        <v>0</v>
      </c>
      <c r="AE1159" s="11">
        <v>0</v>
      </c>
      <c r="AF1159" s="11">
        <v>0</v>
      </c>
      <c r="AG1159" s="11"/>
      <c r="AH1159" s="11">
        <v>0</v>
      </c>
      <c r="AI1159" s="11" t="s">
        <v>32</v>
      </c>
      <c r="AJ1159" s="11"/>
    </row>
    <row r="1160" spans="1:37" s="7" customFormat="1" ht="13.5" hidden="1" customHeight="1" x14ac:dyDescent="0.25">
      <c r="A1160" s="11" t="str">
        <f t="shared" si="667"/>
        <v>select N'Щеренко Наталя Олександрівна', N'19',  N'Гнійно-септичне хірургічне відділення',  N'сестра медична',  N'1.00', 8, 200, 0, getDate(), null, getDate() union all</v>
      </c>
      <c r="B1160" s="11" t="s">
        <v>1539</v>
      </c>
      <c r="C1160" s="11" t="s">
        <v>137</v>
      </c>
      <c r="D1160" s="11" t="s">
        <v>138</v>
      </c>
      <c r="E1160" s="11" t="s">
        <v>93</v>
      </c>
      <c r="F1160" s="11" t="s">
        <v>1381</v>
      </c>
      <c r="G1160" s="11" t="s">
        <v>48</v>
      </c>
      <c r="H1160" s="11" t="s">
        <v>95</v>
      </c>
      <c r="I1160" s="11" t="s">
        <v>29</v>
      </c>
      <c r="J1160" s="11" t="s">
        <v>29</v>
      </c>
      <c r="K1160" s="11" t="s">
        <v>1569</v>
      </c>
      <c r="L1160" s="20"/>
      <c r="M1160" s="11">
        <f t="shared" si="666"/>
        <v>0</v>
      </c>
      <c r="N1160" s="11">
        <v>0</v>
      </c>
      <c r="O1160" s="11"/>
      <c r="P1160" s="11"/>
      <c r="Q1160" s="11"/>
      <c r="R1160" s="11">
        <v>0</v>
      </c>
      <c r="S1160" s="11">
        <v>0</v>
      </c>
      <c r="T1160" s="11"/>
      <c r="U1160" s="11"/>
      <c r="V1160" s="11"/>
      <c r="W1160" s="11"/>
      <c r="X1160" s="11">
        <v>0</v>
      </c>
      <c r="Y1160" s="11">
        <v>0</v>
      </c>
      <c r="Z1160" s="11">
        <v>0</v>
      </c>
      <c r="AA1160" s="11">
        <v>0</v>
      </c>
      <c r="AB1160" s="11">
        <v>0</v>
      </c>
      <c r="AC1160" s="11"/>
      <c r="AD1160" s="11">
        <v>0</v>
      </c>
      <c r="AE1160" s="11">
        <v>0</v>
      </c>
      <c r="AF1160" s="11">
        <v>0</v>
      </c>
      <c r="AG1160" s="11"/>
      <c r="AH1160" s="11">
        <v>0</v>
      </c>
      <c r="AI1160" s="11" t="s">
        <v>32</v>
      </c>
      <c r="AJ1160" s="11"/>
    </row>
    <row r="1161" spans="1:37" s="7" customFormat="1" ht="13.5" hidden="1" customHeight="1" x14ac:dyDescent="0.25">
      <c r="A1161" s="11" t="str">
        <f t="shared" si="667"/>
        <v>select N'Щока Любов Василівна', N'32',  N'Рецепція',  N'сестра медична',  N'1.00', 6, 320, 0, getDate(), null, getDate() union all</v>
      </c>
      <c r="B1161" s="11" t="s">
        <v>820</v>
      </c>
      <c r="C1161" s="11" t="s">
        <v>411</v>
      </c>
      <c r="D1161" s="11" t="s">
        <v>84</v>
      </c>
      <c r="E1161" s="11" t="s">
        <v>93</v>
      </c>
      <c r="F1161" s="11" t="s">
        <v>454</v>
      </c>
      <c r="G1161" s="11">
        <v>6</v>
      </c>
      <c r="H1161" s="11">
        <v>320</v>
      </c>
      <c r="I1161" s="11" t="s">
        <v>29</v>
      </c>
      <c r="J1161" s="11" t="s">
        <v>29</v>
      </c>
      <c r="K1161" s="11" t="s">
        <v>1569</v>
      </c>
      <c r="L1161" s="20"/>
      <c r="M1161" s="11">
        <f t="shared" si="666"/>
        <v>0</v>
      </c>
      <c r="N1161" s="11">
        <v>0</v>
      </c>
      <c r="O1161" s="11"/>
      <c r="P1161" s="11"/>
      <c r="Q1161" s="11"/>
      <c r="R1161" s="11">
        <v>0</v>
      </c>
      <c r="S1161" s="11">
        <v>0</v>
      </c>
      <c r="T1161" s="11"/>
      <c r="U1161" s="11"/>
      <c r="V1161" s="11"/>
      <c r="W1161" s="11"/>
      <c r="X1161" s="11">
        <v>0</v>
      </c>
      <c r="Y1161" s="11">
        <v>0</v>
      </c>
      <c r="Z1161" s="11">
        <v>0</v>
      </c>
      <c r="AA1161" s="11">
        <v>0</v>
      </c>
      <c r="AB1161" s="11">
        <v>0</v>
      </c>
      <c r="AC1161" s="11"/>
      <c r="AD1161" s="11">
        <v>0</v>
      </c>
      <c r="AE1161" s="11">
        <v>0</v>
      </c>
      <c r="AF1161" s="11">
        <v>0</v>
      </c>
      <c r="AG1161" s="11"/>
      <c r="AH1161" s="11">
        <v>0</v>
      </c>
      <c r="AI1161" s="11" t="s">
        <v>32</v>
      </c>
      <c r="AJ1161" s="11"/>
    </row>
    <row r="1162" spans="1:37" s="7" customFormat="1" ht="13.5" hidden="1" customHeight="1" x14ac:dyDescent="0.25">
      <c r="A1162" s="11" t="str">
        <f t="shared" si="667"/>
        <v>select N'Щубелка Наталія Валеріївна', N'25',  N'Клініко-діагностична лабораторія',  N'лаборант',  N'1.00', 8, 200, 0, getDate(), null, getDate() union all</v>
      </c>
      <c r="B1162" s="11" t="s">
        <v>1161</v>
      </c>
      <c r="C1162" s="11" t="s">
        <v>268</v>
      </c>
      <c r="D1162" s="11" t="s">
        <v>269</v>
      </c>
      <c r="E1162" s="11" t="s">
        <v>270</v>
      </c>
      <c r="F1162" s="11" t="s">
        <v>193</v>
      </c>
      <c r="G1162" s="11" t="s">
        <v>48</v>
      </c>
      <c r="H1162" s="11" t="s">
        <v>95</v>
      </c>
      <c r="I1162" s="11" t="s">
        <v>29</v>
      </c>
      <c r="J1162" s="11" t="s">
        <v>29</v>
      </c>
      <c r="K1162" s="11" t="s">
        <v>1569</v>
      </c>
      <c r="L1162" s="20"/>
      <c r="M1162" s="11">
        <f t="shared" si="666"/>
        <v>0</v>
      </c>
      <c r="N1162" s="11">
        <v>0</v>
      </c>
      <c r="O1162" s="11"/>
      <c r="P1162" s="11"/>
      <c r="Q1162" s="11"/>
      <c r="R1162" s="11">
        <v>0</v>
      </c>
      <c r="S1162" s="11">
        <v>0</v>
      </c>
      <c r="T1162" s="11"/>
      <c r="U1162" s="11"/>
      <c r="V1162" s="11"/>
      <c r="W1162" s="11"/>
      <c r="X1162" s="11">
        <v>0</v>
      </c>
      <c r="Y1162" s="11">
        <v>0</v>
      </c>
      <c r="Z1162" s="11">
        <v>0</v>
      </c>
      <c r="AA1162" s="11">
        <v>0</v>
      </c>
      <c r="AB1162" s="11">
        <v>0</v>
      </c>
      <c r="AC1162" s="11"/>
      <c r="AD1162" s="11">
        <v>0</v>
      </c>
      <c r="AE1162" s="11">
        <v>0</v>
      </c>
      <c r="AF1162" s="11">
        <v>0</v>
      </c>
      <c r="AG1162" s="11"/>
      <c r="AH1162" s="11">
        <v>0</v>
      </c>
      <c r="AI1162" s="11" t="s">
        <v>32</v>
      </c>
      <c r="AJ1162" s="11"/>
    </row>
    <row r="1163" spans="1:37" s="7" customFormat="1" ht="13.5" hidden="1" customHeight="1" x14ac:dyDescent="0.25">
      <c r="A1163" s="11" t="str">
        <f t="shared" si="667"/>
        <v>select N'Югас Жанна Йосипівна', N'82',  N'Відділення інтенсивної терапії для вагітної, роділлі, породіллі',  N'сестра медична-анестезист',  N'1.00', 8, 260, 0, getDate(), null, getDate() union all</v>
      </c>
      <c r="B1163" s="11" t="s">
        <v>658</v>
      </c>
      <c r="C1163" s="11" t="s">
        <v>485</v>
      </c>
      <c r="D1163" s="11" t="s">
        <v>486</v>
      </c>
      <c r="E1163" s="11" t="s">
        <v>362</v>
      </c>
      <c r="F1163" s="11" t="s">
        <v>181</v>
      </c>
      <c r="G1163" s="11" t="s">
        <v>48</v>
      </c>
      <c r="H1163" s="11" t="s">
        <v>49</v>
      </c>
      <c r="I1163" s="11" t="s">
        <v>29</v>
      </c>
      <c r="J1163" s="11" t="s">
        <v>29</v>
      </c>
      <c r="K1163" s="11" t="s">
        <v>1569</v>
      </c>
      <c r="L1163" s="20"/>
      <c r="M1163" s="11">
        <f t="shared" si="666"/>
        <v>0</v>
      </c>
      <c r="N1163" s="11">
        <v>0</v>
      </c>
      <c r="O1163" s="11"/>
      <c r="P1163" s="11"/>
      <c r="Q1163" s="11"/>
      <c r="R1163" s="11">
        <v>0</v>
      </c>
      <c r="S1163" s="11">
        <v>0</v>
      </c>
      <c r="T1163" s="11"/>
      <c r="U1163" s="11"/>
      <c r="V1163" s="11"/>
      <c r="W1163" s="11"/>
      <c r="X1163" s="11">
        <v>0</v>
      </c>
      <c r="Y1163" s="11">
        <v>0</v>
      </c>
      <c r="Z1163" s="11">
        <v>0</v>
      </c>
      <c r="AA1163" s="11">
        <v>0</v>
      </c>
      <c r="AB1163" s="11">
        <v>0</v>
      </c>
      <c r="AC1163" s="11"/>
      <c r="AD1163" s="11">
        <v>0</v>
      </c>
      <c r="AE1163" s="11">
        <v>0</v>
      </c>
      <c r="AF1163" s="11">
        <v>0</v>
      </c>
      <c r="AG1163" s="11"/>
      <c r="AH1163" s="11">
        <v>0</v>
      </c>
      <c r="AI1163" s="11" t="s">
        <v>32</v>
      </c>
      <c r="AJ1163" s="11"/>
    </row>
    <row r="1164" spans="1:37" s="7" customFormat="1" ht="13.5" hidden="1" customHeight="1" x14ac:dyDescent="0.25">
      <c r="A1164" s="11" t="str">
        <f t="shared" si="667"/>
        <v>select N'Югас Мирослава Олександрівна', N'21',  N'Онкологічне відділення',  N'лікар-онколог',  N'1.00', 0, 0, 1507,9365, getDate(), null, getDate() union all</v>
      </c>
      <c r="B1164" s="11" t="s">
        <v>1330</v>
      </c>
      <c r="C1164" s="11" t="s">
        <v>40</v>
      </c>
      <c r="D1164" s="11" t="s">
        <v>41</v>
      </c>
      <c r="E1164" s="11" t="s">
        <v>163</v>
      </c>
      <c r="F1164" s="11">
        <v>0.90476197000000003</v>
      </c>
      <c r="G1164" s="11" t="s">
        <v>26</v>
      </c>
      <c r="H1164" s="11" t="s">
        <v>26</v>
      </c>
      <c r="I1164" s="11" t="s">
        <v>29</v>
      </c>
      <c r="J1164" s="11" t="s">
        <v>29</v>
      </c>
      <c r="K1164" s="11" t="s">
        <v>1569</v>
      </c>
      <c r="L1164" s="20"/>
      <c r="M1164" s="11">
        <f t="shared" si="666"/>
        <v>1507.9365</v>
      </c>
      <c r="N1164" s="11">
        <v>0</v>
      </c>
      <c r="O1164" s="11"/>
      <c r="P1164" s="11">
        <f t="shared" ref="P1164:P1166" si="668">S1164*(200/3)*J1164*F1164</f>
        <v>1507.9366166666669</v>
      </c>
      <c r="Q1164" s="11" t="b">
        <f t="shared" ref="Q1164:Q1166" si="669">ROUND(R1164,2)=ROUND(P1164,2)</f>
        <v>1</v>
      </c>
      <c r="R1164" s="11">
        <v>1507.9365</v>
      </c>
      <c r="S1164" s="14">
        <v>25</v>
      </c>
      <c r="T1164" s="12">
        <f t="shared" ref="T1164:T1166" si="670">(30000*F1164*J1164)</f>
        <v>27142.859100000001</v>
      </c>
      <c r="U1164" s="12">
        <f t="shared" ref="U1164:U1166" si="671">20000*F1164*J1164</f>
        <v>18095.239400000002</v>
      </c>
      <c r="V1164" s="12">
        <f t="shared" ref="V1164:V1166" si="672">ROUND(IF((Y1164-T1164)&gt;U1164,(Y1164-T1164-U1164)*0.1+U1164*0.3,(Y1164-T1164)*0.3),2)</f>
        <v>-8142.86</v>
      </c>
      <c r="W1164" s="12" t="b">
        <f t="shared" ref="W1164:W1166" si="673">IF(V1164&lt;0,0,V1164)=ROUND(X1164,2)</f>
        <v>1</v>
      </c>
      <c r="X1164" s="11">
        <v>0</v>
      </c>
      <c r="Y1164" s="11">
        <v>0</v>
      </c>
      <c r="Z1164" s="11">
        <v>0</v>
      </c>
      <c r="AA1164" s="11">
        <v>0</v>
      </c>
      <c r="AB1164" s="11">
        <v>0</v>
      </c>
      <c r="AC1164" s="11"/>
      <c r="AD1164" s="11">
        <v>0</v>
      </c>
      <c r="AE1164" s="11">
        <v>0</v>
      </c>
      <c r="AF1164" s="11">
        <v>0</v>
      </c>
      <c r="AG1164" s="11" t="b">
        <f t="shared" ref="AG1164:AG1166" si="674">ROUND(AF1164,2)=ROUND((AH1164*AE1164),2)</f>
        <v>1</v>
      </c>
      <c r="AH1164" s="11">
        <v>0</v>
      </c>
      <c r="AI1164" s="11" t="s">
        <v>32</v>
      </c>
      <c r="AJ1164" s="11"/>
    </row>
    <row r="1165" spans="1:37" s="7" customFormat="1" ht="13.5" hidden="1" customHeight="1" x14ac:dyDescent="0.25">
      <c r="A1165" s="11" t="str">
        <f t="shared" si="667"/>
        <v>select N'Юр'єв Володимир Іванович', N'32',  N'Отоларингологічний кабінет',  N'лікар-отоларинголог',  N'1.00', 0, 0, 1407,69, getDate(), null, getDate() union all</v>
      </c>
      <c r="B1165" s="11" t="s">
        <v>671</v>
      </c>
      <c r="C1165" s="11" t="s">
        <v>428</v>
      </c>
      <c r="D1165" s="11" t="s">
        <v>84</v>
      </c>
      <c r="E1165" s="11" t="s">
        <v>429</v>
      </c>
      <c r="F1165" s="11">
        <v>0.52380950000000004</v>
      </c>
      <c r="G1165" s="11" t="s">
        <v>26</v>
      </c>
      <c r="H1165" s="11" t="s">
        <v>26</v>
      </c>
      <c r="I1165" s="11" t="s">
        <v>29</v>
      </c>
      <c r="J1165" s="11" t="s">
        <v>29</v>
      </c>
      <c r="K1165" s="11" t="s">
        <v>1569</v>
      </c>
      <c r="L1165" s="20"/>
      <c r="M1165" s="11">
        <f t="shared" si="666"/>
        <v>1407.69</v>
      </c>
      <c r="N1165" s="11">
        <v>0</v>
      </c>
      <c r="O1165" s="11"/>
      <c r="P1165" s="11">
        <f t="shared" si="668"/>
        <v>0</v>
      </c>
      <c r="Q1165" s="11" t="b">
        <f t="shared" si="669"/>
        <v>1</v>
      </c>
      <c r="R1165" s="11">
        <v>0</v>
      </c>
      <c r="S1165" s="12">
        <v>0</v>
      </c>
      <c r="T1165" s="12">
        <f t="shared" si="670"/>
        <v>15714.285000000002</v>
      </c>
      <c r="U1165" s="12">
        <f t="shared" si="671"/>
        <v>10476.19</v>
      </c>
      <c r="V1165" s="12">
        <f t="shared" si="672"/>
        <v>-4334.79</v>
      </c>
      <c r="W1165" s="12" t="b">
        <f t="shared" si="673"/>
        <v>1</v>
      </c>
      <c r="X1165" s="11">
        <v>0</v>
      </c>
      <c r="Y1165" s="11">
        <v>1265</v>
      </c>
      <c r="Z1165" s="11">
        <v>0</v>
      </c>
      <c r="AA1165" s="11">
        <v>0</v>
      </c>
      <c r="AB1165" s="11">
        <v>0</v>
      </c>
      <c r="AC1165" s="11"/>
      <c r="AD1165" s="11">
        <v>0</v>
      </c>
      <c r="AE1165" s="17">
        <v>3.4544159544159549E-4</v>
      </c>
      <c r="AF1165" s="11">
        <f>ROUND(AH1165*AE1165,2)</f>
        <v>1407.69</v>
      </c>
      <c r="AG1165" s="11" t="b">
        <f t="shared" si="674"/>
        <v>1</v>
      </c>
      <c r="AH1165" s="11">
        <v>4075045</v>
      </c>
      <c r="AI1165" s="11" t="s">
        <v>32</v>
      </c>
      <c r="AJ1165" s="11"/>
    </row>
    <row r="1166" spans="1:37" s="7" customFormat="1" ht="13.5" hidden="1" customHeight="1" x14ac:dyDescent="0.25">
      <c r="A1166" s="11" t="str">
        <f t="shared" si="667"/>
        <v>select N'Юрович Артем Романович', N'7',  N'Відділення анестезіології та інтенсивної терапії',  N'лікар-анестезіолог',  N'1.00', 0, 0, 0, getDate(), null, getDate() union all</v>
      </c>
      <c r="B1166" s="11" t="s">
        <v>1198</v>
      </c>
      <c r="C1166" s="11" t="s">
        <v>206</v>
      </c>
      <c r="D1166" s="11" t="s">
        <v>140</v>
      </c>
      <c r="E1166" s="11" t="s">
        <v>219</v>
      </c>
      <c r="F1166" s="11">
        <v>0</v>
      </c>
      <c r="G1166" s="11" t="s">
        <v>26</v>
      </c>
      <c r="H1166" s="11" t="s">
        <v>26</v>
      </c>
      <c r="I1166" s="11" t="s">
        <v>29</v>
      </c>
      <c r="J1166" s="11" t="s">
        <v>29</v>
      </c>
      <c r="K1166" s="11" t="s">
        <v>1569</v>
      </c>
      <c r="L1166" s="20"/>
      <c r="M1166" s="11">
        <f t="shared" si="666"/>
        <v>0</v>
      </c>
      <c r="N1166" s="11">
        <v>0</v>
      </c>
      <c r="O1166" s="11"/>
      <c r="P1166" s="11">
        <f t="shared" si="668"/>
        <v>0</v>
      </c>
      <c r="Q1166" s="11" t="b">
        <f t="shared" si="669"/>
        <v>1</v>
      </c>
      <c r="R1166" s="11">
        <v>0</v>
      </c>
      <c r="S1166" s="14">
        <v>0</v>
      </c>
      <c r="T1166" s="12">
        <f t="shared" si="670"/>
        <v>0</v>
      </c>
      <c r="U1166" s="12">
        <f t="shared" si="671"/>
        <v>0</v>
      </c>
      <c r="V1166" s="12">
        <f t="shared" si="672"/>
        <v>0</v>
      </c>
      <c r="W1166" s="12" t="b">
        <f t="shared" si="673"/>
        <v>1</v>
      </c>
      <c r="X1166" s="11">
        <v>0</v>
      </c>
      <c r="Y1166" s="11">
        <v>0</v>
      </c>
      <c r="Z1166" s="11">
        <v>0</v>
      </c>
      <c r="AA1166" s="11">
        <v>0</v>
      </c>
      <c r="AB1166" s="11">
        <v>0</v>
      </c>
      <c r="AC1166" s="11"/>
      <c r="AD1166" s="11">
        <v>0</v>
      </c>
      <c r="AE1166" s="11">
        <v>0</v>
      </c>
      <c r="AF1166" s="11">
        <v>0</v>
      </c>
      <c r="AG1166" s="11" t="b">
        <f t="shared" si="674"/>
        <v>1</v>
      </c>
      <c r="AH1166" s="11">
        <v>0</v>
      </c>
      <c r="AI1166" s="11" t="s">
        <v>32</v>
      </c>
      <c r="AJ1166" s="11"/>
    </row>
    <row r="1167" spans="1:37" s="7" customFormat="1" ht="13.5" hidden="1" customHeight="1" x14ac:dyDescent="0.25">
      <c r="A1167" s="11" t="str">
        <f t="shared" si="667"/>
        <v>select N'Юрович Тетяна Ярославівна', N'93',  N'Бухгалтерія',  N'Менеджер з організації консультативних послуг',  N'1.00', 0, 0, 0, getDate(), null, getDate() union all</v>
      </c>
      <c r="B1167" s="11" t="s">
        <v>351</v>
      </c>
      <c r="C1167" s="11" t="s">
        <v>330</v>
      </c>
      <c r="D1167" s="11" t="s">
        <v>331</v>
      </c>
      <c r="E1167" s="11" t="s">
        <v>352</v>
      </c>
      <c r="F1167" s="11" t="s">
        <v>353</v>
      </c>
      <c r="G1167" s="11" t="s">
        <v>26</v>
      </c>
      <c r="H1167" s="11" t="s">
        <v>26</v>
      </c>
      <c r="I1167" s="11" t="s">
        <v>29</v>
      </c>
      <c r="J1167" s="11" t="s">
        <v>29</v>
      </c>
      <c r="K1167" s="11" t="s">
        <v>1569</v>
      </c>
      <c r="L1167" s="20"/>
      <c r="M1167" s="11">
        <f t="shared" si="666"/>
        <v>0</v>
      </c>
      <c r="N1167" s="11">
        <v>0</v>
      </c>
      <c r="O1167" s="11"/>
      <c r="P1167" s="11"/>
      <c r="Q1167" s="11"/>
      <c r="R1167" s="11">
        <v>0</v>
      </c>
      <c r="S1167" s="11">
        <v>0</v>
      </c>
      <c r="T1167" s="11"/>
      <c r="U1167" s="11"/>
      <c r="V1167" s="11"/>
      <c r="W1167" s="11"/>
      <c r="X1167" s="11">
        <v>0</v>
      </c>
      <c r="Y1167" s="11">
        <v>0</v>
      </c>
      <c r="Z1167" s="11">
        <v>0</v>
      </c>
      <c r="AA1167" s="11">
        <v>0</v>
      </c>
      <c r="AB1167" s="11">
        <v>0</v>
      </c>
      <c r="AC1167" s="11"/>
      <c r="AD1167" s="11">
        <v>0</v>
      </c>
      <c r="AE1167" s="11">
        <v>0</v>
      </c>
      <c r="AF1167" s="11">
        <v>0</v>
      </c>
      <c r="AG1167" s="11"/>
      <c r="AH1167" s="11">
        <v>0</v>
      </c>
      <c r="AI1167" s="11" t="s">
        <v>32</v>
      </c>
      <c r="AJ1167" s="11"/>
    </row>
    <row r="1168" spans="1:37" s="7" customFormat="1" ht="13.5" customHeight="1" x14ac:dyDescent="0.25">
      <c r="A1168" s="11" t="str">
        <f t="shared" si="667"/>
        <v>select N'Юрса Роман Романович', N'32',  N'Сектор дитячої консультації',  N'лікар-хірург дитячий',  N'1.00', 0, 0, 2400, getDate(), null, getDate() union all</v>
      </c>
      <c r="B1168" s="11" t="s">
        <v>574</v>
      </c>
      <c r="C1168" s="11" t="s">
        <v>237</v>
      </c>
      <c r="D1168" s="11" t="s">
        <v>84</v>
      </c>
      <c r="E1168" s="11" t="s">
        <v>575</v>
      </c>
      <c r="F1168" s="11">
        <v>1</v>
      </c>
      <c r="G1168" s="11" t="s">
        <v>26</v>
      </c>
      <c r="H1168" s="11" t="s">
        <v>26</v>
      </c>
      <c r="I1168" s="11" t="s">
        <v>29</v>
      </c>
      <c r="J1168" s="11" t="s">
        <v>29</v>
      </c>
      <c r="K1168" s="11" t="s">
        <v>1569</v>
      </c>
      <c r="L1168" s="20"/>
      <c r="M1168" s="11">
        <f t="shared" si="666"/>
        <v>2400</v>
      </c>
      <c r="N1168" s="11">
        <v>0</v>
      </c>
      <c r="O1168" s="11"/>
      <c r="P1168" s="11">
        <f t="shared" ref="P1168:P1170" si="675">S1168*(200/3)*J1168*F1168</f>
        <v>0</v>
      </c>
      <c r="Q1168" s="11" t="b">
        <f t="shared" ref="Q1168:Q1170" si="676">ROUND(R1168,2)=ROUND(P1168,2)</f>
        <v>1</v>
      </c>
      <c r="R1168" s="11">
        <v>0</v>
      </c>
      <c r="S1168" s="12">
        <v>0</v>
      </c>
      <c r="T1168" s="12">
        <f t="shared" ref="T1168:T1170" si="677">(30000*F1168*J1168)</f>
        <v>30000</v>
      </c>
      <c r="U1168" s="12">
        <f t="shared" ref="U1168:U1170" si="678">20000*F1168*J1168</f>
        <v>20000</v>
      </c>
      <c r="V1168" s="12">
        <f t="shared" ref="V1168:V1170" si="679">ROUND(IF((Y1168-T1168)&gt;U1168,(Y1168-T1168-U1168)*0.1+U1168*0.3,(Y1168-T1168)*0.3),2)</f>
        <v>-8126.4</v>
      </c>
      <c r="W1168" s="12" t="b">
        <f t="shared" ref="W1168:W1170" si="680">IF(V1168&lt;0,0,V1168)=ROUND(X1168,2)</f>
        <v>1</v>
      </c>
      <c r="X1168" s="11">
        <v>0</v>
      </c>
      <c r="Y1168" s="11">
        <v>2912</v>
      </c>
      <c r="Z1168" s="11">
        <v>0</v>
      </c>
      <c r="AA1168" s="11">
        <v>0</v>
      </c>
      <c r="AB1168" s="11">
        <f>AD1168*J1168*F1168*480</f>
        <v>2400</v>
      </c>
      <c r="AC1168" s="11"/>
      <c r="AD1168" s="11" t="s">
        <v>23</v>
      </c>
      <c r="AE1168" s="11">
        <v>0</v>
      </c>
      <c r="AF1168" s="11">
        <v>0</v>
      </c>
      <c r="AG1168" s="11" t="b">
        <f t="shared" ref="AG1168:AG1170" si="681">ROUND(AF1168,2)=ROUND((AH1168*AE1168),2)</f>
        <v>1</v>
      </c>
      <c r="AH1168" s="11">
        <v>0</v>
      </c>
      <c r="AI1168" s="11" t="s">
        <v>32</v>
      </c>
      <c r="AJ1168" s="11">
        <v>800</v>
      </c>
      <c r="AK1168" s="7">
        <f>AB1168-AJ1168</f>
        <v>1600</v>
      </c>
    </row>
    <row r="1169" spans="1:36" s="7" customFormat="1" ht="13.5" hidden="1" customHeight="1" x14ac:dyDescent="0.25">
      <c r="A1169" s="11" t="str">
        <f t="shared" si="667"/>
        <v>select N'Юрченко Лариса Василівна', N'32',  N'Онкологічний кабінет',  N'лікар-онколог',  N'1.00', 0, 0, 96,9, getDate(), null, getDate() union all</v>
      </c>
      <c r="B1169" s="11" t="s">
        <v>997</v>
      </c>
      <c r="C1169" s="11" t="s">
        <v>699</v>
      </c>
      <c r="D1169" s="11" t="s">
        <v>84</v>
      </c>
      <c r="E1169" s="11" t="s">
        <v>163</v>
      </c>
      <c r="F1169" s="11">
        <v>1</v>
      </c>
      <c r="G1169" s="11" t="s">
        <v>26</v>
      </c>
      <c r="H1169" s="11" t="s">
        <v>26</v>
      </c>
      <c r="I1169" s="11" t="s">
        <v>29</v>
      </c>
      <c r="J1169" s="11" t="s">
        <v>29</v>
      </c>
      <c r="K1169" s="11" t="s">
        <v>1569</v>
      </c>
      <c r="L1169" s="20"/>
      <c r="M1169" s="11">
        <f t="shared" si="666"/>
        <v>96.9</v>
      </c>
      <c r="N1169" s="11">
        <v>0</v>
      </c>
      <c r="O1169" s="11"/>
      <c r="P1169" s="11">
        <f t="shared" si="675"/>
        <v>0</v>
      </c>
      <c r="Q1169" s="11" t="b">
        <f t="shared" si="676"/>
        <v>1</v>
      </c>
      <c r="R1169" s="11">
        <v>0</v>
      </c>
      <c r="S1169" s="12">
        <v>0</v>
      </c>
      <c r="T1169" s="12">
        <f t="shared" si="677"/>
        <v>30000</v>
      </c>
      <c r="U1169" s="12">
        <f t="shared" si="678"/>
        <v>20000</v>
      </c>
      <c r="V1169" s="12">
        <f t="shared" si="679"/>
        <v>96.9</v>
      </c>
      <c r="W1169" s="12" t="b">
        <f t="shared" si="680"/>
        <v>1</v>
      </c>
      <c r="X1169" s="11">
        <v>96.9</v>
      </c>
      <c r="Y1169" s="11">
        <v>30323</v>
      </c>
      <c r="Z1169" s="11">
        <v>0</v>
      </c>
      <c r="AA1169" s="11">
        <v>0</v>
      </c>
      <c r="AB1169" s="11">
        <v>0</v>
      </c>
      <c r="AC1169" s="11"/>
      <c r="AD1169" s="11" t="s">
        <v>26</v>
      </c>
      <c r="AE1169" s="11">
        <v>0</v>
      </c>
      <c r="AF1169" s="11">
        <v>0</v>
      </c>
      <c r="AG1169" s="11" t="b">
        <f t="shared" si="681"/>
        <v>1</v>
      </c>
      <c r="AH1169" s="11">
        <v>0</v>
      </c>
      <c r="AI1169" s="11" t="s">
        <v>32</v>
      </c>
      <c r="AJ1169" s="11"/>
    </row>
    <row r="1170" spans="1:36" s="7" customFormat="1" ht="13.5" hidden="1" customHeight="1" x14ac:dyDescent="0.25">
      <c r="A1170" s="11" t="str">
        <f t="shared" si="667"/>
        <v>select N'Юрченко Олександр Васильович', N'36',  N'Стоматологічне відділення',  N'лікар-стоматолог-хірург',  N'1.00', 0, 0, 0, getDate(), null, getDate() union all</v>
      </c>
      <c r="B1170" s="11" t="s">
        <v>1068</v>
      </c>
      <c r="C1170" s="11" t="s">
        <v>340</v>
      </c>
      <c r="D1170" s="11" t="s">
        <v>341</v>
      </c>
      <c r="E1170" s="11" t="s">
        <v>349</v>
      </c>
      <c r="F1170" s="11">
        <v>0.61904764000000001</v>
      </c>
      <c r="G1170" s="11" t="s">
        <v>26</v>
      </c>
      <c r="H1170" s="11" t="s">
        <v>26</v>
      </c>
      <c r="I1170" s="11" t="s">
        <v>29</v>
      </c>
      <c r="J1170" s="11" t="s">
        <v>29</v>
      </c>
      <c r="K1170" s="11" t="s">
        <v>1569</v>
      </c>
      <c r="L1170" s="20"/>
      <c r="M1170" s="11">
        <f t="shared" si="666"/>
        <v>0</v>
      </c>
      <c r="N1170" s="11">
        <v>0</v>
      </c>
      <c r="O1170" s="11"/>
      <c r="P1170" s="11">
        <f t="shared" si="675"/>
        <v>0</v>
      </c>
      <c r="Q1170" s="11" t="b">
        <f t="shared" si="676"/>
        <v>1</v>
      </c>
      <c r="R1170" s="11">
        <v>0</v>
      </c>
      <c r="S1170" s="12">
        <v>0</v>
      </c>
      <c r="T1170" s="12">
        <f t="shared" si="677"/>
        <v>18571.429199999999</v>
      </c>
      <c r="U1170" s="12">
        <f t="shared" si="678"/>
        <v>12380.952800000001</v>
      </c>
      <c r="V1170" s="12">
        <f t="shared" si="679"/>
        <v>-5571.43</v>
      </c>
      <c r="W1170" s="12" t="b">
        <f t="shared" si="680"/>
        <v>1</v>
      </c>
      <c r="X1170" s="11">
        <v>0</v>
      </c>
      <c r="Y1170" s="11">
        <v>0</v>
      </c>
      <c r="Z1170" s="11">
        <v>0</v>
      </c>
      <c r="AA1170" s="11">
        <v>0</v>
      </c>
      <c r="AB1170" s="11">
        <v>0</v>
      </c>
      <c r="AC1170" s="11"/>
      <c r="AD1170" s="11">
        <v>0</v>
      </c>
      <c r="AE1170" s="11">
        <v>0</v>
      </c>
      <c r="AF1170" s="11">
        <v>0</v>
      </c>
      <c r="AG1170" s="11" t="b">
        <f t="shared" si="681"/>
        <v>1</v>
      </c>
      <c r="AH1170" s="11">
        <v>0</v>
      </c>
      <c r="AI1170" s="11" t="s">
        <v>32</v>
      </c>
      <c r="AJ1170" s="11"/>
    </row>
    <row r="1171" spans="1:36" s="7" customFormat="1" ht="13.5" hidden="1" customHeight="1" x14ac:dyDescent="0.25">
      <c r="A1171" s="11" t="str">
        <f t="shared" si="667"/>
        <v>select N'Юско Ольга Соломонівна', N'65',  N'Відділення інтенсивної терапії новонароджених',  N'сестра медична',  N'1.00', 8, 200, 0, getDate(), null, getDate() union all</v>
      </c>
      <c r="B1171" s="11" t="s">
        <v>616</v>
      </c>
      <c r="C1171" s="11" t="s">
        <v>79</v>
      </c>
      <c r="D1171" s="11" t="s">
        <v>80</v>
      </c>
      <c r="E1171" s="11" t="s">
        <v>93</v>
      </c>
      <c r="F1171" s="11" t="s">
        <v>31</v>
      </c>
      <c r="G1171" s="11" t="s">
        <v>48</v>
      </c>
      <c r="H1171" s="11" t="s">
        <v>95</v>
      </c>
      <c r="I1171" s="11" t="s">
        <v>29</v>
      </c>
      <c r="J1171" s="11" t="s">
        <v>29</v>
      </c>
      <c r="K1171" s="11" t="s">
        <v>1569</v>
      </c>
      <c r="L1171" s="20"/>
      <c r="M1171" s="11">
        <f t="shared" si="666"/>
        <v>0</v>
      </c>
      <c r="N1171" s="11">
        <v>0</v>
      </c>
      <c r="O1171" s="11"/>
      <c r="P1171" s="11"/>
      <c r="Q1171" s="11"/>
      <c r="R1171" s="11">
        <v>0</v>
      </c>
      <c r="S1171" s="11">
        <v>0</v>
      </c>
      <c r="T1171" s="11"/>
      <c r="U1171" s="11"/>
      <c r="V1171" s="11"/>
      <c r="W1171" s="11"/>
      <c r="X1171" s="11">
        <v>0</v>
      </c>
      <c r="Y1171" s="11">
        <v>0</v>
      </c>
      <c r="Z1171" s="11">
        <v>0</v>
      </c>
      <c r="AA1171" s="11">
        <v>0</v>
      </c>
      <c r="AB1171" s="11">
        <v>0</v>
      </c>
      <c r="AC1171" s="11"/>
      <c r="AD1171" s="11">
        <v>0</v>
      </c>
      <c r="AE1171" s="11">
        <v>0</v>
      </c>
      <c r="AF1171" s="11">
        <v>0</v>
      </c>
      <c r="AG1171" s="11"/>
      <c r="AH1171" s="11">
        <v>0</v>
      </c>
      <c r="AI1171" s="11" t="s">
        <v>32</v>
      </c>
      <c r="AJ1171" s="11"/>
    </row>
    <row r="1172" spans="1:36" s="7" customFormat="1" ht="13.5" hidden="1" customHeight="1" x14ac:dyDescent="0.25">
      <c r="A1172" s="11" t="str">
        <f t="shared" si="667"/>
        <v>select N'Юхта Марія Миколаївна', N'32',  N'Кабінет молодшого персоналу',  N'Молодша медична сестра',  N'1.00', 8, 120, 0, getDate(), null, getDate() union all</v>
      </c>
      <c r="B1172" s="11" t="s">
        <v>892</v>
      </c>
      <c r="C1172" s="11" t="s">
        <v>419</v>
      </c>
      <c r="D1172" s="11" t="s">
        <v>84</v>
      </c>
      <c r="E1172" s="11" t="s">
        <v>111</v>
      </c>
      <c r="F1172" s="11" t="s">
        <v>274</v>
      </c>
      <c r="G1172" s="11" t="s">
        <v>48</v>
      </c>
      <c r="H1172" s="11" t="s">
        <v>112</v>
      </c>
      <c r="I1172" s="11" t="s">
        <v>29</v>
      </c>
      <c r="J1172" s="11" t="s">
        <v>29</v>
      </c>
      <c r="K1172" s="11" t="s">
        <v>1569</v>
      </c>
      <c r="L1172" s="20"/>
      <c r="M1172" s="11">
        <f t="shared" si="666"/>
        <v>0</v>
      </c>
      <c r="N1172" s="11">
        <v>0</v>
      </c>
      <c r="O1172" s="11"/>
      <c r="P1172" s="11"/>
      <c r="Q1172" s="11"/>
      <c r="R1172" s="11">
        <v>0</v>
      </c>
      <c r="S1172" s="11">
        <v>0</v>
      </c>
      <c r="T1172" s="11"/>
      <c r="U1172" s="11"/>
      <c r="V1172" s="11"/>
      <c r="W1172" s="11"/>
      <c r="X1172" s="11">
        <v>0</v>
      </c>
      <c r="Y1172" s="11">
        <v>0</v>
      </c>
      <c r="Z1172" s="11">
        <v>0</v>
      </c>
      <c r="AA1172" s="11">
        <v>0</v>
      </c>
      <c r="AB1172" s="11">
        <v>0</v>
      </c>
      <c r="AC1172" s="11"/>
      <c r="AD1172" s="11">
        <v>0</v>
      </c>
      <c r="AE1172" s="11">
        <v>0</v>
      </c>
      <c r="AF1172" s="11">
        <v>0</v>
      </c>
      <c r="AG1172" s="11"/>
      <c r="AH1172" s="11">
        <v>0</v>
      </c>
      <c r="AI1172" s="11" t="s">
        <v>32</v>
      </c>
      <c r="AJ1172" s="11"/>
    </row>
    <row r="1173" spans="1:36" s="7" customFormat="1" ht="13.5" hidden="1" customHeight="1" x14ac:dyDescent="0.25">
      <c r="A1173" s="11" t="str">
        <f t="shared" si="667"/>
        <v>select N'Яворська Ірина Орестівна', N'90',  N'Відділ кадрів',  N'інспектор з кадрів',  N'1.00', 10, 800, 0, getDate(), null, getDate() union all</v>
      </c>
      <c r="B1173" s="11" t="s">
        <v>51</v>
      </c>
      <c r="C1173" s="11" t="s">
        <v>52</v>
      </c>
      <c r="D1173" s="11" t="s">
        <v>53</v>
      </c>
      <c r="E1173" s="11" t="s">
        <v>54</v>
      </c>
      <c r="F1173" s="11" t="s">
        <v>25</v>
      </c>
      <c r="G1173" s="11" t="s">
        <v>55</v>
      </c>
      <c r="H1173" s="11" t="s">
        <v>56</v>
      </c>
      <c r="I1173" s="11" t="s">
        <v>29</v>
      </c>
      <c r="J1173" s="11" t="s">
        <v>29</v>
      </c>
      <c r="K1173" s="11" t="s">
        <v>1569</v>
      </c>
      <c r="L1173" s="20"/>
      <c r="M1173" s="11">
        <f t="shared" si="666"/>
        <v>0</v>
      </c>
      <c r="N1173" s="11">
        <v>0</v>
      </c>
      <c r="O1173" s="11"/>
      <c r="P1173" s="11"/>
      <c r="Q1173" s="11"/>
      <c r="R1173" s="11">
        <v>0</v>
      </c>
      <c r="S1173" s="11">
        <v>0</v>
      </c>
      <c r="T1173" s="11"/>
      <c r="U1173" s="11"/>
      <c r="V1173" s="11"/>
      <c r="W1173" s="11"/>
      <c r="X1173" s="11">
        <v>0</v>
      </c>
      <c r="Y1173" s="11">
        <v>0</v>
      </c>
      <c r="Z1173" s="11">
        <v>0</v>
      </c>
      <c r="AA1173" s="11">
        <v>0</v>
      </c>
      <c r="AB1173" s="11">
        <v>0</v>
      </c>
      <c r="AC1173" s="11"/>
      <c r="AD1173" s="11">
        <v>0</v>
      </c>
      <c r="AE1173" s="11">
        <v>0</v>
      </c>
      <c r="AF1173" s="11">
        <v>0</v>
      </c>
      <c r="AG1173" s="11"/>
      <c r="AH1173" s="11">
        <v>0</v>
      </c>
      <c r="AI1173" s="11" t="s">
        <v>32</v>
      </c>
      <c r="AJ1173" s="11"/>
    </row>
    <row r="1174" spans="1:36" s="7" customFormat="1" ht="13.5" hidden="1" customHeight="1" x14ac:dyDescent="0.25">
      <c r="A1174" s="11" t="str">
        <f t="shared" si="667"/>
        <v>select N'Яворська Наталія Володимирівна', N'97',  N'Акушерський блок',  N'акушерка',  N'1.00', 8, 260, 0, getDate(), null, getDate() union all</v>
      </c>
      <c r="B1174" s="11" t="s">
        <v>1119</v>
      </c>
      <c r="C1174" s="11" t="s">
        <v>641</v>
      </c>
      <c r="D1174" s="11" t="s">
        <v>642</v>
      </c>
      <c r="E1174" s="11" t="s">
        <v>46</v>
      </c>
      <c r="F1174" s="11" t="s">
        <v>181</v>
      </c>
      <c r="G1174" s="11" t="s">
        <v>48</v>
      </c>
      <c r="H1174" s="11" t="s">
        <v>49</v>
      </c>
      <c r="I1174" s="11" t="s">
        <v>185</v>
      </c>
      <c r="J1174" s="11" t="s">
        <v>186</v>
      </c>
      <c r="K1174" s="11" t="s">
        <v>1569</v>
      </c>
      <c r="L1174" s="20"/>
      <c r="M1174" s="11">
        <f t="shared" si="666"/>
        <v>0</v>
      </c>
      <c r="N1174" s="11">
        <v>0</v>
      </c>
      <c r="O1174" s="11"/>
      <c r="P1174" s="11"/>
      <c r="Q1174" s="11"/>
      <c r="R1174" s="11">
        <v>0</v>
      </c>
      <c r="S1174" s="11">
        <v>0</v>
      </c>
      <c r="T1174" s="11"/>
      <c r="U1174" s="11"/>
      <c r="V1174" s="11"/>
      <c r="W1174" s="11"/>
      <c r="X1174" s="11">
        <v>0</v>
      </c>
      <c r="Y1174" s="11">
        <v>0</v>
      </c>
      <c r="Z1174" s="11">
        <v>0</v>
      </c>
      <c r="AA1174" s="11">
        <v>0</v>
      </c>
      <c r="AB1174" s="11">
        <v>0</v>
      </c>
      <c r="AC1174" s="11"/>
      <c r="AD1174" s="11">
        <v>0</v>
      </c>
      <c r="AE1174" s="11">
        <v>0</v>
      </c>
      <c r="AF1174" s="11">
        <v>0</v>
      </c>
      <c r="AG1174" s="11"/>
      <c r="AH1174" s="11">
        <v>0</v>
      </c>
      <c r="AI1174" s="11" t="s">
        <v>32</v>
      </c>
      <c r="AJ1174" s="11"/>
    </row>
    <row r="1175" spans="1:36" s="7" customFormat="1" ht="13.5" hidden="1" customHeight="1" x14ac:dyDescent="0.25">
      <c r="A1175" s="11" t="str">
        <f t="shared" si="667"/>
        <v>select N'Яворська Наталія Володимирівна', N'82',  N'Відділення інтенсивної терапії для вагітної, роділлі, породіллі',  N'акушерка',  N'0.50', 8, 260, 0, getDate(), null, getDate() union all</v>
      </c>
      <c r="B1175" s="11" t="s">
        <v>1119</v>
      </c>
      <c r="C1175" s="11" t="s">
        <v>485</v>
      </c>
      <c r="D1175" s="11" t="s">
        <v>486</v>
      </c>
      <c r="E1175" s="11" t="s">
        <v>46</v>
      </c>
      <c r="F1175" s="11" t="s">
        <v>1364</v>
      </c>
      <c r="G1175" s="11" t="s">
        <v>48</v>
      </c>
      <c r="H1175" s="11" t="s">
        <v>49</v>
      </c>
      <c r="I1175" s="11" t="s">
        <v>185</v>
      </c>
      <c r="J1175" s="11" t="s">
        <v>784</v>
      </c>
      <c r="K1175" s="11" t="s">
        <v>1571</v>
      </c>
      <c r="L1175" s="20"/>
      <c r="M1175" s="11">
        <f t="shared" si="666"/>
        <v>0</v>
      </c>
      <c r="N1175" s="11">
        <v>0</v>
      </c>
      <c r="O1175" s="11"/>
      <c r="P1175" s="11"/>
      <c r="Q1175" s="11"/>
      <c r="R1175" s="11">
        <v>0</v>
      </c>
      <c r="S1175" s="11">
        <v>0</v>
      </c>
      <c r="T1175" s="11"/>
      <c r="U1175" s="11"/>
      <c r="V1175" s="11"/>
      <c r="W1175" s="11"/>
      <c r="X1175" s="11">
        <v>0</v>
      </c>
      <c r="Y1175" s="11">
        <v>0</v>
      </c>
      <c r="Z1175" s="11">
        <v>0</v>
      </c>
      <c r="AA1175" s="11">
        <v>0</v>
      </c>
      <c r="AB1175" s="11">
        <v>0</v>
      </c>
      <c r="AC1175" s="11"/>
      <c r="AD1175" s="11">
        <v>0</v>
      </c>
      <c r="AE1175" s="11">
        <v>0</v>
      </c>
      <c r="AF1175" s="11">
        <v>0</v>
      </c>
      <c r="AG1175" s="11"/>
      <c r="AH1175" s="11">
        <v>0</v>
      </c>
      <c r="AI1175" s="11" t="s">
        <v>32</v>
      </c>
      <c r="AJ1175" s="11"/>
    </row>
    <row r="1176" spans="1:36" s="7" customFormat="1" ht="13.5" hidden="1" customHeight="1" x14ac:dyDescent="0.25">
      <c r="A1176" s="11" t="str">
        <f t="shared" si="667"/>
        <v>select N'Якубіч Надія Юріївна', N'28',  N'Рентгенологічний блок',  N'рентгенолаборант',  N'1.00', 8, 200, 0, getDate(), null, getDate() union all</v>
      </c>
      <c r="B1176" s="11" t="s">
        <v>378</v>
      </c>
      <c r="C1176" s="11" t="s">
        <v>370</v>
      </c>
      <c r="D1176" s="11" t="s">
        <v>365</v>
      </c>
      <c r="E1176" s="11" t="s">
        <v>213</v>
      </c>
      <c r="F1176" s="11" t="s">
        <v>25</v>
      </c>
      <c r="G1176" s="11" t="s">
        <v>48</v>
      </c>
      <c r="H1176" s="11" t="s">
        <v>95</v>
      </c>
      <c r="I1176" s="11" t="s">
        <v>29</v>
      </c>
      <c r="J1176" s="11" t="s">
        <v>29</v>
      </c>
      <c r="K1176" s="11" t="s">
        <v>1569</v>
      </c>
      <c r="L1176" s="20"/>
      <c r="M1176" s="11">
        <f t="shared" si="666"/>
        <v>0</v>
      </c>
      <c r="N1176" s="11">
        <v>0</v>
      </c>
      <c r="O1176" s="11"/>
      <c r="P1176" s="11"/>
      <c r="Q1176" s="11"/>
      <c r="R1176" s="11">
        <v>0</v>
      </c>
      <c r="S1176" s="11">
        <v>0</v>
      </c>
      <c r="T1176" s="11"/>
      <c r="U1176" s="11"/>
      <c r="V1176" s="11"/>
      <c r="W1176" s="11"/>
      <c r="X1176" s="11">
        <v>0</v>
      </c>
      <c r="Y1176" s="11">
        <v>0</v>
      </c>
      <c r="Z1176" s="11">
        <v>0</v>
      </c>
      <c r="AA1176" s="11">
        <v>0</v>
      </c>
      <c r="AB1176" s="11">
        <v>0</v>
      </c>
      <c r="AC1176" s="11"/>
      <c r="AD1176" s="11">
        <v>0</v>
      </c>
      <c r="AE1176" s="11">
        <v>0</v>
      </c>
      <c r="AF1176" s="11">
        <v>0</v>
      </c>
      <c r="AG1176" s="11"/>
      <c r="AH1176" s="11">
        <v>0</v>
      </c>
      <c r="AI1176" s="11" t="s">
        <v>32</v>
      </c>
      <c r="AJ1176" s="11"/>
    </row>
    <row r="1177" spans="1:36" s="7" customFormat="1" ht="13.5" hidden="1" customHeight="1" x14ac:dyDescent="0.25">
      <c r="A1177" s="11" t="str">
        <f t="shared" si="667"/>
        <v>select N'Яро Юлія Василівна', N'60',  N'Реабілітаційне відділення',  N'психолог',  N'1.00', 8, 360, 0, getDate(), null, getDate() union all</v>
      </c>
      <c r="B1177" s="11" t="s">
        <v>357</v>
      </c>
      <c r="C1177" s="11" t="s">
        <v>100</v>
      </c>
      <c r="D1177" s="11" t="s">
        <v>101</v>
      </c>
      <c r="E1177" s="11" t="s">
        <v>358</v>
      </c>
      <c r="F1177" s="11" t="s">
        <v>359</v>
      </c>
      <c r="G1177" s="11" t="s">
        <v>48</v>
      </c>
      <c r="H1177" s="11" t="s">
        <v>314</v>
      </c>
      <c r="I1177" s="11" t="s">
        <v>29</v>
      </c>
      <c r="J1177" s="11" t="s">
        <v>29</v>
      </c>
      <c r="K1177" s="11" t="s">
        <v>1569</v>
      </c>
      <c r="L1177" s="20"/>
      <c r="M1177" s="11">
        <f t="shared" si="666"/>
        <v>0</v>
      </c>
      <c r="N1177" s="11">
        <v>0</v>
      </c>
      <c r="O1177" s="11"/>
      <c r="P1177" s="11"/>
      <c r="Q1177" s="11"/>
      <c r="R1177" s="11">
        <v>0</v>
      </c>
      <c r="S1177" s="11">
        <v>0</v>
      </c>
      <c r="T1177" s="11"/>
      <c r="U1177" s="11"/>
      <c r="V1177" s="11"/>
      <c r="W1177" s="11"/>
      <c r="X1177" s="11">
        <v>0</v>
      </c>
      <c r="Y1177" s="11">
        <v>0</v>
      </c>
      <c r="Z1177" s="11">
        <v>0</v>
      </c>
      <c r="AA1177" s="11">
        <v>0</v>
      </c>
      <c r="AB1177" s="11">
        <v>0</v>
      </c>
      <c r="AC1177" s="11"/>
      <c r="AD1177" s="11">
        <v>0</v>
      </c>
      <c r="AE1177" s="11">
        <v>0</v>
      </c>
      <c r="AF1177" s="11">
        <v>0</v>
      </c>
      <c r="AG1177" s="11"/>
      <c r="AH1177" s="11">
        <v>0</v>
      </c>
      <c r="AI1177" s="11" t="s">
        <v>32</v>
      </c>
      <c r="AJ1177" s="11"/>
    </row>
    <row r="1178" spans="1:36" s="7" customFormat="1" ht="13.5" hidden="1" customHeight="1" x14ac:dyDescent="0.25">
      <c r="A1178" s="11" t="str">
        <f t="shared" si="667"/>
        <v>select N'Ясінко Наталія Степанівна', N'91',  N'Центральне стерилізаційне відділення',  N'сестра медична',  N'1.00', 8, 200, 0, getDate(), null, getDate() union all</v>
      </c>
      <c r="B1178" s="11" t="s">
        <v>132</v>
      </c>
      <c r="C1178" s="11" t="s">
        <v>115</v>
      </c>
      <c r="D1178" s="11" t="s">
        <v>116</v>
      </c>
      <c r="E1178" s="11" t="s">
        <v>93</v>
      </c>
      <c r="F1178" s="11" t="s">
        <v>25</v>
      </c>
      <c r="G1178" s="11" t="s">
        <v>48</v>
      </c>
      <c r="H1178" s="11" t="s">
        <v>95</v>
      </c>
      <c r="I1178" s="11" t="s">
        <v>29</v>
      </c>
      <c r="J1178" s="11" t="s">
        <v>29</v>
      </c>
      <c r="K1178" s="11" t="s">
        <v>1569</v>
      </c>
      <c r="L1178" s="20"/>
      <c r="M1178" s="11">
        <f t="shared" si="666"/>
        <v>0</v>
      </c>
      <c r="N1178" s="11">
        <v>0</v>
      </c>
      <c r="O1178" s="11"/>
      <c r="P1178" s="11"/>
      <c r="Q1178" s="11"/>
      <c r="R1178" s="11">
        <v>0</v>
      </c>
      <c r="S1178" s="11">
        <v>0</v>
      </c>
      <c r="T1178" s="11"/>
      <c r="U1178" s="11"/>
      <c r="V1178" s="11"/>
      <c r="W1178" s="11"/>
      <c r="X1178" s="11">
        <v>0</v>
      </c>
      <c r="Y1178" s="11">
        <v>0</v>
      </c>
      <c r="Z1178" s="11">
        <v>0</v>
      </c>
      <c r="AA1178" s="11">
        <v>0</v>
      </c>
      <c r="AB1178" s="11">
        <v>0</v>
      </c>
      <c r="AC1178" s="11"/>
      <c r="AD1178" s="11">
        <v>0</v>
      </c>
      <c r="AE1178" s="11">
        <v>0</v>
      </c>
      <c r="AF1178" s="11">
        <v>0</v>
      </c>
      <c r="AG1178" s="11"/>
      <c r="AH1178" s="11">
        <v>0</v>
      </c>
      <c r="AI1178" s="11" t="s">
        <v>32</v>
      </c>
      <c r="AJ1178" s="11"/>
    </row>
    <row r="1179" spans="1:36" s="7" customFormat="1" ht="13.5" hidden="1" customHeight="1" x14ac:dyDescent="0.25">
      <c r="A1179" s="11" t="str">
        <f t="shared" si="667"/>
        <v>select N'Яцина Маргарита Миколаївна', N'22',  N'Відділення загальної терапії',  N'лікар-пульмонолог',  N'1.00', 0, 0, 1285,7142, getDate(), null, getDate() union all</v>
      </c>
      <c r="B1179" s="11" t="s">
        <v>431</v>
      </c>
      <c r="C1179" s="11" t="s">
        <v>202</v>
      </c>
      <c r="D1179" s="11" t="s">
        <v>203</v>
      </c>
      <c r="E1179" s="11" t="s">
        <v>432</v>
      </c>
      <c r="F1179" s="11">
        <v>0.71428572999999995</v>
      </c>
      <c r="G1179" s="11" t="s">
        <v>26</v>
      </c>
      <c r="H1179" s="11" t="s">
        <v>26</v>
      </c>
      <c r="I1179" s="11" t="s">
        <v>29</v>
      </c>
      <c r="J1179" s="11" t="s">
        <v>29</v>
      </c>
      <c r="K1179" s="11" t="s">
        <v>1569</v>
      </c>
      <c r="L1179" s="20"/>
      <c r="M1179" s="11">
        <f t="shared" si="666"/>
        <v>1285.7141999999999</v>
      </c>
      <c r="N1179" s="11">
        <v>0</v>
      </c>
      <c r="O1179" s="11"/>
      <c r="P1179" s="11">
        <f t="shared" ref="P1179:P1181" si="682">S1179*(200/3)*J1179*F1179</f>
        <v>1285.7143140000001</v>
      </c>
      <c r="Q1179" s="11" t="b">
        <f t="shared" ref="Q1179:Q1181" si="683">ROUND(R1179,2)=ROUND(P1179,2)</f>
        <v>1</v>
      </c>
      <c r="R1179" s="11">
        <v>1285.7141999999999</v>
      </c>
      <c r="S1179" s="14">
        <v>27</v>
      </c>
      <c r="T1179" s="12">
        <f t="shared" ref="T1179:T1181" si="684">(30000*F1179*J1179)</f>
        <v>21428.571899999999</v>
      </c>
      <c r="U1179" s="12">
        <f t="shared" ref="U1179:U1181" si="685">20000*F1179*J1179</f>
        <v>14285.714599999999</v>
      </c>
      <c r="V1179" s="12">
        <f t="shared" ref="V1179:V1181" si="686">ROUND(IF((Y1179-T1179)&gt;U1179,(Y1179-T1179-U1179)*0.1+U1179*0.3,(Y1179-T1179)*0.3),2)</f>
        <v>-6428.57</v>
      </c>
      <c r="W1179" s="12" t="b">
        <f t="shared" ref="W1179:W1181" si="687">IF(V1179&lt;0,0,V1179)=ROUND(X1179,2)</f>
        <v>1</v>
      </c>
      <c r="X1179" s="11">
        <v>0</v>
      </c>
      <c r="Y1179" s="11">
        <v>0</v>
      </c>
      <c r="Z1179" s="11">
        <v>0</v>
      </c>
      <c r="AA1179" s="11">
        <v>0</v>
      </c>
      <c r="AB1179" s="11">
        <v>0</v>
      </c>
      <c r="AC1179" s="11"/>
      <c r="AD1179" s="11">
        <v>0</v>
      </c>
      <c r="AE1179" s="11">
        <v>0</v>
      </c>
      <c r="AF1179" s="11">
        <v>0</v>
      </c>
      <c r="AG1179" s="11" t="b">
        <f t="shared" ref="AG1179:AG1181" si="688">ROUND(AF1179,2)=ROUND((AH1179*AE1179),2)</f>
        <v>1</v>
      </c>
      <c r="AH1179" s="11">
        <v>0</v>
      </c>
      <c r="AI1179" s="11" t="s">
        <v>32</v>
      </c>
      <c r="AJ1179" s="11"/>
    </row>
    <row r="1180" spans="1:36" s="7" customFormat="1" ht="13.5" hidden="1" customHeight="1" x14ac:dyDescent="0.25">
      <c r="A1180" s="11" t="str">
        <f t="shared" si="667"/>
        <v>select N'Яцина Мирослава Михайлівна', N'32',  N'Отоларингологічний кабінет',  N'лікар-отоларинголог',  N'1.00', 0, 0, 1088,42, getDate(), null, getDate() union all</v>
      </c>
      <c r="B1180" s="11" t="s">
        <v>508</v>
      </c>
      <c r="C1180" s="11" t="s">
        <v>428</v>
      </c>
      <c r="D1180" s="11" t="s">
        <v>84</v>
      </c>
      <c r="E1180" s="11" t="s">
        <v>429</v>
      </c>
      <c r="F1180" s="11">
        <v>0.14285713</v>
      </c>
      <c r="G1180" s="11" t="s">
        <v>26</v>
      </c>
      <c r="H1180" s="11" t="s">
        <v>26</v>
      </c>
      <c r="I1180" s="11" t="s">
        <v>27</v>
      </c>
      <c r="J1180" s="11" t="s">
        <v>28</v>
      </c>
      <c r="K1180" s="11" t="s">
        <v>1569</v>
      </c>
      <c r="L1180" s="20"/>
      <c r="M1180" s="11">
        <f t="shared" si="666"/>
        <v>1088.42</v>
      </c>
      <c r="N1180" s="11">
        <v>0</v>
      </c>
      <c r="O1180" s="11"/>
      <c r="P1180" s="11">
        <f t="shared" si="682"/>
        <v>0</v>
      </c>
      <c r="Q1180" s="11" t="b">
        <f t="shared" si="683"/>
        <v>1</v>
      </c>
      <c r="R1180" s="11">
        <v>0</v>
      </c>
      <c r="S1180" s="12">
        <v>0</v>
      </c>
      <c r="T1180" s="12">
        <f t="shared" si="684"/>
        <v>3428.5711200000001</v>
      </c>
      <c r="U1180" s="12">
        <f t="shared" si="685"/>
        <v>2285.7140800000002</v>
      </c>
      <c r="V1180" s="12">
        <f t="shared" si="686"/>
        <v>-404.27</v>
      </c>
      <c r="W1180" s="12" t="b">
        <f t="shared" si="687"/>
        <v>1</v>
      </c>
      <c r="X1180" s="11">
        <v>0</v>
      </c>
      <c r="Y1180" s="11">
        <v>2081</v>
      </c>
      <c r="Z1180" s="11">
        <v>0</v>
      </c>
      <c r="AA1180" s="11">
        <v>0</v>
      </c>
      <c r="AB1180" s="11">
        <v>0</v>
      </c>
      <c r="AC1180" s="11"/>
      <c r="AD1180" s="11">
        <v>0</v>
      </c>
      <c r="AE1180" s="17">
        <v>2.6709401709401712E-4</v>
      </c>
      <c r="AF1180" s="11">
        <f t="shared" ref="AF1180:AF1181" si="689">ROUND(AH1180*AE1180,2)</f>
        <v>1088.42</v>
      </c>
      <c r="AG1180" s="11" t="b">
        <f t="shared" si="688"/>
        <v>1</v>
      </c>
      <c r="AH1180" s="11">
        <v>4075045</v>
      </c>
      <c r="AI1180" s="11" t="s">
        <v>32</v>
      </c>
      <c r="AJ1180" s="11"/>
    </row>
    <row r="1181" spans="1:36" s="7" customFormat="1" ht="13.5" hidden="1" customHeight="1" x14ac:dyDescent="0.25">
      <c r="A1181" s="11" t="str">
        <f t="shared" si="667"/>
        <v>select N'Яцина Мирослава Михайлівна', N'32',  N'Кабінет аудіометрії',  N'лікар-сурдолог',  N'0.25', 0, 0, 0, getDate(), null, getDate() union all</v>
      </c>
      <c r="B1181" s="11" t="s">
        <v>508</v>
      </c>
      <c r="C1181" s="11" t="s">
        <v>338</v>
      </c>
      <c r="D1181" s="11" t="s">
        <v>84</v>
      </c>
      <c r="E1181" s="11" t="s">
        <v>1002</v>
      </c>
      <c r="F1181" s="11">
        <v>0.1427158</v>
      </c>
      <c r="G1181" s="11" t="s">
        <v>26</v>
      </c>
      <c r="H1181" s="11" t="s">
        <v>26</v>
      </c>
      <c r="I1181" s="11" t="s">
        <v>27</v>
      </c>
      <c r="J1181" s="11" t="s">
        <v>374</v>
      </c>
      <c r="K1181" s="11" t="s">
        <v>1570</v>
      </c>
      <c r="L1181" s="20"/>
      <c r="M1181" s="11">
        <f t="shared" si="666"/>
        <v>0</v>
      </c>
      <c r="N1181" s="11">
        <v>0</v>
      </c>
      <c r="O1181" s="11"/>
      <c r="P1181" s="11">
        <f t="shared" si="682"/>
        <v>0</v>
      </c>
      <c r="Q1181" s="11" t="b">
        <f t="shared" si="683"/>
        <v>1</v>
      </c>
      <c r="R1181" s="11">
        <v>0</v>
      </c>
      <c r="S1181" s="12">
        <v>0</v>
      </c>
      <c r="T1181" s="12">
        <f t="shared" si="684"/>
        <v>856.29480000000012</v>
      </c>
      <c r="U1181" s="12">
        <f t="shared" si="685"/>
        <v>570.86320000000012</v>
      </c>
      <c r="V1181" s="12">
        <f t="shared" si="686"/>
        <v>-256.89</v>
      </c>
      <c r="W1181" s="12" t="b">
        <f t="shared" si="687"/>
        <v>1</v>
      </c>
      <c r="X1181" s="11">
        <v>0</v>
      </c>
      <c r="Y1181" s="11">
        <v>0</v>
      </c>
      <c r="Z1181" s="11">
        <v>0</v>
      </c>
      <c r="AA1181" s="11">
        <v>0</v>
      </c>
      <c r="AB1181" s="11">
        <v>0</v>
      </c>
      <c r="AC1181" s="11"/>
      <c r="AD1181" s="11">
        <v>0</v>
      </c>
      <c r="AE1181" s="11">
        <v>0</v>
      </c>
      <c r="AF1181" s="11">
        <f t="shared" si="689"/>
        <v>0</v>
      </c>
      <c r="AG1181" s="11" t="b">
        <f t="shared" si="688"/>
        <v>1</v>
      </c>
      <c r="AH1181" s="11">
        <v>4075045</v>
      </c>
      <c r="AI1181" s="11" t="s">
        <v>32</v>
      </c>
      <c r="AJ1181" s="11"/>
    </row>
  </sheetData>
  <autoFilter ref="B1:AI1181" xr:uid="{5AF6C99B-8052-4FE2-B8C4-3C7807A6260D}">
    <filterColumn colId="26">
      <filters>
        <filter val="1028,571451"/>
        <filter val="10697,14339"/>
        <filter val="1099,280183"/>
        <filter val="2400"/>
        <filter val="384"/>
        <filter val="480"/>
        <filter val="731,428608"/>
        <filter val="8000,0004"/>
        <filter val="86,92951008"/>
        <filter val="869,2951008"/>
        <filter val="932,5713715"/>
      </filters>
    </filterColumn>
  </autoFilter>
  <conditionalFormatting sqref="Q1:Q1048576">
    <cfRule type="cellIs" dxfId="5" priority="5" operator="equal">
      <formula>$AJ$1</formula>
    </cfRule>
    <cfRule type="cellIs" dxfId="4" priority="6" operator="equal">
      <formula>$Q$19</formula>
    </cfRule>
  </conditionalFormatting>
  <conditionalFormatting sqref="W1:W1048576">
    <cfRule type="cellIs" dxfId="3" priority="3" operator="equal">
      <formula>$AJ$1</formula>
    </cfRule>
    <cfRule type="cellIs" dxfId="2" priority="4" operator="equal">
      <formula>$W$6</formula>
    </cfRule>
  </conditionalFormatting>
  <conditionalFormatting sqref="AG1:AG1048576">
    <cfRule type="cellIs" dxfId="1" priority="1" operator="equal">
      <formula>$AJ$1</formula>
    </cfRule>
    <cfRule type="cellIs" dxfId="0" priority="2" operator="equal">
      <formula>$AG$6</formula>
    </cfRule>
  </conditionalFormatting>
  <pageMargins left="0.25" right="0.25" top="0.75" bottom="0.75" header="0.3" footer="0.3"/>
  <pageSetup firstPageNumber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C2D0-5503-438E-A3D3-1453429E36EC}">
  <sheetPr filterMode="1"/>
  <dimension ref="C1:O1181"/>
  <sheetViews>
    <sheetView workbookViewId="0">
      <selection activeCell="N1187" sqref="N1187"/>
    </sheetView>
  </sheetViews>
  <sheetFormatPr defaultRowHeight="15" x14ac:dyDescent="0.25"/>
  <cols>
    <col min="3" max="3" width="20.7109375" customWidth="1"/>
  </cols>
  <sheetData>
    <row r="1" spans="3:15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1565</v>
      </c>
      <c r="O1" t="s">
        <v>1563</v>
      </c>
    </row>
    <row r="2" spans="3:15" hidden="1" x14ac:dyDescent="0.25">
      <c r="C2" t="str">
        <f t="shared" ref="C2:C65" si="0">CONCATENATE("select N'",D2,"', N'",F2,"', "," N'",E2,"',  N'",G2,"',  N'",M2,"', ",I2,", ",J2,", ",O2,", getDate(), null, getDate() union all")</f>
        <v>select N'Адомайтене Тетяна Ібрагимівна', N'3',  N'Інфекційне відділення',  N'сестра медична старша',  N'1.00', 8, 280, 0, getDate(), null, getDate() union all</v>
      </c>
      <c r="D2" t="s">
        <v>564</v>
      </c>
      <c r="E2" t="s">
        <v>92</v>
      </c>
      <c r="F2" t="s">
        <v>77</v>
      </c>
      <c r="G2" t="s">
        <v>117</v>
      </c>
      <c r="H2" t="s">
        <v>31</v>
      </c>
      <c r="I2" t="s">
        <v>48</v>
      </c>
      <c r="J2" t="s">
        <v>118</v>
      </c>
      <c r="K2" s="5" t="s">
        <v>1668</v>
      </c>
      <c r="L2" t="s">
        <v>1657</v>
      </c>
      <c r="M2" t="s">
        <v>1569</v>
      </c>
      <c r="O2">
        <v>0</v>
      </c>
    </row>
    <row r="3" spans="3:15" hidden="1" x14ac:dyDescent="0.25">
      <c r="C3" t="str">
        <f t="shared" si="0"/>
        <v>select N'Адомайтене Тетяна Ібрагимівна', N'3',  N'Інфекційне відділення',  N'сестра медична',  N'0.25', 8, 200, 0, getDate(), null, getDate() union all</v>
      </c>
      <c r="D3" t="s">
        <v>564</v>
      </c>
      <c r="E3" t="s">
        <v>92</v>
      </c>
      <c r="F3" t="s">
        <v>77</v>
      </c>
      <c r="G3" t="s">
        <v>93</v>
      </c>
      <c r="H3" t="s">
        <v>31</v>
      </c>
      <c r="I3" t="s">
        <v>48</v>
      </c>
      <c r="J3" t="s">
        <v>95</v>
      </c>
      <c r="K3" s="5" t="s">
        <v>1668</v>
      </c>
      <c r="L3" t="s">
        <v>1574</v>
      </c>
      <c r="M3" t="s">
        <v>1570</v>
      </c>
      <c r="O3">
        <v>0</v>
      </c>
    </row>
    <row r="4" spans="3:15" hidden="1" x14ac:dyDescent="0.25">
      <c r="C4" t="str">
        <f t="shared" si="0"/>
        <v>select N'Азьома Марина Василівна', N'32',  N'Кабінет аудіометрії',  N'сестра медична',  N'1.00', 8, 200, 0, getDate(), null, getDate() union all</v>
      </c>
      <c r="D4" t="s">
        <v>337</v>
      </c>
      <c r="E4" t="s">
        <v>338</v>
      </c>
      <c r="F4" t="s">
        <v>84</v>
      </c>
      <c r="G4" t="s">
        <v>93</v>
      </c>
      <c r="H4" t="s">
        <v>25</v>
      </c>
      <c r="I4" t="s">
        <v>48</v>
      </c>
      <c r="J4" t="s">
        <v>95</v>
      </c>
      <c r="K4" t="s">
        <v>1569</v>
      </c>
      <c r="L4" t="s">
        <v>1569</v>
      </c>
      <c r="M4" t="s">
        <v>1569</v>
      </c>
      <c r="O4">
        <v>0</v>
      </c>
    </row>
    <row r="5" spans="3:15" hidden="1" x14ac:dyDescent="0.25">
      <c r="C5" t="str">
        <f t="shared" si="0"/>
        <v>select N'Алмаші Світлана Михайлівна', N'81',  N'Операційний блок гінекологічного профілю',  N'Молодша медична сестра',  N'1.00', 8, 120, 0, getDate(), null, getDate() union all</v>
      </c>
      <c r="D5" t="s">
        <v>560</v>
      </c>
      <c r="E5" t="s">
        <v>555</v>
      </c>
      <c r="F5" t="s">
        <v>227</v>
      </c>
      <c r="G5" t="s">
        <v>111</v>
      </c>
      <c r="H5" t="s">
        <v>25</v>
      </c>
      <c r="I5" t="s">
        <v>48</v>
      </c>
      <c r="J5" t="s">
        <v>112</v>
      </c>
      <c r="K5" t="s">
        <v>1569</v>
      </c>
      <c r="L5" t="s">
        <v>1569</v>
      </c>
      <c r="M5" t="s">
        <v>1569</v>
      </c>
      <c r="O5">
        <v>0</v>
      </c>
    </row>
    <row r="6" spans="3:15" hidden="1" x14ac:dyDescent="0.25">
      <c r="C6" t="str">
        <f t="shared" si="0"/>
        <v>select N'Алмашій Іван Фомич', N'32',  N'Сектор медичних оглядів',  N'лікар-профпатолог',  N'1.00', 0, 0, 0, getDate(), null, getDate() union all</v>
      </c>
      <c r="D6" t="s">
        <v>492</v>
      </c>
      <c r="E6" t="s">
        <v>373</v>
      </c>
      <c r="F6" t="s">
        <v>84</v>
      </c>
      <c r="G6" t="s">
        <v>493</v>
      </c>
      <c r="H6">
        <v>1</v>
      </c>
      <c r="I6" t="s">
        <v>26</v>
      </c>
      <c r="J6" t="s">
        <v>26</v>
      </c>
      <c r="K6" t="s">
        <v>1569</v>
      </c>
      <c r="L6" t="s">
        <v>1569</v>
      </c>
      <c r="M6" t="s">
        <v>1569</v>
      </c>
      <c r="O6">
        <v>0</v>
      </c>
    </row>
    <row r="7" spans="3:15" hidden="1" x14ac:dyDescent="0.25">
      <c r="C7" t="str">
        <f t="shared" si="0"/>
        <v>select N'Алмашій Іванна Іванівна', N'5',  N'Відділення ортопедії, травматології та нейрохірургії',  N'сестра медична',  N'1.00', 8, 200, 0, getDate(), null, getDate() union all</v>
      </c>
      <c r="D7" t="s">
        <v>257</v>
      </c>
      <c r="E7" t="s">
        <v>22</v>
      </c>
      <c r="F7" t="s">
        <v>23</v>
      </c>
      <c r="G7" t="s">
        <v>93</v>
      </c>
      <c r="H7" t="s">
        <v>181</v>
      </c>
      <c r="I7" t="s">
        <v>48</v>
      </c>
      <c r="J7" t="s">
        <v>95</v>
      </c>
      <c r="K7" t="s">
        <v>1569</v>
      </c>
      <c r="L7" t="s">
        <v>1569</v>
      </c>
      <c r="M7" t="s">
        <v>1569</v>
      </c>
      <c r="O7">
        <v>0</v>
      </c>
    </row>
    <row r="8" spans="3:15" hidden="1" x14ac:dyDescent="0.25">
      <c r="C8" t="str">
        <f t="shared" si="0"/>
        <v>select N'Алмашій Марія Петрівна', N'3',  N'Інфекційне відділення',  N'Молодша медична сестра',  N'1.00', 8, 120, 0, getDate(), null, getDate() union all</v>
      </c>
      <c r="D8" t="s">
        <v>893</v>
      </c>
      <c r="E8" t="s">
        <v>92</v>
      </c>
      <c r="F8" t="s">
        <v>77</v>
      </c>
      <c r="G8" t="s">
        <v>111</v>
      </c>
      <c r="H8" t="s">
        <v>894</v>
      </c>
      <c r="I8" t="s">
        <v>48</v>
      </c>
      <c r="J8" t="s">
        <v>112</v>
      </c>
      <c r="K8" s="5" t="s">
        <v>1668</v>
      </c>
      <c r="L8" t="s">
        <v>1657</v>
      </c>
      <c r="M8" t="s">
        <v>1569</v>
      </c>
      <c r="N8">
        <v>45505</v>
      </c>
      <c r="O8">
        <v>0</v>
      </c>
    </row>
    <row r="9" spans="3:15" hidden="1" x14ac:dyDescent="0.25">
      <c r="C9" t="str">
        <f t="shared" si="0"/>
        <v>select N'Алмашій Марія Петрівна', N'3',  N'Інфекційне відділення',  N'Молодша медична сестра',  N'0.25', 8, 120, 0, getDate(), null, getDate() union all</v>
      </c>
      <c r="D9" t="s">
        <v>893</v>
      </c>
      <c r="E9" t="s">
        <v>92</v>
      </c>
      <c r="F9" t="s">
        <v>77</v>
      </c>
      <c r="G9" t="s">
        <v>111</v>
      </c>
      <c r="H9" t="s">
        <v>1508</v>
      </c>
      <c r="I9" t="s">
        <v>48</v>
      </c>
      <c r="J9" t="s">
        <v>112</v>
      </c>
      <c r="K9" s="5" t="s">
        <v>1668</v>
      </c>
      <c r="L9" t="s">
        <v>1574</v>
      </c>
      <c r="M9" t="s">
        <v>1570</v>
      </c>
      <c r="N9">
        <v>45505</v>
      </c>
      <c r="O9">
        <v>0</v>
      </c>
    </row>
    <row r="10" spans="3:15" hidden="1" x14ac:dyDescent="0.25">
      <c r="C10" t="str">
        <f t="shared" si="0"/>
        <v>select N'Андрейко Марія Дмитрівна', N'19',  N'Гнійно-септичне хірургічне відділення',  N'Молодша медична сестра',  N'1.00', 8, 120, 0, getDate(), null, getDate() union all</v>
      </c>
      <c r="D10" t="s">
        <v>479</v>
      </c>
      <c r="E10" t="s">
        <v>137</v>
      </c>
      <c r="F10" t="s">
        <v>138</v>
      </c>
      <c r="G10" t="s">
        <v>111</v>
      </c>
      <c r="H10" t="s">
        <v>25</v>
      </c>
      <c r="I10" t="s">
        <v>48</v>
      </c>
      <c r="J10" t="s">
        <v>112</v>
      </c>
      <c r="K10" t="s">
        <v>1569</v>
      </c>
      <c r="L10" t="s">
        <v>1569</v>
      </c>
      <c r="M10" t="s">
        <v>1569</v>
      </c>
      <c r="O10">
        <v>0</v>
      </c>
    </row>
    <row r="11" spans="3:15" hidden="1" x14ac:dyDescent="0.25">
      <c r="C11" t="str">
        <f t="shared" si="0"/>
        <v>select N'Андрейко Марія Іллічна', N'81',  N'Операційна №1',  N'Молодша медична сестра',  N'1.00', 8, 120, 0, getDate(), null, getDate() union all</v>
      </c>
      <c r="D11" t="s">
        <v>261</v>
      </c>
      <c r="E11" t="s">
        <v>231</v>
      </c>
      <c r="F11" t="s">
        <v>227</v>
      </c>
      <c r="G11" t="s">
        <v>111</v>
      </c>
      <c r="H11" t="s">
        <v>25</v>
      </c>
      <c r="I11" t="s">
        <v>48</v>
      </c>
      <c r="J11" t="s">
        <v>112</v>
      </c>
      <c r="K11" t="s">
        <v>1569</v>
      </c>
      <c r="L11" t="s">
        <v>1569</v>
      </c>
      <c r="M11" t="s">
        <v>1569</v>
      </c>
      <c r="O11">
        <v>0</v>
      </c>
    </row>
    <row r="12" spans="3:15" hidden="1" x14ac:dyDescent="0.25">
      <c r="C12" t="str">
        <f t="shared" si="0"/>
        <v>select N'Андрейко Неля Євгенівна', N'2',  N'Відділення екстреної (невідкладної) медичної допомоги',  N'Молодша медична сестра',  N'1.00', 8, 120, 0, getDate(), null, getDate() union all</v>
      </c>
      <c r="D12" t="s">
        <v>195</v>
      </c>
      <c r="E12" t="s">
        <v>173</v>
      </c>
      <c r="F12" t="s">
        <v>30</v>
      </c>
      <c r="G12" t="s">
        <v>111</v>
      </c>
      <c r="H12" t="s">
        <v>196</v>
      </c>
      <c r="I12" t="s">
        <v>48</v>
      </c>
      <c r="J12" t="s">
        <v>112</v>
      </c>
      <c r="K12" s="5" t="s">
        <v>1668</v>
      </c>
      <c r="L12" t="s">
        <v>1657</v>
      </c>
      <c r="M12" t="s">
        <v>1569</v>
      </c>
      <c r="O12">
        <v>0</v>
      </c>
    </row>
    <row r="13" spans="3:15" hidden="1" x14ac:dyDescent="0.25">
      <c r="C13" t="str">
        <f t="shared" si="0"/>
        <v>select N'Андрейко Неля Євгенівна', N'2',  N'Відділення екстреної (невідкладної) медичної допомоги',  N'Молодша медична сестра',  N'0.25', 8, 120, 0, getDate(), null, getDate() union all</v>
      </c>
      <c r="D13" t="s">
        <v>195</v>
      </c>
      <c r="E13" t="s">
        <v>173</v>
      </c>
      <c r="F13" t="s">
        <v>30</v>
      </c>
      <c r="G13" t="s">
        <v>111</v>
      </c>
      <c r="H13" t="s">
        <v>798</v>
      </c>
      <c r="I13" t="s">
        <v>48</v>
      </c>
      <c r="J13" t="s">
        <v>112</v>
      </c>
      <c r="K13" s="5" t="s">
        <v>1668</v>
      </c>
      <c r="L13" t="s">
        <v>1574</v>
      </c>
      <c r="M13" t="s">
        <v>1570</v>
      </c>
      <c r="O13">
        <v>0</v>
      </c>
    </row>
    <row r="14" spans="3:15" hidden="1" x14ac:dyDescent="0.25">
      <c r="C14" t="str">
        <f t="shared" si="0"/>
        <v>select N'Андрейко Оксана Дмитрівна', N'3',  N'Інфекційне відділення',  N'сестра медична',  N'1.00', 8, 200, 0, getDate(), null, getDate() union all</v>
      </c>
      <c r="D14" t="s">
        <v>561</v>
      </c>
      <c r="E14" t="s">
        <v>92</v>
      </c>
      <c r="F14" t="s">
        <v>77</v>
      </c>
      <c r="G14" t="s">
        <v>93</v>
      </c>
      <c r="H14" t="s">
        <v>94</v>
      </c>
      <c r="I14" t="s">
        <v>48</v>
      </c>
      <c r="J14" t="s">
        <v>95</v>
      </c>
      <c r="K14" t="s">
        <v>1569</v>
      </c>
      <c r="L14" t="s">
        <v>1569</v>
      </c>
      <c r="M14" t="s">
        <v>1569</v>
      </c>
      <c r="O14">
        <v>0</v>
      </c>
    </row>
    <row r="15" spans="3:15" hidden="1" x14ac:dyDescent="0.25">
      <c r="C15" t="str">
        <f t="shared" si="0"/>
        <v>select N'Андрела Мар''яна Василівна', N'22',  N'Відділення загальної терапії',  N'лікар-терапевт',  N'1.00', 0, 0, 0, getDate(), null, getDate() union all</v>
      </c>
      <c r="D15" t="s">
        <v>1604</v>
      </c>
      <c r="E15" t="s">
        <v>202</v>
      </c>
      <c r="F15" t="s">
        <v>203</v>
      </c>
      <c r="G15" t="s">
        <v>42</v>
      </c>
      <c r="H15">
        <v>1</v>
      </c>
      <c r="I15" t="s">
        <v>26</v>
      </c>
      <c r="J15" t="s">
        <v>26</v>
      </c>
      <c r="K15" t="s">
        <v>1569</v>
      </c>
      <c r="L15" t="s">
        <v>1569</v>
      </c>
      <c r="M15" t="s">
        <v>1569</v>
      </c>
      <c r="N15">
        <v>45505</v>
      </c>
      <c r="O15" s="1">
        <v>0</v>
      </c>
    </row>
    <row r="16" spans="3:15" hidden="1" x14ac:dyDescent="0.25">
      <c r="C16" t="str">
        <f t="shared" si="0"/>
        <v>select N'Андрієвський Олександр Олександрович', N'60',  N'Реабілітаційне відділення',  N'фізичний терапевт',  N'1.00', 8, 360, 0, getDate(), null, getDate() union all</v>
      </c>
      <c r="D16" t="s">
        <v>1253</v>
      </c>
      <c r="E16" t="s">
        <v>100</v>
      </c>
      <c r="F16" t="s">
        <v>101</v>
      </c>
      <c r="G16" t="s">
        <v>102</v>
      </c>
      <c r="H16" t="s">
        <v>353</v>
      </c>
      <c r="I16">
        <v>8</v>
      </c>
      <c r="J16">
        <v>360</v>
      </c>
      <c r="K16" t="s">
        <v>1569</v>
      </c>
      <c r="L16" t="s">
        <v>1569</v>
      </c>
      <c r="M16" t="s">
        <v>1569</v>
      </c>
      <c r="O16">
        <v>0</v>
      </c>
    </row>
    <row r="17" spans="3:15" hidden="1" x14ac:dyDescent="0.25">
      <c r="C17" t="str">
        <f t="shared" si="0"/>
        <v>select N'Андрійчук Галина Василівна', N'32',  N'Загальнолікарський кабінет',  N'архіваріус',  N'1.00', 8, 360, 0, getDate(), null, getDate() union all</v>
      </c>
      <c r="D17" t="s">
        <v>836</v>
      </c>
      <c r="E17" t="s">
        <v>127</v>
      </c>
      <c r="F17" t="s">
        <v>84</v>
      </c>
      <c r="G17" t="s">
        <v>837</v>
      </c>
      <c r="H17" t="s">
        <v>274</v>
      </c>
      <c r="I17" t="s">
        <v>48</v>
      </c>
      <c r="J17" t="s">
        <v>314</v>
      </c>
      <c r="K17" t="s">
        <v>1569</v>
      </c>
      <c r="L17" t="s">
        <v>1569</v>
      </c>
      <c r="M17" t="s">
        <v>1569</v>
      </c>
      <c r="O17">
        <v>0</v>
      </c>
    </row>
    <row r="18" spans="3:15" hidden="1" x14ac:dyDescent="0.25">
      <c r="C18" t="str">
        <f t="shared" si="0"/>
        <v>select N'Андріяшенко Ярослав Миколайович', N'21',  N'Онкологічне відділення',  N'лікар-гематолог',  N'0.50', 0, 0, 627.301632533333, getDate(), null, getDate() union all</v>
      </c>
      <c r="D18" t="s">
        <v>1422</v>
      </c>
      <c r="E18" t="s">
        <v>40</v>
      </c>
      <c r="F18" t="s">
        <v>41</v>
      </c>
      <c r="G18" t="s">
        <v>507</v>
      </c>
      <c r="H18" t="s">
        <v>86</v>
      </c>
      <c r="I18" t="s">
        <v>26</v>
      </c>
      <c r="J18" t="s">
        <v>26</v>
      </c>
      <c r="K18" s="5" t="s">
        <v>1668</v>
      </c>
      <c r="L18" t="s">
        <v>1658</v>
      </c>
      <c r="M18" t="s">
        <v>1571</v>
      </c>
      <c r="O18" t="s">
        <v>1575</v>
      </c>
    </row>
    <row r="19" spans="3:15" hidden="1" x14ac:dyDescent="0.25">
      <c r="C19" t="str">
        <f t="shared" si="0"/>
        <v>select N'Андріяшенко Ярослав Миколайович', N'2',  N'Відділення екстреної (невідкладної) медичної допомоги',  N'лікар-терапевт',  N'0.25', 0, 0, 31.659657, getDate(), null, getDate() union all</v>
      </c>
      <c r="D19" t="s">
        <v>1422</v>
      </c>
      <c r="E19" t="s">
        <v>173</v>
      </c>
      <c r="F19" t="s">
        <v>30</v>
      </c>
      <c r="G19" t="s">
        <v>42</v>
      </c>
      <c r="H19" t="s">
        <v>577</v>
      </c>
      <c r="I19" t="s">
        <v>26</v>
      </c>
      <c r="J19" t="s">
        <v>26</v>
      </c>
      <c r="K19" s="5" t="s">
        <v>1668</v>
      </c>
      <c r="L19" t="s">
        <v>1574</v>
      </c>
      <c r="M19" t="s">
        <v>1570</v>
      </c>
      <c r="O19" t="s">
        <v>1439</v>
      </c>
    </row>
    <row r="20" spans="3:15" hidden="1" x14ac:dyDescent="0.25">
      <c r="C20" t="str">
        <f t="shared" si="0"/>
        <v>select N'Андріяшенко Ярослав Миколайович', N'21',  N'Онкологічне відділення',  N'лікар-терапевт',  N'0.50', 0, 0, 48.25397, getDate(), null, getDate() union all</v>
      </c>
      <c r="D20" t="s">
        <v>1422</v>
      </c>
      <c r="E20" t="s">
        <v>40</v>
      </c>
      <c r="F20" t="s">
        <v>41</v>
      </c>
      <c r="G20" t="s">
        <v>42</v>
      </c>
      <c r="H20" t="s">
        <v>86</v>
      </c>
      <c r="I20" t="s">
        <v>26</v>
      </c>
      <c r="J20" t="s">
        <v>26</v>
      </c>
      <c r="K20" s="5" t="s">
        <v>1668</v>
      </c>
      <c r="L20" t="s">
        <v>1658</v>
      </c>
      <c r="M20" t="s">
        <v>1571</v>
      </c>
      <c r="O20" t="s">
        <v>1503</v>
      </c>
    </row>
    <row r="21" spans="3:15" hidden="1" x14ac:dyDescent="0.25">
      <c r="C21" t="str">
        <f t="shared" si="0"/>
        <v>select N'Андрусь Аліна Михайлівна', N'2',  N'Відділення екстреної (невідкладної) медичної допомоги',  N'лікар-терапевт',  N'1.00', 0, 0, 3323.4879112, getDate(), null, getDate() union all</v>
      </c>
      <c r="D21" t="s">
        <v>1327</v>
      </c>
      <c r="E21" t="s">
        <v>173</v>
      </c>
      <c r="F21" t="s">
        <v>30</v>
      </c>
      <c r="G21" t="s">
        <v>42</v>
      </c>
      <c r="H21" t="s">
        <v>175</v>
      </c>
      <c r="I21" t="s">
        <v>26</v>
      </c>
      <c r="J21" t="s">
        <v>26</v>
      </c>
      <c r="K21" s="5" t="s">
        <v>1668</v>
      </c>
      <c r="L21" t="s">
        <v>1657</v>
      </c>
      <c r="M21" t="s">
        <v>1569</v>
      </c>
      <c r="O21" t="s">
        <v>1625</v>
      </c>
    </row>
    <row r="22" spans="3:15" hidden="1" x14ac:dyDescent="0.25">
      <c r="C22" t="str">
        <f t="shared" si="0"/>
        <v>select N'Андрусь Аліна Михайлівна', N'2',  N'Відділення екстреної (невідкладної) медичної допомоги',  N'лікар-терапевт',  N'0.25', 0, 0, 250.70097, getDate(), null, getDate() union all</v>
      </c>
      <c r="D22" t="s">
        <v>1327</v>
      </c>
      <c r="E22" t="s">
        <v>173</v>
      </c>
      <c r="F22" t="s">
        <v>30</v>
      </c>
      <c r="G22" t="s">
        <v>42</v>
      </c>
      <c r="H22" t="s">
        <v>1671</v>
      </c>
      <c r="I22" t="s">
        <v>26</v>
      </c>
      <c r="J22" t="s">
        <v>26</v>
      </c>
      <c r="K22" s="5" t="s">
        <v>1668</v>
      </c>
      <c r="L22" t="s">
        <v>1574</v>
      </c>
      <c r="M22" t="s">
        <v>1570</v>
      </c>
      <c r="O22" t="s">
        <v>1484</v>
      </c>
    </row>
    <row r="23" spans="3:15" hidden="1" x14ac:dyDescent="0.25">
      <c r="C23" t="str">
        <f t="shared" si="0"/>
        <v>select N'Анталик Тетяна Іванівна', N'22',  N'Відділення загальної терапії',  N'Молодша медична сестра',  N'1.00', 8, 120, 0, getDate(), null, getDate() union all</v>
      </c>
      <c r="D23" t="s">
        <v>523</v>
      </c>
      <c r="E23" t="s">
        <v>202</v>
      </c>
      <c r="F23" t="s">
        <v>203</v>
      </c>
      <c r="G23" t="s">
        <v>111</v>
      </c>
      <c r="H23" t="s">
        <v>204</v>
      </c>
      <c r="I23" t="s">
        <v>48</v>
      </c>
      <c r="J23" t="s">
        <v>112</v>
      </c>
      <c r="K23" t="s">
        <v>1569</v>
      </c>
      <c r="L23" t="s">
        <v>1569</v>
      </c>
      <c r="M23" t="s">
        <v>1569</v>
      </c>
      <c r="O23">
        <v>0</v>
      </c>
    </row>
    <row r="24" spans="3:15" hidden="1" x14ac:dyDescent="0.25">
      <c r="C24" t="str">
        <f t="shared" si="0"/>
        <v>select N'Анталовська Мар’яна Володимирівна', N'16',  N'Пологове відділення',  N'сестра-господиня',  N'1.00', 8, 140, 0, getDate(), null, getDate() union all</v>
      </c>
      <c r="D24" t="s">
        <v>1329</v>
      </c>
      <c r="E24" t="s">
        <v>157</v>
      </c>
      <c r="F24" t="s">
        <v>158</v>
      </c>
      <c r="G24" t="s">
        <v>183</v>
      </c>
      <c r="H24" t="s">
        <v>25</v>
      </c>
      <c r="I24" t="s">
        <v>48</v>
      </c>
      <c r="J24" t="s">
        <v>184</v>
      </c>
      <c r="K24" s="5" t="s">
        <v>1669</v>
      </c>
      <c r="L24" t="s">
        <v>1659</v>
      </c>
      <c r="M24" t="s">
        <v>1569</v>
      </c>
      <c r="O24">
        <v>0</v>
      </c>
    </row>
    <row r="25" spans="3:15" hidden="1" x14ac:dyDescent="0.25">
      <c r="C25" t="str">
        <f t="shared" si="0"/>
        <v>select N'Анталовська Мар’яна Володимирівна', N'85',  N'Відділення сумісного перебування матері та дитини',  N'сестра-господиня',  N'0.50', 8, 140, 0, getDate(), null, getDate() union all</v>
      </c>
      <c r="D25" t="s">
        <v>1329</v>
      </c>
      <c r="E25" t="s">
        <v>146</v>
      </c>
      <c r="F25" t="s">
        <v>147</v>
      </c>
      <c r="G25" t="s">
        <v>183</v>
      </c>
      <c r="H25" t="s">
        <v>25</v>
      </c>
      <c r="I25" t="s">
        <v>48</v>
      </c>
      <c r="J25" t="s">
        <v>184</v>
      </c>
      <c r="K25" s="5" t="s">
        <v>1669</v>
      </c>
      <c r="L25" t="s">
        <v>1660</v>
      </c>
      <c r="M25" t="s">
        <v>1571</v>
      </c>
      <c r="O25">
        <v>0</v>
      </c>
    </row>
    <row r="26" spans="3:15" hidden="1" x14ac:dyDescent="0.25">
      <c r="C26" t="str">
        <f t="shared" si="0"/>
        <v>select N'Антонік Наталія Михайлівна', N'25',  N'Клініко-діагностична лабораторія',  N'лаборант',  N'1.00', 8, 200, 0, getDate(), null, getDate() union all</v>
      </c>
      <c r="D26" t="s">
        <v>819</v>
      </c>
      <c r="E26" t="s">
        <v>268</v>
      </c>
      <c r="F26" t="s">
        <v>269</v>
      </c>
      <c r="G26" t="s">
        <v>270</v>
      </c>
      <c r="H26" t="s">
        <v>31</v>
      </c>
      <c r="I26" t="s">
        <v>48</v>
      </c>
      <c r="J26" t="s">
        <v>95</v>
      </c>
      <c r="K26" t="s">
        <v>1569</v>
      </c>
      <c r="L26" t="s">
        <v>1569</v>
      </c>
      <c r="M26" t="s">
        <v>1569</v>
      </c>
      <c r="O26">
        <v>0</v>
      </c>
    </row>
    <row r="27" spans="3:15" hidden="1" x14ac:dyDescent="0.25">
      <c r="C27" t="str">
        <f t="shared" si="0"/>
        <v>select N'Аришина Вікторія Петрівна', N'22',  N'Відділення загальної терапії',  N'сестра медична',  N'1.00', 8, 200, 0, getDate(), null, getDate() union all</v>
      </c>
      <c r="D27" t="s">
        <v>450</v>
      </c>
      <c r="E27" t="s">
        <v>202</v>
      </c>
      <c r="F27" t="s">
        <v>203</v>
      </c>
      <c r="G27" t="s">
        <v>93</v>
      </c>
      <c r="H27" t="s">
        <v>181</v>
      </c>
      <c r="I27" t="s">
        <v>48</v>
      </c>
      <c r="J27" t="s">
        <v>95</v>
      </c>
      <c r="K27" t="s">
        <v>1569</v>
      </c>
      <c r="L27" t="s">
        <v>1569</v>
      </c>
      <c r="M27" t="s">
        <v>1569</v>
      </c>
      <c r="O27">
        <v>0</v>
      </c>
    </row>
    <row r="28" spans="3:15" hidden="1" x14ac:dyDescent="0.25">
      <c r="C28" t="str">
        <f t="shared" si="0"/>
        <v>select N'Бабіля Віталіна Василівна', N'21',  N'Онкологічне відділення',  N'сестра медична',  N'1.00', 8, 200, 0, getDate(), null, getDate() union all</v>
      </c>
      <c r="D28" t="s">
        <v>178</v>
      </c>
      <c r="E28" t="s">
        <v>40</v>
      </c>
      <c r="F28" t="s">
        <v>41</v>
      </c>
      <c r="G28" t="s">
        <v>93</v>
      </c>
      <c r="H28" t="s">
        <v>179</v>
      </c>
      <c r="I28" t="s">
        <v>48</v>
      </c>
      <c r="J28" t="s">
        <v>95</v>
      </c>
      <c r="K28" t="s">
        <v>1569</v>
      </c>
      <c r="L28" t="s">
        <v>1569</v>
      </c>
      <c r="M28" t="s">
        <v>1569</v>
      </c>
      <c r="O28">
        <v>0</v>
      </c>
    </row>
    <row r="29" spans="3:15" hidden="1" x14ac:dyDescent="0.25">
      <c r="C29" t="str">
        <f t="shared" si="0"/>
        <v>select N'Бабіля Еріка Іванівна', N'28',  N'Кабінет ультразвукового обстеження',  N'лікар з ультразвукової діагностики',  N'0.75', 8, 360, 0, getDate(), null, getDate() union all</v>
      </c>
      <c r="D29" t="s">
        <v>1305</v>
      </c>
      <c r="E29" t="s">
        <v>368</v>
      </c>
      <c r="F29" t="s">
        <v>365</v>
      </c>
      <c r="G29" t="s">
        <v>159</v>
      </c>
      <c r="H29" t="s">
        <v>1672</v>
      </c>
      <c r="I29">
        <v>8</v>
      </c>
      <c r="J29">
        <v>360</v>
      </c>
      <c r="K29" t="s">
        <v>1572</v>
      </c>
      <c r="L29" t="s">
        <v>1569</v>
      </c>
      <c r="M29" t="s">
        <v>1572</v>
      </c>
      <c r="O29">
        <v>0</v>
      </c>
    </row>
    <row r="30" spans="3:15" hidden="1" x14ac:dyDescent="0.25">
      <c r="C30" t="str">
        <f t="shared" si="0"/>
        <v>select N'Бабіля Мар’яна Іллівна', N'7',  N'Відділення анестезіології та інтенсивної терапії',  N'сестра медична-анестезист',  N'1.00', 8, 260, 0, getDate(), null, getDate() union all</v>
      </c>
      <c r="D30" t="s">
        <v>536</v>
      </c>
      <c r="E30" t="s">
        <v>206</v>
      </c>
      <c r="F30" t="s">
        <v>140</v>
      </c>
      <c r="G30" t="s">
        <v>362</v>
      </c>
      <c r="H30" t="s">
        <v>25</v>
      </c>
      <c r="I30" t="s">
        <v>48</v>
      </c>
      <c r="J30" t="s">
        <v>49</v>
      </c>
      <c r="K30" t="s">
        <v>1569</v>
      </c>
      <c r="L30" t="s">
        <v>1569</v>
      </c>
      <c r="M30" t="s">
        <v>1569</v>
      </c>
      <c r="O30">
        <v>0</v>
      </c>
    </row>
    <row r="31" spans="3:15" hidden="1" x14ac:dyDescent="0.25">
      <c r="C31" t="str">
        <f t="shared" si="0"/>
        <v>select N'Бабінець Наталія Олександрівна', N'91',  N'Роздаткова',  N'сестра медична з дієтичного харчування',  N'1.00', 8, 200, 0, getDate(), null, getDate() union all</v>
      </c>
      <c r="D31" t="s">
        <v>1050</v>
      </c>
      <c r="E31" t="s">
        <v>1051</v>
      </c>
      <c r="F31" t="s">
        <v>116</v>
      </c>
      <c r="G31" t="s">
        <v>1052</v>
      </c>
      <c r="H31" t="s">
        <v>131</v>
      </c>
      <c r="I31" t="s">
        <v>48</v>
      </c>
      <c r="J31" t="s">
        <v>95</v>
      </c>
      <c r="K31" t="s">
        <v>1569</v>
      </c>
      <c r="L31" t="s">
        <v>1569</v>
      </c>
      <c r="M31" t="s">
        <v>1569</v>
      </c>
      <c r="O31">
        <v>0</v>
      </c>
    </row>
    <row r="32" spans="3:15" hidden="1" x14ac:dyDescent="0.25">
      <c r="C32" t="str">
        <f t="shared" si="0"/>
        <v>select N'Бадалов Заур Адалят Огли', N'2',  N'Відділення екстреної (невідкладної) медичної допомоги',  N'Брат медичний',  N'0.50', 8, 200, 0, getDate(), null, getDate() union all</v>
      </c>
      <c r="D32" t="s">
        <v>1014</v>
      </c>
      <c r="E32" t="s">
        <v>173</v>
      </c>
      <c r="F32" t="s">
        <v>30</v>
      </c>
      <c r="G32" t="s">
        <v>1015</v>
      </c>
      <c r="H32" t="s">
        <v>31</v>
      </c>
      <c r="I32" t="s">
        <v>48</v>
      </c>
      <c r="J32" t="s">
        <v>95</v>
      </c>
      <c r="K32" t="s">
        <v>1571</v>
      </c>
      <c r="L32" t="s">
        <v>1569</v>
      </c>
      <c r="M32" t="s">
        <v>1571</v>
      </c>
      <c r="O32">
        <v>0</v>
      </c>
    </row>
    <row r="33" spans="3:15" hidden="1" x14ac:dyDescent="0.25">
      <c r="C33" t="str">
        <f t="shared" si="0"/>
        <v>select N'Балаж Валерія Валеріївна', N'19',  N'Гнійно-септичне хірургічне відділення',  N'сестра медична',  N'1.00', 8, 200, 0, getDate(), null, getDate() union all</v>
      </c>
      <c r="D33" t="s">
        <v>1328</v>
      </c>
      <c r="E33" t="s">
        <v>137</v>
      </c>
      <c r="F33" t="s">
        <v>138</v>
      </c>
      <c r="G33" t="s">
        <v>93</v>
      </c>
      <c r="H33" t="s">
        <v>475</v>
      </c>
      <c r="I33" t="s">
        <v>48</v>
      </c>
      <c r="J33" t="s">
        <v>95</v>
      </c>
      <c r="K33" t="s">
        <v>1569</v>
      </c>
      <c r="L33" t="s">
        <v>1569</v>
      </c>
      <c r="M33" t="s">
        <v>1569</v>
      </c>
      <c r="O33">
        <v>0</v>
      </c>
    </row>
    <row r="34" spans="3:15" hidden="1" x14ac:dyDescent="0.25">
      <c r="C34" t="str">
        <f t="shared" si="0"/>
        <v>select N'Балега Ірина Петрівна', N'19',  N'Гнійно-септичне хірургічне відділення',  N'Молодша медична сестра',  N'1.00', 8, 120, 0, getDate(), null, getDate() union all</v>
      </c>
      <c r="D34" t="s">
        <v>482</v>
      </c>
      <c r="E34" t="s">
        <v>137</v>
      </c>
      <c r="F34" t="s">
        <v>138</v>
      </c>
      <c r="G34" t="s">
        <v>111</v>
      </c>
      <c r="H34" t="s">
        <v>25</v>
      </c>
      <c r="I34" t="s">
        <v>48</v>
      </c>
      <c r="J34" t="s">
        <v>112</v>
      </c>
      <c r="K34" t="s">
        <v>1569</v>
      </c>
      <c r="L34" t="s">
        <v>1569</v>
      </c>
      <c r="M34" t="s">
        <v>1569</v>
      </c>
      <c r="O34">
        <v>0</v>
      </c>
    </row>
    <row r="35" spans="3:15" hidden="1" x14ac:dyDescent="0.25">
      <c r="C35" t="str">
        <f t="shared" si="0"/>
        <v>select N'Балог Мар"яна Василівна', N'85',  N'Відділення сумісного перебування матері та дитини',  N'сестра медична',  N'1.00', 8, 200, 0, getDate(), null, getDate() union all</v>
      </c>
      <c r="D35" t="s">
        <v>817</v>
      </c>
      <c r="E35" t="s">
        <v>146</v>
      </c>
      <c r="F35" t="s">
        <v>147</v>
      </c>
      <c r="G35" t="s">
        <v>93</v>
      </c>
      <c r="H35" t="s">
        <v>818</v>
      </c>
      <c r="I35" t="s">
        <v>48</v>
      </c>
      <c r="J35" t="s">
        <v>95</v>
      </c>
      <c r="K35" t="s">
        <v>1569</v>
      </c>
      <c r="L35" t="s">
        <v>1569</v>
      </c>
      <c r="M35" t="s">
        <v>1569</v>
      </c>
      <c r="O35">
        <v>0</v>
      </c>
    </row>
    <row r="36" spans="3:15" hidden="1" x14ac:dyDescent="0.25">
      <c r="C36" t="str">
        <f t="shared" si="0"/>
        <v>select N'Балог Мар''яна Юріївна', N'4',  N'Гінекологічне відділення',  N'Молодша медична сестра',  N'1.00', 8, 120, 0, getDate(), null, getDate() union all</v>
      </c>
      <c r="D36" t="s">
        <v>1605</v>
      </c>
      <c r="E36" t="s">
        <v>34</v>
      </c>
      <c r="F36" t="s">
        <v>35</v>
      </c>
      <c r="G36" t="s">
        <v>111</v>
      </c>
      <c r="H36" t="s">
        <v>376</v>
      </c>
      <c r="I36" t="s">
        <v>48</v>
      </c>
      <c r="J36" t="s">
        <v>112</v>
      </c>
      <c r="K36" t="s">
        <v>1569</v>
      </c>
      <c r="L36" t="s">
        <v>1569</v>
      </c>
      <c r="M36" t="s">
        <v>1569</v>
      </c>
      <c r="O36">
        <v>0</v>
      </c>
    </row>
    <row r="37" spans="3:15" hidden="1" x14ac:dyDescent="0.25">
      <c r="C37" t="str">
        <f t="shared" si="0"/>
        <v>select N'Балог Наталія Василівна', N'21',  N'Онкологічне відділення',  N'сестра медична',  N'1.00', 8, 200, 0, getDate(), null, getDate() union all</v>
      </c>
      <c r="D37" t="s">
        <v>1163</v>
      </c>
      <c r="E37" t="s">
        <v>40</v>
      </c>
      <c r="F37" t="s">
        <v>41</v>
      </c>
      <c r="G37" t="s">
        <v>93</v>
      </c>
      <c r="H37" t="s">
        <v>31</v>
      </c>
      <c r="I37" t="s">
        <v>48</v>
      </c>
      <c r="J37" t="s">
        <v>95</v>
      </c>
      <c r="K37" t="s">
        <v>1569</v>
      </c>
      <c r="L37" t="s">
        <v>1569</v>
      </c>
      <c r="M37" t="s">
        <v>1569</v>
      </c>
      <c r="O37">
        <v>0</v>
      </c>
    </row>
    <row r="38" spans="3:15" hidden="1" x14ac:dyDescent="0.25">
      <c r="C38" t="str">
        <f t="shared" si="0"/>
        <v>select N'Балог Оксана Юріївна', N'3',  N'Інфекційне відділення',  N'Молодша медична сестра',  N'1.00', 8, 120, 0, getDate(), null, getDate() union all</v>
      </c>
      <c r="D38" t="s">
        <v>1158</v>
      </c>
      <c r="E38" t="s">
        <v>92</v>
      </c>
      <c r="F38" t="s">
        <v>77</v>
      </c>
      <c r="G38" t="s">
        <v>111</v>
      </c>
      <c r="H38" t="s">
        <v>94</v>
      </c>
      <c r="I38" t="s">
        <v>48</v>
      </c>
      <c r="J38" t="s">
        <v>112</v>
      </c>
      <c r="K38" t="s">
        <v>1569</v>
      </c>
      <c r="L38" t="s">
        <v>1569</v>
      </c>
      <c r="M38" t="s">
        <v>1569</v>
      </c>
      <c r="O38">
        <v>0</v>
      </c>
    </row>
    <row r="39" spans="3:15" hidden="1" x14ac:dyDescent="0.25">
      <c r="C39" t="str">
        <f t="shared" si="0"/>
        <v>select N'Балог Олександр Олександрович', N'21',  N'Онкологічне відділення',  N'лікар-онколог',  N'1.00', 0, 0, 1714.2859, getDate(), null, getDate() union all</v>
      </c>
      <c r="D39" t="s">
        <v>167</v>
      </c>
      <c r="E39" t="s">
        <v>40</v>
      </c>
      <c r="F39" t="s">
        <v>41</v>
      </c>
      <c r="G39" t="s">
        <v>163</v>
      </c>
      <c r="H39" t="s">
        <v>168</v>
      </c>
      <c r="I39" t="s">
        <v>26</v>
      </c>
      <c r="J39" t="s">
        <v>26</v>
      </c>
      <c r="K39" t="s">
        <v>1569</v>
      </c>
      <c r="L39" t="s">
        <v>1569</v>
      </c>
      <c r="M39" t="s">
        <v>1569</v>
      </c>
      <c r="O39" t="s">
        <v>169</v>
      </c>
    </row>
    <row r="40" spans="3:15" hidden="1" x14ac:dyDescent="0.25">
      <c r="C40" t="str">
        <f t="shared" si="0"/>
        <v>select N'Балог Олена Іванівна', N'96',  N'Приймальний блок',  N'Молодша медична сестра',  N'1.00', 8, 120, 0, getDate(), null, getDate() union all</v>
      </c>
      <c r="D40" t="s">
        <v>689</v>
      </c>
      <c r="E40" t="s">
        <v>637</v>
      </c>
      <c r="F40" t="s">
        <v>638</v>
      </c>
      <c r="G40" t="s">
        <v>111</v>
      </c>
      <c r="H40" t="s">
        <v>25</v>
      </c>
      <c r="I40" t="s">
        <v>48</v>
      </c>
      <c r="J40" t="s">
        <v>112</v>
      </c>
      <c r="K40" t="s">
        <v>1569</v>
      </c>
      <c r="L40" t="s">
        <v>1569</v>
      </c>
      <c r="M40" t="s">
        <v>1569</v>
      </c>
      <c r="O40">
        <v>0</v>
      </c>
    </row>
    <row r="41" spans="3:15" hidden="1" x14ac:dyDescent="0.25">
      <c r="C41" t="str">
        <f t="shared" si="0"/>
        <v>select N'Балог Олеся Іванівна', N'21',  N'Онкологічне відділення',  N'сестра медична',  N'1.00', 8, 200, 0, getDate(), null, getDate() union all</v>
      </c>
      <c r="D41" t="s">
        <v>1435</v>
      </c>
      <c r="E41" t="s">
        <v>40</v>
      </c>
      <c r="F41" t="s">
        <v>41</v>
      </c>
      <c r="G41" t="s">
        <v>93</v>
      </c>
      <c r="H41" t="s">
        <v>31</v>
      </c>
      <c r="I41" t="s">
        <v>48</v>
      </c>
      <c r="J41" t="s">
        <v>95</v>
      </c>
      <c r="K41" t="s">
        <v>1569</v>
      </c>
      <c r="L41" t="s">
        <v>1569</v>
      </c>
      <c r="M41" t="s">
        <v>1569</v>
      </c>
      <c r="O41">
        <v>0</v>
      </c>
    </row>
    <row r="42" spans="3:15" hidden="1" x14ac:dyDescent="0.25">
      <c r="C42" t="str">
        <f t="shared" si="0"/>
        <v>select N'Балух Надія Василівна', N'7',  N'Відділення анестезіології та інтенсивної терапії',  N'сестра медична-анестезист',  N'1.00', 8, 260, 0, getDate(), null, getDate() union all</v>
      </c>
      <c r="D42" t="s">
        <v>464</v>
      </c>
      <c r="E42" t="s">
        <v>206</v>
      </c>
      <c r="F42" t="s">
        <v>140</v>
      </c>
      <c r="G42" t="s">
        <v>362</v>
      </c>
      <c r="H42" t="s">
        <v>193</v>
      </c>
      <c r="I42" t="s">
        <v>48</v>
      </c>
      <c r="J42" t="s">
        <v>49</v>
      </c>
      <c r="K42" t="s">
        <v>1569</v>
      </c>
      <c r="L42" t="s">
        <v>1569</v>
      </c>
      <c r="M42" t="s">
        <v>1569</v>
      </c>
      <c r="O42">
        <v>0</v>
      </c>
    </row>
    <row r="43" spans="3:15" hidden="1" x14ac:dyDescent="0.25">
      <c r="C43" t="str">
        <f t="shared" si="0"/>
        <v>select N'Бандюк Вікторія Дезидерівна', N'33',  N'Жіноча консультація',  N'старша акушерка',  N'1.00', 8, 280, 0, getDate(), null, getDate() union all</v>
      </c>
      <c r="D43" t="s">
        <v>300</v>
      </c>
      <c r="E43" t="s">
        <v>222</v>
      </c>
      <c r="F43" t="s">
        <v>223</v>
      </c>
      <c r="G43" t="s">
        <v>301</v>
      </c>
      <c r="H43" t="s">
        <v>25</v>
      </c>
      <c r="I43" t="s">
        <v>48</v>
      </c>
      <c r="J43" t="s">
        <v>118</v>
      </c>
      <c r="K43" t="s">
        <v>1569</v>
      </c>
      <c r="L43" t="s">
        <v>1569</v>
      </c>
      <c r="M43" t="s">
        <v>1569</v>
      </c>
      <c r="O43">
        <v>0</v>
      </c>
    </row>
    <row r="44" spans="3:15" hidden="1" x14ac:dyDescent="0.25">
      <c r="C44" t="str">
        <f t="shared" si="0"/>
        <v>select N'Баран Олена Василівна', N'97',  N'Акушерський блок',  N'акушерка',  N'1.00', 8, 260, 0, getDate(), null, getDate() union all</v>
      </c>
      <c r="D44" t="s">
        <v>884</v>
      </c>
      <c r="E44" t="s">
        <v>641</v>
      </c>
      <c r="F44" t="s">
        <v>642</v>
      </c>
      <c r="G44" t="s">
        <v>46</v>
      </c>
      <c r="H44" t="s">
        <v>618</v>
      </c>
      <c r="I44" t="s">
        <v>48</v>
      </c>
      <c r="J44" t="s">
        <v>49</v>
      </c>
      <c r="K44" t="s">
        <v>1569</v>
      </c>
      <c r="L44" t="s">
        <v>1569</v>
      </c>
      <c r="M44" t="s">
        <v>1569</v>
      </c>
      <c r="O44">
        <v>0</v>
      </c>
    </row>
    <row r="45" spans="3:15" hidden="1" x14ac:dyDescent="0.25">
      <c r="C45" t="str">
        <f t="shared" si="0"/>
        <v>select N'Барна Христина Василівна', N'60',  N'Реабілітаційне відділення',  N'логопед',  N'0.25', 8, 360, 0, getDate(), null, getDate() union all</v>
      </c>
      <c r="D45" t="s">
        <v>1216</v>
      </c>
      <c r="E45" t="s">
        <v>100</v>
      </c>
      <c r="F45" t="s">
        <v>101</v>
      </c>
      <c r="G45" t="s">
        <v>790</v>
      </c>
      <c r="H45" t="s">
        <v>193</v>
      </c>
      <c r="I45" t="s">
        <v>48</v>
      </c>
      <c r="J45" t="s">
        <v>314</v>
      </c>
      <c r="K45" t="s">
        <v>1570</v>
      </c>
      <c r="L45" t="s">
        <v>1569</v>
      </c>
      <c r="M45" t="s">
        <v>1570</v>
      </c>
      <c r="O45">
        <v>0</v>
      </c>
    </row>
    <row r="46" spans="3:15" hidden="1" x14ac:dyDescent="0.25">
      <c r="C46" t="str">
        <f t="shared" si="0"/>
        <v>select N'Барта Марина Володимирівна', N'46',  N'Медичний склад',  N'Статистик',  N'1.00', 5, 640, 0, getDate(), null, getDate() union all</v>
      </c>
      <c r="D46" t="s">
        <v>785</v>
      </c>
      <c r="E46" t="s">
        <v>511</v>
      </c>
      <c r="F46" t="s">
        <v>512</v>
      </c>
      <c r="G46" t="s">
        <v>769</v>
      </c>
      <c r="H46" t="s">
        <v>25</v>
      </c>
      <c r="I46" t="s">
        <v>23</v>
      </c>
      <c r="J46" t="s">
        <v>61</v>
      </c>
      <c r="K46" t="s">
        <v>1569</v>
      </c>
      <c r="L46" t="s">
        <v>1569</v>
      </c>
      <c r="M46" t="s">
        <v>1569</v>
      </c>
      <c r="O46">
        <v>0</v>
      </c>
    </row>
    <row r="47" spans="3:15" hidden="1" x14ac:dyDescent="0.25">
      <c r="C47" t="str">
        <f t="shared" si="0"/>
        <v>select N'Барчі Маріан Іванович', N'21',  N'Онкологічне відділення',  N'лікар-онколог',  N'0.75', 0, 0, 2350.2476, getDate(), null, getDate() union all</v>
      </c>
      <c r="D47" t="s">
        <v>162</v>
      </c>
      <c r="E47" t="s">
        <v>40</v>
      </c>
      <c r="F47" t="s">
        <v>41</v>
      </c>
      <c r="G47" t="s">
        <v>163</v>
      </c>
      <c r="H47" t="s">
        <v>1673</v>
      </c>
      <c r="I47" t="s">
        <v>26</v>
      </c>
      <c r="J47" t="s">
        <v>26</v>
      </c>
      <c r="K47" s="5" t="s">
        <v>1668</v>
      </c>
      <c r="L47" t="s">
        <v>1661</v>
      </c>
      <c r="M47" t="s">
        <v>1572</v>
      </c>
      <c r="O47" t="s">
        <v>166</v>
      </c>
    </row>
    <row r="48" spans="3:15" hidden="1" x14ac:dyDescent="0.25">
      <c r="C48" t="str">
        <f t="shared" si="0"/>
        <v>select N'Барчі Маріан Іванович', N'991',  N'Онкологічне відділення',  N'завідувач',  N'0.50', 0, 0, 0, getDate(), null, getDate() union all</v>
      </c>
      <c r="D48" t="s">
        <v>162</v>
      </c>
      <c r="E48" t="s">
        <v>40</v>
      </c>
      <c r="F48">
        <v>991</v>
      </c>
      <c r="G48" t="s">
        <v>69</v>
      </c>
      <c r="H48" t="s">
        <v>683</v>
      </c>
      <c r="I48" t="s">
        <v>26</v>
      </c>
      <c r="J48" t="s">
        <v>26</v>
      </c>
      <c r="K48" s="5" t="s">
        <v>1668</v>
      </c>
      <c r="L48" t="s">
        <v>1658</v>
      </c>
      <c r="M48" t="s">
        <v>1571</v>
      </c>
      <c r="O48">
        <v>0</v>
      </c>
    </row>
    <row r="49" spans="3:15" hidden="1" x14ac:dyDescent="0.25">
      <c r="C49" t="str">
        <f t="shared" si="0"/>
        <v>select N'Басараб Вікторія Василівна', N'32',  N'Сектор дитячої консультації',  N'психолог',  N'1.00', 8, 360, 0, getDate(), null, getDate() union all</v>
      </c>
      <c r="D49" t="s">
        <v>500</v>
      </c>
      <c r="E49" t="s">
        <v>237</v>
      </c>
      <c r="F49" t="s">
        <v>84</v>
      </c>
      <c r="G49" t="s">
        <v>358</v>
      </c>
      <c r="H49" t="s">
        <v>25</v>
      </c>
      <c r="I49" t="s">
        <v>48</v>
      </c>
      <c r="J49" t="s">
        <v>314</v>
      </c>
      <c r="K49" s="5" t="s">
        <v>1668</v>
      </c>
      <c r="L49" t="s">
        <v>1657</v>
      </c>
      <c r="M49" t="s">
        <v>1569</v>
      </c>
      <c r="O49">
        <v>0</v>
      </c>
    </row>
    <row r="50" spans="3:15" hidden="1" x14ac:dyDescent="0.25">
      <c r="C50" t="str">
        <f t="shared" si="0"/>
        <v>select N'Басараб Вікторія Василівна', N'32',  N'Центр психологічної реабілітації та травмотерапії',  N'психолог',  N'0.25', 8, 360, 0, getDate(), null, getDate() union all</v>
      </c>
      <c r="D50" t="s">
        <v>500</v>
      </c>
      <c r="E50" t="s">
        <v>1357</v>
      </c>
      <c r="F50" t="s">
        <v>84</v>
      </c>
      <c r="G50" t="s">
        <v>358</v>
      </c>
      <c r="H50" t="s">
        <v>592</v>
      </c>
      <c r="I50" t="s">
        <v>48</v>
      </c>
      <c r="J50" t="s">
        <v>314</v>
      </c>
      <c r="K50" s="5" t="s">
        <v>1668</v>
      </c>
      <c r="L50" t="s">
        <v>1574</v>
      </c>
      <c r="M50" t="s">
        <v>1570</v>
      </c>
      <c r="O50">
        <v>0</v>
      </c>
    </row>
    <row r="51" spans="3:15" hidden="1" x14ac:dyDescent="0.25">
      <c r="C51" t="str">
        <f t="shared" si="0"/>
        <v>select N'Басараб Ліана Борисівна', N'32',  N'Урологічний кабінет',  N'сестра медична',  N'1.00', 8, 200, 0, getDate(), null, getDate() union all</v>
      </c>
      <c r="D51" t="s">
        <v>1021</v>
      </c>
      <c r="E51" t="s">
        <v>871</v>
      </c>
      <c r="F51" t="s">
        <v>84</v>
      </c>
      <c r="G51" t="s">
        <v>93</v>
      </c>
      <c r="H51" t="s">
        <v>25</v>
      </c>
      <c r="I51" t="s">
        <v>48</v>
      </c>
      <c r="J51" t="s">
        <v>95</v>
      </c>
      <c r="K51" t="s">
        <v>1569</v>
      </c>
      <c r="L51" t="s">
        <v>1569</v>
      </c>
      <c r="M51" t="s">
        <v>1569</v>
      </c>
      <c r="O51">
        <v>0</v>
      </c>
    </row>
    <row r="52" spans="3:15" hidden="1" x14ac:dyDescent="0.25">
      <c r="C52" t="str">
        <f t="shared" si="0"/>
        <v>select N'Басараб Магдалина Василівна', N'16',  N'Пологове відділення',  N'дезінфектор',  N'1.00', 8, 360, 0, getDate(), null, getDate() union all</v>
      </c>
      <c r="D52" t="s">
        <v>668</v>
      </c>
      <c r="E52" t="s">
        <v>157</v>
      </c>
      <c r="F52" t="s">
        <v>158</v>
      </c>
      <c r="G52" t="s">
        <v>669</v>
      </c>
      <c r="H52" t="s">
        <v>25</v>
      </c>
      <c r="I52" t="s">
        <v>48</v>
      </c>
      <c r="J52" t="s">
        <v>314</v>
      </c>
      <c r="K52" t="s">
        <v>1569</v>
      </c>
      <c r="L52" t="s">
        <v>1569</v>
      </c>
      <c r="M52" t="s">
        <v>1569</v>
      </c>
      <c r="O52">
        <v>0</v>
      </c>
    </row>
    <row r="53" spans="3:15" hidden="1" x14ac:dyDescent="0.25">
      <c r="C53" t="str">
        <f t="shared" si="0"/>
        <v>select N'Басараб Марина Юріївна', N'5',  N'Відділення ортопедії, травматології та нейрохірургії',  N'Молодша медична сестра',  N'1.00', 8, 120, 0, getDate(), null, getDate() union all</v>
      </c>
      <c r="D53" t="s">
        <v>273</v>
      </c>
      <c r="E53" t="s">
        <v>22</v>
      </c>
      <c r="F53" t="s">
        <v>23</v>
      </c>
      <c r="G53" t="s">
        <v>111</v>
      </c>
      <c r="H53" t="s">
        <v>274</v>
      </c>
      <c r="I53" t="s">
        <v>48</v>
      </c>
      <c r="J53" t="s">
        <v>112</v>
      </c>
      <c r="K53" t="s">
        <v>1569</v>
      </c>
      <c r="L53" t="s">
        <v>1569</v>
      </c>
      <c r="M53" t="s">
        <v>1569</v>
      </c>
      <c r="O53">
        <v>0</v>
      </c>
    </row>
    <row r="54" spans="3:15" hidden="1" x14ac:dyDescent="0.25">
      <c r="C54" t="str">
        <f t="shared" si="0"/>
        <v>select N'Басараб Поліна Юріївна', N'32',  N'Кабінет молодшого персоналу',  N'Молодша медична сестра',  N'1.00', 8, 120, 0, getDate(), null, getDate() union all</v>
      </c>
      <c r="D54" t="s">
        <v>776</v>
      </c>
      <c r="E54" t="s">
        <v>419</v>
      </c>
      <c r="F54" t="s">
        <v>84</v>
      </c>
      <c r="G54" t="s">
        <v>111</v>
      </c>
      <c r="H54" t="s">
        <v>25</v>
      </c>
      <c r="I54" t="s">
        <v>48</v>
      </c>
      <c r="J54" t="s">
        <v>112</v>
      </c>
      <c r="K54" t="s">
        <v>1569</v>
      </c>
      <c r="L54" t="s">
        <v>1569</v>
      </c>
      <c r="M54" t="s">
        <v>1569</v>
      </c>
      <c r="O54">
        <v>0</v>
      </c>
    </row>
    <row r="55" spans="3:15" hidden="1" x14ac:dyDescent="0.25">
      <c r="C55" t="str">
        <f t="shared" si="0"/>
        <v>select N'Батрин Мирослава Михайлівна', N'32',  N'Ендокринологічний кабінет',  N'лікар-ендокринолог',  N'1.00', 0, 0, 0, getDate(), null, getDate() union all</v>
      </c>
      <c r="D55" t="s">
        <v>1141</v>
      </c>
      <c r="E55" t="s">
        <v>247</v>
      </c>
      <c r="F55" t="s">
        <v>84</v>
      </c>
      <c r="G55" t="s">
        <v>248</v>
      </c>
      <c r="H55" t="s">
        <v>525</v>
      </c>
      <c r="I55" t="s">
        <v>26</v>
      </c>
      <c r="J55" t="s">
        <v>26</v>
      </c>
      <c r="K55" t="s">
        <v>1569</v>
      </c>
      <c r="L55" t="s">
        <v>1569</v>
      </c>
      <c r="M55" t="s">
        <v>1569</v>
      </c>
      <c r="O55">
        <v>0</v>
      </c>
    </row>
    <row r="56" spans="3:15" hidden="1" x14ac:dyDescent="0.25">
      <c r="C56" t="str">
        <f t="shared" si="0"/>
        <v>select N'Безуглий Олександр Володимирович', N'94',  N'Господарський відділ',  N'інженер з охорони праці',  N'1.00', 0, 0, 0, getDate(), null, getDate() union all</v>
      </c>
      <c r="D56" t="s">
        <v>1529</v>
      </c>
      <c r="E56" t="s">
        <v>63</v>
      </c>
      <c r="F56" t="s">
        <v>64</v>
      </c>
      <c r="G56" t="s">
        <v>1530</v>
      </c>
      <c r="H56" t="s">
        <v>25</v>
      </c>
      <c r="I56" t="s">
        <v>26</v>
      </c>
      <c r="J56" t="s">
        <v>26</v>
      </c>
      <c r="K56" t="s">
        <v>1569</v>
      </c>
      <c r="L56" t="s">
        <v>1569</v>
      </c>
      <c r="M56" t="s">
        <v>1569</v>
      </c>
      <c r="N56">
        <v>45509</v>
      </c>
      <c r="O56">
        <v>0</v>
      </c>
    </row>
    <row r="57" spans="3:15" hidden="1" x14ac:dyDescent="0.25">
      <c r="C57" t="str">
        <f t="shared" si="0"/>
        <v>select N'Беляшина Оксана Михайлівна', N'32',  N'Кабінет масажу',  N'сестра медична з масажу',  N'1.00', 8, 200, 0, getDate(), null, getDate() union all</v>
      </c>
      <c r="D57" t="s">
        <v>773</v>
      </c>
      <c r="E57" t="s">
        <v>774</v>
      </c>
      <c r="F57" t="s">
        <v>84</v>
      </c>
      <c r="G57" t="s">
        <v>775</v>
      </c>
      <c r="H57" t="s">
        <v>168</v>
      </c>
      <c r="I57" t="s">
        <v>48</v>
      </c>
      <c r="J57" t="s">
        <v>95</v>
      </c>
      <c r="K57" t="s">
        <v>1569</v>
      </c>
      <c r="L57" t="s">
        <v>1569</v>
      </c>
      <c r="M57" t="s">
        <v>1569</v>
      </c>
      <c r="O57">
        <v>0</v>
      </c>
    </row>
    <row r="58" spans="3:15" hidden="1" x14ac:dyDescent="0.25">
      <c r="C58" t="str">
        <f t="shared" si="0"/>
        <v>select N'Бенце Діанна Юліївна', N'33',  N'Жіноча консультація',  N'лікар-акушер-гінеколог',  N'1.00', 0, 0, 0, getDate(), null, getDate() union all</v>
      </c>
      <c r="D58" t="s">
        <v>1265</v>
      </c>
      <c r="E58" t="s">
        <v>222</v>
      </c>
      <c r="F58" t="s">
        <v>223</v>
      </c>
      <c r="G58" t="s">
        <v>36</v>
      </c>
      <c r="H58">
        <v>0</v>
      </c>
      <c r="I58" t="s">
        <v>26</v>
      </c>
      <c r="J58" t="s">
        <v>26</v>
      </c>
      <c r="K58" t="s">
        <v>1569</v>
      </c>
      <c r="L58" t="s">
        <v>1569</v>
      </c>
      <c r="M58" t="s">
        <v>1569</v>
      </c>
      <c r="O58">
        <v>0</v>
      </c>
    </row>
    <row r="59" spans="3:15" hidden="1" x14ac:dyDescent="0.25">
      <c r="C59" t="str">
        <f t="shared" si="0"/>
        <v>select N'Бережна Оксана Василівна', N'22',  N'Відділення загальної терапії',  N'сестра медична',  N'1.00', 8, 200, 0, getDate(), null, getDate() union all</v>
      </c>
      <c r="D59" t="s">
        <v>208</v>
      </c>
      <c r="E59" t="s">
        <v>202</v>
      </c>
      <c r="F59" t="s">
        <v>203</v>
      </c>
      <c r="G59" t="s">
        <v>93</v>
      </c>
      <c r="H59" t="s">
        <v>31</v>
      </c>
      <c r="I59" t="s">
        <v>48</v>
      </c>
      <c r="J59" t="s">
        <v>95</v>
      </c>
      <c r="K59" t="s">
        <v>1569</v>
      </c>
      <c r="L59" t="s">
        <v>1569</v>
      </c>
      <c r="M59" t="s">
        <v>1569</v>
      </c>
      <c r="O59">
        <v>0</v>
      </c>
    </row>
    <row r="60" spans="3:15" hidden="1" x14ac:dyDescent="0.25">
      <c r="C60" t="str">
        <f t="shared" si="0"/>
        <v>select N'Бережна Світлана Михайлівна', N'22',  N'Відділення загальної терапії',  N'сестра медична',  N'1.00', 8, 200, 0, getDate(), null, getDate() union all</v>
      </c>
      <c r="D60" t="s">
        <v>948</v>
      </c>
      <c r="E60" t="s">
        <v>202</v>
      </c>
      <c r="F60" t="s">
        <v>203</v>
      </c>
      <c r="G60" t="s">
        <v>93</v>
      </c>
      <c r="H60" t="s">
        <v>181</v>
      </c>
      <c r="I60" t="s">
        <v>48</v>
      </c>
      <c r="J60" t="s">
        <v>95</v>
      </c>
      <c r="K60" t="s">
        <v>1569</v>
      </c>
      <c r="L60" t="s">
        <v>1569</v>
      </c>
      <c r="M60" t="s">
        <v>1569</v>
      </c>
      <c r="O60">
        <v>0</v>
      </c>
    </row>
    <row r="61" spans="3:15" hidden="1" x14ac:dyDescent="0.25">
      <c r="C61" t="str">
        <f t="shared" si="0"/>
        <v>select N'Береш Ганна Ростиславівна', N'2',  N'Відділення екстреної (невідкладної) медичної допомоги',  N'сестра медична',  N'1.00', 8, 200, 0, getDate(), null, getDate() union all</v>
      </c>
      <c r="D61" t="s">
        <v>1055</v>
      </c>
      <c r="E61" t="s">
        <v>173</v>
      </c>
      <c r="F61" t="s">
        <v>30</v>
      </c>
      <c r="G61" t="s">
        <v>93</v>
      </c>
      <c r="H61" t="s">
        <v>1056</v>
      </c>
      <c r="I61" t="s">
        <v>48</v>
      </c>
      <c r="J61" t="s">
        <v>95</v>
      </c>
      <c r="K61" s="5" t="s">
        <v>1668</v>
      </c>
      <c r="L61" t="s">
        <v>1657</v>
      </c>
      <c r="M61" t="s">
        <v>1569</v>
      </c>
      <c r="N61">
        <v>45537</v>
      </c>
      <c r="O61">
        <v>0</v>
      </c>
    </row>
    <row r="62" spans="3:15" hidden="1" x14ac:dyDescent="0.25">
      <c r="C62" t="str">
        <f t="shared" si="0"/>
        <v>select N'Береш Ганна Ростиславівна', N'2',  N'Відділення екстреної (невідкладної) медичної допомоги',  N'сестра медична',  N'0.25', 8, 200, 0, getDate(), null, getDate() union all</v>
      </c>
      <c r="D62" t="s">
        <v>1055</v>
      </c>
      <c r="E62" t="s">
        <v>173</v>
      </c>
      <c r="F62" t="s">
        <v>30</v>
      </c>
      <c r="G62" t="s">
        <v>93</v>
      </c>
      <c r="H62" t="s">
        <v>1490</v>
      </c>
      <c r="I62" t="s">
        <v>48</v>
      </c>
      <c r="J62" t="s">
        <v>95</v>
      </c>
      <c r="K62" s="5" t="s">
        <v>1668</v>
      </c>
      <c r="L62" t="s">
        <v>1574</v>
      </c>
      <c r="M62" t="s">
        <v>1570</v>
      </c>
      <c r="N62">
        <v>45537</v>
      </c>
      <c r="O62">
        <v>0</v>
      </c>
    </row>
    <row r="63" spans="3:15" hidden="1" x14ac:dyDescent="0.25">
      <c r="C63" t="str">
        <f t="shared" si="0"/>
        <v>select N'Береш Мар`яна Василівна', N'65',  N'Відділення інтенсивної терапії новонароджених',  N'сестра медична',  N'1.00', 8, 200, 0, getDate(), null, getDate() union all</v>
      </c>
      <c r="D63" t="s">
        <v>748</v>
      </c>
      <c r="E63" t="s">
        <v>79</v>
      </c>
      <c r="F63" t="s">
        <v>80</v>
      </c>
      <c r="G63" t="s">
        <v>93</v>
      </c>
      <c r="H63" t="s">
        <v>749</v>
      </c>
      <c r="I63" t="s">
        <v>48</v>
      </c>
      <c r="J63" t="s">
        <v>95</v>
      </c>
      <c r="K63" t="s">
        <v>1569</v>
      </c>
      <c r="L63" t="s">
        <v>1569</v>
      </c>
      <c r="M63" t="s">
        <v>1569</v>
      </c>
      <c r="O63">
        <v>0</v>
      </c>
    </row>
    <row r="64" spans="3:15" hidden="1" x14ac:dyDescent="0.25">
      <c r="C64" t="str">
        <f t="shared" si="0"/>
        <v>select N'Береш Надія Олексіївна', N'75',  N'Відділення діалізу',  N'сестра медична',  N'1.00', 8, 200, 0, getDate(), null, getDate() union all</v>
      </c>
      <c r="D64" t="s">
        <v>786</v>
      </c>
      <c r="E64" t="s">
        <v>538</v>
      </c>
      <c r="F64" t="s">
        <v>539</v>
      </c>
      <c r="G64" t="s">
        <v>93</v>
      </c>
      <c r="H64" t="s">
        <v>31</v>
      </c>
      <c r="I64" t="s">
        <v>48</v>
      </c>
      <c r="J64" t="s">
        <v>95</v>
      </c>
      <c r="K64" t="s">
        <v>1569</v>
      </c>
      <c r="L64" t="s">
        <v>1569</v>
      </c>
      <c r="M64" t="s">
        <v>1569</v>
      </c>
      <c r="O64">
        <v>0</v>
      </c>
    </row>
    <row r="65" spans="3:15" hidden="1" x14ac:dyDescent="0.25">
      <c r="C65" t="str">
        <f t="shared" si="0"/>
        <v>select N'Береш Наталія Петрівна', N'28',  N'Рентгенологічний блок',  N'рентгенолаборант',  N'1.00', 8, 200, 0, getDate(), null, getDate() union all</v>
      </c>
      <c r="D65" t="s">
        <v>377</v>
      </c>
      <c r="E65" t="s">
        <v>370</v>
      </c>
      <c r="F65" t="s">
        <v>365</v>
      </c>
      <c r="G65" t="s">
        <v>213</v>
      </c>
      <c r="H65" t="s">
        <v>274</v>
      </c>
      <c r="I65" t="s">
        <v>48</v>
      </c>
      <c r="J65" t="s">
        <v>95</v>
      </c>
      <c r="K65" t="s">
        <v>1569</v>
      </c>
      <c r="L65" t="s">
        <v>1569</v>
      </c>
      <c r="M65" t="s">
        <v>1569</v>
      </c>
      <c r="O65">
        <v>0</v>
      </c>
    </row>
    <row r="66" spans="3:15" hidden="1" x14ac:dyDescent="0.25">
      <c r="C66" t="str">
        <f t="shared" ref="C66:C129" si="1">CONCATENATE("select N'",D66,"', N'",F66,"', "," N'",E66,"',  N'",G66,"',  N'",M66,"', ",I66,", ",J66,", ",O66,", getDate(), null, getDate() union all")</f>
        <v>select N'Бернат Марія Емерихівна', N'28',  N'Ендоскопічний кабінет',  N'сестра медична',  N'1.00', 8, 200, 0, getDate(), null, getDate() union all</v>
      </c>
      <c r="D66" t="s">
        <v>379</v>
      </c>
      <c r="E66" t="s">
        <v>380</v>
      </c>
      <c r="F66" t="s">
        <v>365</v>
      </c>
      <c r="G66" t="s">
        <v>93</v>
      </c>
      <c r="H66" t="s">
        <v>381</v>
      </c>
      <c r="I66" t="s">
        <v>48</v>
      </c>
      <c r="J66" t="s">
        <v>95</v>
      </c>
      <c r="K66" t="s">
        <v>1569</v>
      </c>
      <c r="L66" t="s">
        <v>1569</v>
      </c>
      <c r="M66" t="s">
        <v>1569</v>
      </c>
      <c r="O66">
        <v>0</v>
      </c>
    </row>
    <row r="67" spans="3:15" hidden="1" x14ac:dyDescent="0.25">
      <c r="C67" t="str">
        <f t="shared" si="1"/>
        <v>select N'Бесага Марія Юріївна', N'32',  N'Кабінет дерматовенеролога',  N'сестра медична',  N'1.00', 8, 200, 0, getDate(), null, getDate() union all</v>
      </c>
      <c r="D67" t="s">
        <v>123</v>
      </c>
      <c r="E67" t="s">
        <v>124</v>
      </c>
      <c r="F67" t="s">
        <v>84</v>
      </c>
      <c r="G67" t="s">
        <v>93</v>
      </c>
      <c r="H67" t="s">
        <v>125</v>
      </c>
      <c r="I67" t="s">
        <v>48</v>
      </c>
      <c r="J67" t="s">
        <v>95</v>
      </c>
      <c r="K67" t="s">
        <v>1569</v>
      </c>
      <c r="L67" t="s">
        <v>1569</v>
      </c>
      <c r="M67" t="s">
        <v>1569</v>
      </c>
      <c r="O67">
        <v>0</v>
      </c>
    </row>
    <row r="68" spans="3:15" hidden="1" x14ac:dyDescent="0.25">
      <c r="C68" t="str">
        <f t="shared" si="1"/>
        <v>select N'Беца Анжеліка Ласлівна', N'32',  N'Кабінет дерматовенеролога',  N'лікар-дерматовенеролог',  N'1.00', 0, 0, 0, getDate(), null, getDate() union all</v>
      </c>
      <c r="D68" t="s">
        <v>712</v>
      </c>
      <c r="E68" t="s">
        <v>124</v>
      </c>
      <c r="F68" t="s">
        <v>84</v>
      </c>
      <c r="G68" t="s">
        <v>121</v>
      </c>
      <c r="H68">
        <v>1</v>
      </c>
      <c r="I68" t="s">
        <v>26</v>
      </c>
      <c r="J68" t="s">
        <v>26</v>
      </c>
      <c r="K68" t="s">
        <v>1569</v>
      </c>
      <c r="L68" t="s">
        <v>1569</v>
      </c>
      <c r="M68" t="s">
        <v>1569</v>
      </c>
      <c r="O68">
        <v>0</v>
      </c>
    </row>
    <row r="69" spans="3:15" hidden="1" x14ac:dyDescent="0.25">
      <c r="C69" t="str">
        <f t="shared" si="1"/>
        <v>select N'Бисага Марія Михайлівна', N'84',  N'Терапевтичний блок інтенсивної терапії',  N'Молодша медична сестра',  N'1.00', 8, 120, 0, getDate(), null, getDate() union all</v>
      </c>
      <c r="D69" t="s">
        <v>283</v>
      </c>
      <c r="E69" t="s">
        <v>88</v>
      </c>
      <c r="F69" t="s">
        <v>89</v>
      </c>
      <c r="G69" t="s">
        <v>111</v>
      </c>
      <c r="H69" t="s">
        <v>204</v>
      </c>
      <c r="I69" t="s">
        <v>48</v>
      </c>
      <c r="J69" t="s">
        <v>112</v>
      </c>
      <c r="K69" t="s">
        <v>1569</v>
      </c>
      <c r="L69" t="s">
        <v>1569</v>
      </c>
      <c r="M69" t="s">
        <v>1569</v>
      </c>
      <c r="O69">
        <v>0</v>
      </c>
    </row>
    <row r="70" spans="3:15" hidden="1" x14ac:dyDescent="0.25">
      <c r="C70" t="str">
        <f t="shared" si="1"/>
        <v>select N'Бичкова Вікторія Василівна', N'32',  N'Рецепція',  N'сестра медична',  N'1.00', 6, 320, 0, getDate(), null, getDate() union all</v>
      </c>
      <c r="D70" t="s">
        <v>939</v>
      </c>
      <c r="E70" t="s">
        <v>411</v>
      </c>
      <c r="F70" t="s">
        <v>84</v>
      </c>
      <c r="G70" t="s">
        <v>93</v>
      </c>
      <c r="H70" t="s">
        <v>25</v>
      </c>
      <c r="I70">
        <v>6</v>
      </c>
      <c r="J70">
        <v>320</v>
      </c>
      <c r="K70" t="s">
        <v>1569</v>
      </c>
      <c r="L70" t="s">
        <v>1569</v>
      </c>
      <c r="M70" t="s">
        <v>1569</v>
      </c>
      <c r="O70">
        <v>0</v>
      </c>
    </row>
    <row r="71" spans="3:15" hidden="1" x14ac:dyDescent="0.25">
      <c r="C71" t="str">
        <f t="shared" si="1"/>
        <v>select N'Бібен Авігея Михайлівна', N'96',  N'Приймальний блок',  N'акушерка',  N'1.00', 8, 260, 0, getDate(), null, getDate() union all</v>
      </c>
      <c r="D71" t="s">
        <v>1299</v>
      </c>
      <c r="E71" t="s">
        <v>637</v>
      </c>
      <c r="F71" t="s">
        <v>638</v>
      </c>
      <c r="G71" t="s">
        <v>46</v>
      </c>
      <c r="H71" t="s">
        <v>1300</v>
      </c>
      <c r="I71" t="s">
        <v>48</v>
      </c>
      <c r="J71" t="s">
        <v>49</v>
      </c>
      <c r="K71" s="5" t="s">
        <v>1668</v>
      </c>
      <c r="L71" t="s">
        <v>1657</v>
      </c>
      <c r="M71" t="s">
        <v>1569</v>
      </c>
      <c r="O71">
        <v>0</v>
      </c>
    </row>
    <row r="72" spans="3:15" hidden="1" x14ac:dyDescent="0.25">
      <c r="C72" t="str">
        <f t="shared" si="1"/>
        <v>select N'Бібен Авігея Михайлівна', N'82',  N'Відділення інтенсивної терапії для вагітної, роділлі, породіллі',  N'акушерка',  N'0.25', 8, 260, 0, getDate(), null, getDate() union all</v>
      </c>
      <c r="D72" t="s">
        <v>1299</v>
      </c>
      <c r="E72" t="s">
        <v>485</v>
      </c>
      <c r="F72" t="s">
        <v>486</v>
      </c>
      <c r="G72" t="s">
        <v>46</v>
      </c>
      <c r="H72" t="s">
        <v>1483</v>
      </c>
      <c r="I72" t="s">
        <v>48</v>
      </c>
      <c r="J72" t="s">
        <v>49</v>
      </c>
      <c r="K72" s="5" t="s">
        <v>1668</v>
      </c>
      <c r="L72" t="s">
        <v>1574</v>
      </c>
      <c r="M72" t="s">
        <v>1570</v>
      </c>
      <c r="O72">
        <v>0</v>
      </c>
    </row>
    <row r="73" spans="3:15" hidden="1" x14ac:dyDescent="0.25">
      <c r="C73" t="str">
        <f t="shared" si="1"/>
        <v>select N'Бібічева Мирослава Василівна', N'-1',  N'Позаштатний кабінет',  N'реєстратор медичний',  N'1.00', 8, 360, 0, getDate(), null, getDate() union all</v>
      </c>
      <c r="D73" t="s">
        <v>1131</v>
      </c>
      <c r="E73" t="s">
        <v>1132</v>
      </c>
      <c r="F73" t="s">
        <v>1133</v>
      </c>
      <c r="G73" t="s">
        <v>313</v>
      </c>
      <c r="H73" t="s">
        <v>31</v>
      </c>
      <c r="I73" t="s">
        <v>48</v>
      </c>
      <c r="J73" t="s">
        <v>314</v>
      </c>
      <c r="K73" t="s">
        <v>1569</v>
      </c>
      <c r="L73" t="s">
        <v>1569</v>
      </c>
      <c r="M73" t="s">
        <v>1569</v>
      </c>
      <c r="O73">
        <v>0</v>
      </c>
    </row>
    <row r="74" spans="3:15" hidden="1" x14ac:dyDescent="0.25">
      <c r="C74" t="str">
        <f t="shared" si="1"/>
        <v>select N'Бігарі Оксана Василівна', N'13',  N'Палати інтенсивної терапії',  N'сестра медична стаціонару',  N'1.00', 8, 200, 0, getDate(), null, getDate() union all</v>
      </c>
      <c r="D74" t="s">
        <v>1456</v>
      </c>
      <c r="E74" t="s">
        <v>1037</v>
      </c>
      <c r="F74" t="s">
        <v>384</v>
      </c>
      <c r="G74" t="s">
        <v>1038</v>
      </c>
      <c r="H74" t="s">
        <v>1006</v>
      </c>
      <c r="I74" t="s">
        <v>48</v>
      </c>
      <c r="J74" t="s">
        <v>95</v>
      </c>
      <c r="K74" t="s">
        <v>1569</v>
      </c>
      <c r="L74" t="s">
        <v>1569</v>
      </c>
      <c r="M74" t="s">
        <v>1569</v>
      </c>
      <c r="O74">
        <v>0</v>
      </c>
    </row>
    <row r="75" spans="3:15" hidden="1" x14ac:dyDescent="0.25">
      <c r="C75" t="str">
        <f t="shared" si="1"/>
        <v>select N'Бігарі Олег Емілович', N'18',  N'Хірургічне відділення №1',  N'лікар-хірург',  N'0.50', 0, 0, 0, getDate(), null, getDate() union all</v>
      </c>
      <c r="D75" t="s">
        <v>1118</v>
      </c>
      <c r="E75" t="s">
        <v>151</v>
      </c>
      <c r="F75" t="s">
        <v>152</v>
      </c>
      <c r="G75" t="s">
        <v>435</v>
      </c>
      <c r="H75">
        <v>0</v>
      </c>
      <c r="I75" t="s">
        <v>26</v>
      </c>
      <c r="J75" t="s">
        <v>26</v>
      </c>
      <c r="K75" t="s">
        <v>1571</v>
      </c>
      <c r="L75" t="s">
        <v>1569</v>
      </c>
      <c r="M75" t="s">
        <v>1571</v>
      </c>
      <c r="O75">
        <v>0</v>
      </c>
    </row>
    <row r="76" spans="3:15" hidden="1" x14ac:dyDescent="0.25">
      <c r="C76" t="str">
        <f t="shared" si="1"/>
        <v>select N'Білоус Дмитро Ігорович', N'5',  N'Відділення ортопедії, травматології та нейрохірургії',  N'лікар-ортопед-травматолог',  N'0.25', 0, 0, 0, getDate(), null, getDate() union all</v>
      </c>
      <c r="D76" t="s">
        <v>234</v>
      </c>
      <c r="E76" t="s">
        <v>22</v>
      </c>
      <c r="F76" t="s">
        <v>23</v>
      </c>
      <c r="G76" t="s">
        <v>24</v>
      </c>
      <c r="H76" t="s">
        <v>1674</v>
      </c>
      <c r="I76" t="s">
        <v>26</v>
      </c>
      <c r="J76" t="s">
        <v>26</v>
      </c>
      <c r="K76" t="s">
        <v>1570</v>
      </c>
      <c r="L76" t="s">
        <v>1569</v>
      </c>
      <c r="M76" t="s">
        <v>1570</v>
      </c>
      <c r="O76">
        <v>0</v>
      </c>
    </row>
    <row r="77" spans="3:15" hidden="1" x14ac:dyDescent="0.25">
      <c r="C77" t="str">
        <f t="shared" si="1"/>
        <v>select N'Білоус Ігор Михайлович', N'32',  N'Травматологічний кабінет',  N'лікар-ортопед-травматолог',  N'1.00', 0, 0, 0, getDate(), null, getDate() union all</v>
      </c>
      <c r="D77" t="s">
        <v>239</v>
      </c>
      <c r="E77" t="s">
        <v>240</v>
      </c>
      <c r="F77" t="s">
        <v>84</v>
      </c>
      <c r="G77" t="s">
        <v>24</v>
      </c>
      <c r="H77">
        <v>1</v>
      </c>
      <c r="I77" t="s">
        <v>26</v>
      </c>
      <c r="J77" t="s">
        <v>26</v>
      </c>
      <c r="K77" t="s">
        <v>1569</v>
      </c>
      <c r="L77" t="s">
        <v>1569</v>
      </c>
      <c r="M77" t="s">
        <v>1569</v>
      </c>
      <c r="O77">
        <v>0</v>
      </c>
    </row>
    <row r="78" spans="3:15" hidden="1" x14ac:dyDescent="0.25">
      <c r="C78" t="str">
        <f t="shared" si="1"/>
        <v>select N'Білоус Світлана Іванівна', N'18',  N'Хірургічне відділення №1',  N'сестра медична',  N'1.00', 8, 200, 0, getDate(), null, getDate() union all</v>
      </c>
      <c r="D78" t="s">
        <v>1086</v>
      </c>
      <c r="E78" t="s">
        <v>151</v>
      </c>
      <c r="F78" t="s">
        <v>152</v>
      </c>
      <c r="G78" t="s">
        <v>93</v>
      </c>
      <c r="H78" t="s">
        <v>31</v>
      </c>
      <c r="I78" t="s">
        <v>48</v>
      </c>
      <c r="J78" t="s">
        <v>95</v>
      </c>
      <c r="K78" t="s">
        <v>1569</v>
      </c>
      <c r="L78" t="s">
        <v>1569</v>
      </c>
      <c r="M78" t="s">
        <v>1569</v>
      </c>
      <c r="O78">
        <v>0</v>
      </c>
    </row>
    <row r="79" spans="3:15" hidden="1" x14ac:dyDescent="0.25">
      <c r="C79" t="str">
        <f t="shared" si="1"/>
        <v>select N'Біляка Тетяна Іванівна', N'32',  N'Рецепція',  N'сестра медична',  N'1.00', 6, 320, 0, getDate(), null, getDate() union all</v>
      </c>
      <c r="D79" t="s">
        <v>1000</v>
      </c>
      <c r="E79" t="s">
        <v>411</v>
      </c>
      <c r="F79" t="s">
        <v>84</v>
      </c>
      <c r="G79" t="s">
        <v>93</v>
      </c>
      <c r="H79" t="s">
        <v>25</v>
      </c>
      <c r="I79">
        <v>6</v>
      </c>
      <c r="J79">
        <v>320</v>
      </c>
      <c r="K79" t="s">
        <v>1569</v>
      </c>
      <c r="L79" t="s">
        <v>1569</v>
      </c>
      <c r="M79" t="s">
        <v>1569</v>
      </c>
      <c r="O79">
        <v>0</v>
      </c>
    </row>
    <row r="80" spans="3:15" hidden="1" x14ac:dyDescent="0.25">
      <c r="C80" t="str">
        <f t="shared" si="1"/>
        <v>select N'Бірак Розалія Степанівна', N'5',  N'Відділення ортопедії, травматології та нейрохірургії',  N'Молодша медична сестра',  N'1.00', 8, 120, 0, getDate(), null, getDate() union all</v>
      </c>
      <c r="D80" t="s">
        <v>272</v>
      </c>
      <c r="E80" t="s">
        <v>22</v>
      </c>
      <c r="F80" t="s">
        <v>23</v>
      </c>
      <c r="G80" t="s">
        <v>111</v>
      </c>
      <c r="H80" t="s">
        <v>25</v>
      </c>
      <c r="I80" t="s">
        <v>48</v>
      </c>
      <c r="J80" t="s">
        <v>112</v>
      </c>
      <c r="K80" t="s">
        <v>1569</v>
      </c>
      <c r="L80" t="s">
        <v>1569</v>
      </c>
      <c r="M80" t="s">
        <v>1569</v>
      </c>
      <c r="O80">
        <v>0</v>
      </c>
    </row>
    <row r="81" spans="3:15" hidden="1" x14ac:dyDescent="0.25">
      <c r="C81" t="str">
        <f t="shared" si="1"/>
        <v>select N'Біша Надія Василівна', N'83',  N'Відділення патології вагітності та екстрагенітальної патології',  N'Молодша медична сестра',  N'1.00', 8, 120, 0, getDate(), null, getDate() union all</v>
      </c>
      <c r="D81" t="s">
        <v>690</v>
      </c>
      <c r="E81" t="s">
        <v>44</v>
      </c>
      <c r="F81" t="s">
        <v>45</v>
      </c>
      <c r="G81" t="s">
        <v>111</v>
      </c>
      <c r="H81" t="s">
        <v>25</v>
      </c>
      <c r="I81" t="s">
        <v>48</v>
      </c>
      <c r="J81" t="s">
        <v>112</v>
      </c>
      <c r="K81" t="s">
        <v>1569</v>
      </c>
      <c r="L81" t="s">
        <v>1569</v>
      </c>
      <c r="M81" t="s">
        <v>1569</v>
      </c>
      <c r="O81">
        <v>0</v>
      </c>
    </row>
    <row r="82" spans="3:15" hidden="1" x14ac:dyDescent="0.25">
      <c r="C82" t="str">
        <f t="shared" si="1"/>
        <v>select N'Бішті Тамара Миколаївна', N'28',  N'Діагностичне відділення',  N'реєстратор медичний',  N'1.00', 8, 360, 0, getDate(), null, getDate() union all</v>
      </c>
      <c r="D82" t="s">
        <v>363</v>
      </c>
      <c r="E82" t="s">
        <v>364</v>
      </c>
      <c r="F82" t="s">
        <v>365</v>
      </c>
      <c r="G82" t="s">
        <v>313</v>
      </c>
      <c r="H82" t="s">
        <v>366</v>
      </c>
      <c r="I82" t="s">
        <v>48</v>
      </c>
      <c r="J82" t="s">
        <v>314</v>
      </c>
      <c r="K82" t="s">
        <v>1569</v>
      </c>
      <c r="L82" t="s">
        <v>1569</v>
      </c>
      <c r="M82" t="s">
        <v>1569</v>
      </c>
      <c r="O82">
        <v>0</v>
      </c>
    </row>
    <row r="83" spans="3:15" hidden="1" x14ac:dyDescent="0.25">
      <c r="C83" t="str">
        <f t="shared" si="1"/>
        <v>select N'Блудова Вікторія Олександрівна', N'7',  N'Відділення анестезіології та інтенсивної терапії',  N'сестра медична-анестезист',  N'1.00', 8, 260, 0, getDate(), null, getDate() union all</v>
      </c>
      <c r="D83" t="s">
        <v>1023</v>
      </c>
      <c r="E83" t="s">
        <v>206</v>
      </c>
      <c r="F83" t="s">
        <v>140</v>
      </c>
      <c r="G83" t="s">
        <v>362</v>
      </c>
      <c r="H83" t="s">
        <v>25</v>
      </c>
      <c r="I83" t="s">
        <v>48</v>
      </c>
      <c r="J83" t="s">
        <v>49</v>
      </c>
      <c r="K83" s="5" t="s">
        <v>1669</v>
      </c>
      <c r="L83" t="s">
        <v>1659</v>
      </c>
      <c r="M83" t="s">
        <v>1569</v>
      </c>
      <c r="O83">
        <v>0</v>
      </c>
    </row>
    <row r="84" spans="3:15" hidden="1" x14ac:dyDescent="0.25">
      <c r="C84" t="str">
        <f t="shared" si="1"/>
        <v>select N'Блудова Вікторія Олександрівна', N'13',  N'Палати інтенсивної терапії',  N'сестра медична стаціонару',  N'0.50', 8, 200, 0, getDate(), null, getDate() union all</v>
      </c>
      <c r="D84" t="s">
        <v>1023</v>
      </c>
      <c r="E84" t="s">
        <v>1037</v>
      </c>
      <c r="F84" t="s">
        <v>384</v>
      </c>
      <c r="G84" t="s">
        <v>1038</v>
      </c>
      <c r="H84" t="s">
        <v>181</v>
      </c>
      <c r="I84" t="s">
        <v>48</v>
      </c>
      <c r="J84" t="s">
        <v>95</v>
      </c>
      <c r="K84" s="5" t="s">
        <v>1669</v>
      </c>
      <c r="L84" t="s">
        <v>1660</v>
      </c>
      <c r="M84" t="s">
        <v>1571</v>
      </c>
      <c r="O84">
        <v>0</v>
      </c>
    </row>
    <row r="85" spans="3:15" hidden="1" x14ac:dyDescent="0.25">
      <c r="C85" t="str">
        <f t="shared" si="1"/>
        <v>select N'Бобела Микола Миколайович', N'94',  N'Господарський відділ',  N'водій автотранспортних засобів',  N'1.00', 0, 0, 0, getDate(), null, getDate() union all</v>
      </c>
      <c r="D85" t="s">
        <v>805</v>
      </c>
      <c r="E85" t="s">
        <v>63</v>
      </c>
      <c r="F85" t="s">
        <v>64</v>
      </c>
      <c r="G85" t="s">
        <v>781</v>
      </c>
      <c r="H85" t="s">
        <v>806</v>
      </c>
      <c r="I85" t="s">
        <v>26</v>
      </c>
      <c r="J85" t="s">
        <v>26</v>
      </c>
      <c r="K85" t="s">
        <v>1569</v>
      </c>
      <c r="L85" t="s">
        <v>1569</v>
      </c>
      <c r="M85" t="s">
        <v>1569</v>
      </c>
      <c r="O85">
        <v>0</v>
      </c>
    </row>
    <row r="86" spans="3:15" hidden="1" x14ac:dyDescent="0.25">
      <c r="C86" t="str">
        <f t="shared" si="1"/>
        <v>select N'Бобуська Крістіна Юріївна', N'3',  N'Інфекційне відділення',  N'Молодша медична сестра',  N'1.00', 8, 120, 0, getDate(), null, getDate() union all</v>
      </c>
      <c r="D86" t="s">
        <v>113</v>
      </c>
      <c r="E86" t="s">
        <v>92</v>
      </c>
      <c r="F86" t="s">
        <v>77</v>
      </c>
      <c r="G86" t="s">
        <v>111</v>
      </c>
      <c r="H86" t="s">
        <v>94</v>
      </c>
      <c r="I86" t="s">
        <v>48</v>
      </c>
      <c r="J86" t="s">
        <v>112</v>
      </c>
      <c r="K86" s="5" t="s">
        <v>1668</v>
      </c>
      <c r="L86" t="s">
        <v>1657</v>
      </c>
      <c r="M86" t="s">
        <v>1569</v>
      </c>
      <c r="N86">
        <v>45474</v>
      </c>
      <c r="O86">
        <v>0</v>
      </c>
    </row>
    <row r="87" spans="3:15" hidden="1" x14ac:dyDescent="0.25">
      <c r="C87" t="str">
        <f t="shared" si="1"/>
        <v>select N'Бобуська Крістіна Юріївна', N'3',  N'Інфекційне відділення',  N'Молодша медична сестра',  N'0.25', 8, 120, 0, getDate(), null, getDate() union all</v>
      </c>
      <c r="D87" t="s">
        <v>113</v>
      </c>
      <c r="E87" t="s">
        <v>92</v>
      </c>
      <c r="F87" t="s">
        <v>77</v>
      </c>
      <c r="G87" t="s">
        <v>111</v>
      </c>
      <c r="H87" t="s">
        <v>1508</v>
      </c>
      <c r="I87" t="s">
        <v>48</v>
      </c>
      <c r="J87" t="s">
        <v>112</v>
      </c>
      <c r="K87" s="5" t="s">
        <v>1668</v>
      </c>
      <c r="L87" t="s">
        <v>1574</v>
      </c>
      <c r="M87" t="s">
        <v>1570</v>
      </c>
      <c r="N87">
        <v>45474</v>
      </c>
      <c r="O87">
        <v>0</v>
      </c>
    </row>
    <row r="88" spans="3:15" hidden="1" x14ac:dyDescent="0.25">
      <c r="C88" t="str">
        <f t="shared" si="1"/>
        <v>select N'Бобуська Марія Михайлівна', N'93',  N'Бухгалтерія',  N'Заступник головного бухгалтера',  N'1.00', 0, 0, 0, getDate(), null, getDate() union all</v>
      </c>
      <c r="D88" t="s">
        <v>1007</v>
      </c>
      <c r="E88" t="s">
        <v>330</v>
      </c>
      <c r="F88" t="s">
        <v>331</v>
      </c>
      <c r="G88" t="s">
        <v>1008</v>
      </c>
      <c r="H88" t="s">
        <v>376</v>
      </c>
      <c r="I88" t="s">
        <v>26</v>
      </c>
      <c r="J88" t="s">
        <v>26</v>
      </c>
      <c r="K88" t="s">
        <v>1569</v>
      </c>
      <c r="L88" t="s">
        <v>1569</v>
      </c>
      <c r="M88" t="s">
        <v>1569</v>
      </c>
      <c r="O88">
        <v>0</v>
      </c>
    </row>
    <row r="89" spans="3:15" hidden="1" x14ac:dyDescent="0.25">
      <c r="C89" t="str">
        <f t="shared" si="1"/>
        <v>select N'Бобуська Тетяна Павлівна', N'7',  N'Відділення анестезіології та інтенсивної терапії',  N'Молодша медична сестра',  N'1.00', 8, 120, 0, getDate(), null, getDate() union all</v>
      </c>
      <c r="D89" t="s">
        <v>1043</v>
      </c>
      <c r="E89" t="s">
        <v>206</v>
      </c>
      <c r="F89" t="s">
        <v>140</v>
      </c>
      <c r="G89" t="s">
        <v>111</v>
      </c>
      <c r="H89" t="s">
        <v>359</v>
      </c>
      <c r="I89" t="s">
        <v>48</v>
      </c>
      <c r="J89" t="s">
        <v>112</v>
      </c>
      <c r="K89" t="s">
        <v>1569</v>
      </c>
      <c r="L89" t="s">
        <v>1569</v>
      </c>
      <c r="M89" t="s">
        <v>1569</v>
      </c>
      <c r="O89">
        <v>0</v>
      </c>
    </row>
    <row r="90" spans="3:15" hidden="1" x14ac:dyDescent="0.25">
      <c r="C90" t="str">
        <f t="shared" si="1"/>
        <v>select N'Богдан Ірина Олександрівна', N'32',  N'Пульмонологічний кабінет',  N'лікар-пульмонолог',  N'1.00', 0, 0, 517.5862, getDate(), null, getDate() union all</v>
      </c>
      <c r="D90" t="s">
        <v>812</v>
      </c>
      <c r="E90" t="s">
        <v>813</v>
      </c>
      <c r="F90" t="s">
        <v>84</v>
      </c>
      <c r="G90" t="s">
        <v>432</v>
      </c>
      <c r="H90" t="s">
        <v>1675</v>
      </c>
      <c r="I90" t="s">
        <v>26</v>
      </c>
      <c r="J90" t="s">
        <v>26</v>
      </c>
      <c r="K90" t="s">
        <v>1569</v>
      </c>
      <c r="L90" t="s">
        <v>1569</v>
      </c>
      <c r="M90" t="s">
        <v>1569</v>
      </c>
      <c r="O90" t="s">
        <v>814</v>
      </c>
    </row>
    <row r="91" spans="3:15" hidden="1" x14ac:dyDescent="0.25">
      <c r="C91" t="str">
        <f t="shared" si="1"/>
        <v>select N'Богдан Мирослав Іванович', N'32',  N'Пульмонологічний кабінет',  N'лікар-пульмонолог',  N'1.00', 0, 0, 3208.8096, getDate(), null, getDate() union all</v>
      </c>
      <c r="D91" t="s">
        <v>815</v>
      </c>
      <c r="E91" t="s">
        <v>813</v>
      </c>
      <c r="F91" t="s">
        <v>84</v>
      </c>
      <c r="G91" t="s">
        <v>432</v>
      </c>
      <c r="H91" t="s">
        <v>131</v>
      </c>
      <c r="I91" t="s">
        <v>26</v>
      </c>
      <c r="J91" t="s">
        <v>26</v>
      </c>
      <c r="K91" t="s">
        <v>1569</v>
      </c>
      <c r="L91" t="s">
        <v>1569</v>
      </c>
      <c r="M91" t="s">
        <v>1569</v>
      </c>
      <c r="O91" t="s">
        <v>816</v>
      </c>
    </row>
    <row r="92" spans="3:15" hidden="1" x14ac:dyDescent="0.25">
      <c r="C92" t="str">
        <f t="shared" si="1"/>
        <v>select N'Богдан Олеся Михайлівна', N'33',  N'Жіноча консультація',  N'лікар-гінеколог дитячого та підліткового віку',  N'0.50', 0, 0, 0, getDate(), null, getDate() union all</v>
      </c>
      <c r="D92" t="s">
        <v>1527</v>
      </c>
      <c r="E92" t="s">
        <v>222</v>
      </c>
      <c r="F92" t="s">
        <v>223</v>
      </c>
      <c r="G92" t="s">
        <v>1528</v>
      </c>
      <c r="H92">
        <v>1</v>
      </c>
      <c r="I92" t="s">
        <v>26</v>
      </c>
      <c r="J92" t="s">
        <v>26</v>
      </c>
      <c r="K92" t="s">
        <v>1569</v>
      </c>
      <c r="L92" t="s">
        <v>1571</v>
      </c>
      <c r="M92" t="s">
        <v>1571</v>
      </c>
      <c r="N92">
        <v>45506</v>
      </c>
      <c r="O92">
        <v>0</v>
      </c>
    </row>
    <row r="93" spans="3:15" hidden="1" x14ac:dyDescent="0.25">
      <c r="C93" t="str">
        <f t="shared" si="1"/>
        <v>select N'Богдан Олеся Михайлівна', N'33',  N'Жіноча консультація',  N'лікар-акушер-гінеколог',  N'0.50', 0, 0, 0, getDate(), null, getDate() union all</v>
      </c>
      <c r="D93" t="s">
        <v>1527</v>
      </c>
      <c r="E93" t="s">
        <v>222</v>
      </c>
      <c r="F93" t="s">
        <v>223</v>
      </c>
      <c r="G93" t="s">
        <v>36</v>
      </c>
      <c r="H93">
        <v>1</v>
      </c>
      <c r="I93" t="s">
        <v>26</v>
      </c>
      <c r="J93" t="s">
        <v>26</v>
      </c>
      <c r="K93" t="s">
        <v>1569</v>
      </c>
      <c r="L93" t="s">
        <v>1571</v>
      </c>
      <c r="M93" t="s">
        <v>1571</v>
      </c>
      <c r="N93">
        <v>45506</v>
      </c>
      <c r="O93">
        <v>0</v>
      </c>
    </row>
    <row r="94" spans="3:15" hidden="1" x14ac:dyDescent="0.25">
      <c r="C94" t="str">
        <f t="shared" si="1"/>
        <v>select N'Богдан Павло Йосипович', N'32',  N'Загальнолікарський кабінет',  N'лікар-хірург',  N'0.50', 0, 0, 2604.95, getDate(), null, getDate() union all</v>
      </c>
      <c r="D94" t="s">
        <v>1195</v>
      </c>
      <c r="E94" t="s">
        <v>127</v>
      </c>
      <c r="F94" t="s">
        <v>84</v>
      </c>
      <c r="G94" t="s">
        <v>435</v>
      </c>
      <c r="H94">
        <v>0</v>
      </c>
      <c r="I94" t="s">
        <v>26</v>
      </c>
      <c r="J94" t="s">
        <v>26</v>
      </c>
      <c r="K94" t="s">
        <v>1571</v>
      </c>
      <c r="L94" t="s">
        <v>1569</v>
      </c>
      <c r="M94" t="s">
        <v>1571</v>
      </c>
      <c r="O94" t="s">
        <v>1576</v>
      </c>
    </row>
    <row r="95" spans="3:15" hidden="1" x14ac:dyDescent="0.25">
      <c r="C95" t="str">
        <f t="shared" si="1"/>
        <v>select N'Богдан Світлана Степанівна', N'32',  N'Кабінет молодшого персоналу',  N'Молодша медична сестра',  N'1.00', 8, 120, 0, getDate(), null, getDate() union all</v>
      </c>
      <c r="D95" t="s">
        <v>763</v>
      </c>
      <c r="E95" t="s">
        <v>419</v>
      </c>
      <c r="F95" t="s">
        <v>84</v>
      </c>
      <c r="G95" t="s">
        <v>111</v>
      </c>
      <c r="H95" t="s">
        <v>25</v>
      </c>
      <c r="I95" t="s">
        <v>48</v>
      </c>
      <c r="J95" t="s">
        <v>112</v>
      </c>
      <c r="K95" t="s">
        <v>1569</v>
      </c>
      <c r="L95" t="s">
        <v>1569</v>
      </c>
      <c r="M95" t="s">
        <v>1569</v>
      </c>
      <c r="O95">
        <v>0</v>
      </c>
    </row>
    <row r="96" spans="3:15" hidden="1" x14ac:dyDescent="0.25">
      <c r="C96" t="str">
        <f t="shared" si="1"/>
        <v>select N'Богданець Маріанна Василівна', N'65',  N'Відділення інтенсивної терапії новонароджених',  N'лікар-анестезіолог дитячий',  N'1.00', 0, 0, 0, getDate(), null, getDate() union all</v>
      </c>
      <c r="D96" t="s">
        <v>78</v>
      </c>
      <c r="E96" t="s">
        <v>79</v>
      </c>
      <c r="F96" t="s">
        <v>80</v>
      </c>
      <c r="G96" t="s">
        <v>81</v>
      </c>
      <c r="H96">
        <v>0</v>
      </c>
      <c r="I96" t="s">
        <v>26</v>
      </c>
      <c r="J96" t="s">
        <v>26</v>
      </c>
      <c r="K96" t="s">
        <v>1569</v>
      </c>
      <c r="L96" t="s">
        <v>1569</v>
      </c>
      <c r="M96" t="s">
        <v>1569</v>
      </c>
      <c r="O96">
        <v>0</v>
      </c>
    </row>
    <row r="97" spans="3:15" hidden="1" x14ac:dyDescent="0.25">
      <c r="C97" t="str">
        <f t="shared" si="1"/>
        <v>select N'Боднар Наталія Іванівна', N'32',  N'Кабінет "Довіра"',  N'лікар-дерматовенеролог',  N'1.00', 0, 0, 0, getDate(), null, getDate() union all</v>
      </c>
      <c r="D97" t="s">
        <v>119</v>
      </c>
      <c r="E97" t="s">
        <v>120</v>
      </c>
      <c r="F97" t="s">
        <v>84</v>
      </c>
      <c r="G97" t="s">
        <v>121</v>
      </c>
      <c r="H97" t="s">
        <v>122</v>
      </c>
      <c r="I97" t="s">
        <v>26</v>
      </c>
      <c r="J97" t="s">
        <v>26</v>
      </c>
      <c r="K97" t="s">
        <v>1569</v>
      </c>
      <c r="L97" t="s">
        <v>1569</v>
      </c>
      <c r="M97" t="s">
        <v>1569</v>
      </c>
      <c r="O97">
        <v>0</v>
      </c>
    </row>
    <row r="98" spans="3:15" hidden="1" x14ac:dyDescent="0.25">
      <c r="C98" t="str">
        <f t="shared" si="1"/>
        <v>select N'Бойко Ліліана Романівна', N'90',  N'Відділ кадрів',  N'начальник відділу кадрів',  N'1.00', 0, 0, 0, getDate(), null, getDate() union all</v>
      </c>
      <c r="D98" t="s">
        <v>1441</v>
      </c>
      <c r="E98" t="s">
        <v>52</v>
      </c>
      <c r="F98" t="s">
        <v>53</v>
      </c>
      <c r="G98" t="s">
        <v>1442</v>
      </c>
      <c r="H98" t="s">
        <v>353</v>
      </c>
      <c r="I98" t="s">
        <v>26</v>
      </c>
      <c r="J98" t="s">
        <v>26</v>
      </c>
      <c r="K98" t="s">
        <v>1569</v>
      </c>
      <c r="L98" t="s">
        <v>1569</v>
      </c>
      <c r="M98" t="s">
        <v>1569</v>
      </c>
      <c r="O98">
        <v>0</v>
      </c>
    </row>
    <row r="99" spans="3:15" hidden="1" x14ac:dyDescent="0.25">
      <c r="C99" t="str">
        <f t="shared" si="1"/>
        <v>select N'Бонка Микола Миколайович', N'18',  N'Хірургічне відділення №1',  N'лікар-хірург',  N'1.00', 0, 0, 2992.20768, getDate(), null, getDate() union all</v>
      </c>
      <c r="D99" t="s">
        <v>462</v>
      </c>
      <c r="E99" t="s">
        <v>151</v>
      </c>
      <c r="F99" t="s">
        <v>152</v>
      </c>
      <c r="G99" t="s">
        <v>435</v>
      </c>
      <c r="H99" t="s">
        <v>181</v>
      </c>
      <c r="I99" t="s">
        <v>26</v>
      </c>
      <c r="J99" t="s">
        <v>26</v>
      </c>
      <c r="K99" t="s">
        <v>1569</v>
      </c>
      <c r="L99" t="s">
        <v>1569</v>
      </c>
      <c r="M99" t="s">
        <v>1569</v>
      </c>
      <c r="O99" t="s">
        <v>1626</v>
      </c>
    </row>
    <row r="100" spans="3:15" hidden="1" x14ac:dyDescent="0.25">
      <c r="C100" t="str">
        <f t="shared" si="1"/>
        <v>select N'Бонь Ганна Юріївна', N'21',  N'Онкологічне відділення',  N'сестра медична',  N'1.00', 8, 200, 0, getDate(), null, getDate() union all</v>
      </c>
      <c r="D100" t="s">
        <v>229</v>
      </c>
      <c r="E100" t="s">
        <v>40</v>
      </c>
      <c r="F100" t="s">
        <v>41</v>
      </c>
      <c r="G100" t="s">
        <v>93</v>
      </c>
      <c r="H100" t="s">
        <v>181</v>
      </c>
      <c r="I100" t="s">
        <v>48</v>
      </c>
      <c r="J100" t="s">
        <v>95</v>
      </c>
      <c r="K100" t="s">
        <v>1569</v>
      </c>
      <c r="L100" t="s">
        <v>1569</v>
      </c>
      <c r="M100" t="s">
        <v>1569</v>
      </c>
      <c r="O100">
        <v>0</v>
      </c>
    </row>
    <row r="101" spans="3:15" hidden="1" x14ac:dyDescent="0.25">
      <c r="C101" t="str">
        <f t="shared" si="1"/>
        <v>select N'Боринські Етелка Ернестівна', N'25',  N'Клініко-діагностична лабораторія',  N'Старший лаборант',  N'1.00', 8, 280, 0, getDate(), null, getDate() union all</v>
      </c>
      <c r="D101" t="s">
        <v>754</v>
      </c>
      <c r="E101" t="s">
        <v>268</v>
      </c>
      <c r="F101" t="s">
        <v>269</v>
      </c>
      <c r="G101" t="s">
        <v>721</v>
      </c>
      <c r="H101" t="s">
        <v>31</v>
      </c>
      <c r="I101" t="s">
        <v>48</v>
      </c>
      <c r="J101" t="s">
        <v>118</v>
      </c>
      <c r="K101" t="s">
        <v>1569</v>
      </c>
      <c r="L101" t="s">
        <v>1569</v>
      </c>
      <c r="M101" t="s">
        <v>1569</v>
      </c>
      <c r="O101">
        <v>0</v>
      </c>
    </row>
    <row r="102" spans="3:15" hidden="1" x14ac:dyDescent="0.25">
      <c r="C102" t="str">
        <f t="shared" si="1"/>
        <v>select N'Боринські Михайло Мигальович', N'94',  N'Господарський відділ',  N'водій автотранспортних засобів',  N'1.00', 0, 0, 0, getDate(), null, getDate() union all</v>
      </c>
      <c r="D102" t="s">
        <v>822</v>
      </c>
      <c r="E102" t="s">
        <v>63</v>
      </c>
      <c r="F102" t="s">
        <v>64</v>
      </c>
      <c r="G102" t="s">
        <v>781</v>
      </c>
      <c r="H102" t="s">
        <v>353</v>
      </c>
      <c r="I102" t="s">
        <v>26</v>
      </c>
      <c r="J102" t="s">
        <v>26</v>
      </c>
      <c r="K102" t="s">
        <v>1569</v>
      </c>
      <c r="L102" t="s">
        <v>1569</v>
      </c>
      <c r="M102" t="s">
        <v>1569</v>
      </c>
      <c r="O102">
        <v>0</v>
      </c>
    </row>
    <row r="103" spans="3:15" hidden="1" x14ac:dyDescent="0.25">
      <c r="C103" t="str">
        <f t="shared" si="1"/>
        <v>select N'Боринські Михайло Михайлович', N'94',  N'Господарський відділ',  N'водій автотранспортних засобів',  N'1.00', 0, 0, 0, getDate(), null, getDate() union all</v>
      </c>
      <c r="D103" t="s">
        <v>1128</v>
      </c>
      <c r="E103" t="s">
        <v>63</v>
      </c>
      <c r="F103" t="s">
        <v>64</v>
      </c>
      <c r="G103" t="s">
        <v>781</v>
      </c>
      <c r="H103" t="s">
        <v>806</v>
      </c>
      <c r="I103" t="s">
        <v>26</v>
      </c>
      <c r="J103" t="s">
        <v>26</v>
      </c>
      <c r="K103" t="s">
        <v>1569</v>
      </c>
      <c r="L103" t="s">
        <v>1569</v>
      </c>
      <c r="M103" t="s">
        <v>1569</v>
      </c>
      <c r="O103">
        <v>0</v>
      </c>
    </row>
    <row r="104" spans="3:15" hidden="1" x14ac:dyDescent="0.25">
      <c r="C104" t="str">
        <f t="shared" si="1"/>
        <v>select N'Борис Вікторія Олегівна', N'7',  N'Відділення анестезіології та інтенсивної терапії',  N'сестра медична',  N'0.50', 8, 200, 0, getDate(), null, getDate() union all</v>
      </c>
      <c r="D104" t="s">
        <v>1448</v>
      </c>
      <c r="E104" t="s">
        <v>206</v>
      </c>
      <c r="F104" t="s">
        <v>140</v>
      </c>
      <c r="G104" t="s">
        <v>93</v>
      </c>
      <c r="H104" t="s">
        <v>181</v>
      </c>
      <c r="I104" t="s">
        <v>48</v>
      </c>
      <c r="J104" t="s">
        <v>95</v>
      </c>
      <c r="K104" t="s">
        <v>1571</v>
      </c>
      <c r="L104" t="s">
        <v>1569</v>
      </c>
      <c r="M104" t="s">
        <v>1571</v>
      </c>
      <c r="O104">
        <v>0</v>
      </c>
    </row>
    <row r="105" spans="3:15" hidden="1" x14ac:dyDescent="0.25">
      <c r="C105" t="str">
        <f t="shared" si="1"/>
        <v>select N'Боршош Анастасія Олегівна', N'7',  N'Відділення анестезіології та інтенсивної терапії',  N'лікар-інтерн',  N'1.00', 0, 0, 0, getDate(), null, getDate() union all</v>
      </c>
      <c r="D105" t="s">
        <v>1188</v>
      </c>
      <c r="E105" t="s">
        <v>206</v>
      </c>
      <c r="F105" t="s">
        <v>140</v>
      </c>
      <c r="G105" t="s">
        <v>1567</v>
      </c>
      <c r="H105">
        <v>1</v>
      </c>
      <c r="I105" t="s">
        <v>26</v>
      </c>
      <c r="J105" t="s">
        <v>26</v>
      </c>
      <c r="K105" s="5" t="s">
        <v>1669</v>
      </c>
      <c r="L105" t="s">
        <v>1659</v>
      </c>
      <c r="M105" t="s">
        <v>1569</v>
      </c>
      <c r="N105">
        <v>45505</v>
      </c>
      <c r="O105">
        <v>0</v>
      </c>
    </row>
    <row r="106" spans="3:15" hidden="1" x14ac:dyDescent="0.25">
      <c r="C106" t="str">
        <f t="shared" si="1"/>
        <v>select N'Боршош Анастасія Олегівна', N'7',  N'Відділення анестезіології та інтенсивної терапії',  N'сестра медична',  N'0.50', 8, 200, 0, getDate(), null, getDate() union all</v>
      </c>
      <c r="D106" t="s">
        <v>1188</v>
      </c>
      <c r="E106" t="s">
        <v>206</v>
      </c>
      <c r="F106" t="s">
        <v>140</v>
      </c>
      <c r="G106" t="s">
        <v>93</v>
      </c>
      <c r="H106" t="s">
        <v>181</v>
      </c>
      <c r="I106" t="s">
        <v>48</v>
      </c>
      <c r="J106" t="s">
        <v>95</v>
      </c>
      <c r="K106" s="5" t="s">
        <v>1669</v>
      </c>
      <c r="L106" t="s">
        <v>1660</v>
      </c>
      <c r="M106" t="s">
        <v>1571</v>
      </c>
      <c r="N106">
        <v>45505</v>
      </c>
      <c r="O106">
        <v>0</v>
      </c>
    </row>
    <row r="107" spans="3:15" hidden="1" x14ac:dyDescent="0.25">
      <c r="C107" t="str">
        <f t="shared" si="1"/>
        <v>select N'Бошинда Наталія Федорівна', N'7',  N'Відділення анестезіології та інтенсивної терапії',  N'Молодша медична сестра',  N'1.00', 8, 120, 0, getDate(), null, getDate() union all</v>
      </c>
      <c r="D107" t="s">
        <v>1383</v>
      </c>
      <c r="E107" t="s">
        <v>206</v>
      </c>
      <c r="F107" t="s">
        <v>140</v>
      </c>
      <c r="G107" t="s">
        <v>111</v>
      </c>
      <c r="H107" t="s">
        <v>25</v>
      </c>
      <c r="I107" t="s">
        <v>48</v>
      </c>
      <c r="J107" t="s">
        <v>112</v>
      </c>
      <c r="K107" t="s">
        <v>1569</v>
      </c>
      <c r="L107" t="s">
        <v>1569</v>
      </c>
      <c r="M107" t="s">
        <v>1569</v>
      </c>
      <c r="O107">
        <v>0</v>
      </c>
    </row>
    <row r="108" spans="3:15" hidden="1" x14ac:dyDescent="0.25">
      <c r="C108" t="str">
        <f t="shared" si="1"/>
        <v>select N'Брижак Надія Юріївна', N'16',  N'Пологове відділення',  N'Молодша медична сестра буфетниця',  N'1.00', 8, 120, 0, getDate(), null, getDate() union all</v>
      </c>
      <c r="D108" t="s">
        <v>1547</v>
      </c>
      <c r="E108" t="s">
        <v>157</v>
      </c>
      <c r="F108" t="s">
        <v>158</v>
      </c>
      <c r="G108" t="s">
        <v>848</v>
      </c>
      <c r="H108" t="s">
        <v>849</v>
      </c>
      <c r="I108" t="s">
        <v>48</v>
      </c>
      <c r="J108" t="s">
        <v>112</v>
      </c>
      <c r="K108" t="s">
        <v>1569</v>
      </c>
      <c r="L108" t="s">
        <v>1569</v>
      </c>
      <c r="M108" t="s">
        <v>1569</v>
      </c>
      <c r="N108">
        <v>45525</v>
      </c>
      <c r="O108">
        <v>0</v>
      </c>
    </row>
    <row r="109" spans="3:15" hidden="1" x14ac:dyDescent="0.25">
      <c r="C109" t="str">
        <f t="shared" si="1"/>
        <v>select N'Брижак Стефан Стефанович', N'32',  N'Загальнолікарський кабінет',  N'лікар-дерматовенеролог',  N'0.25', 0, 0, 0, getDate(), null, getDate() union all</v>
      </c>
      <c r="D109" t="s">
        <v>126</v>
      </c>
      <c r="E109" t="s">
        <v>127</v>
      </c>
      <c r="F109" t="s">
        <v>84</v>
      </c>
      <c r="G109" t="s">
        <v>121</v>
      </c>
      <c r="H109">
        <v>0</v>
      </c>
      <c r="I109" t="s">
        <v>26</v>
      </c>
      <c r="J109" t="s">
        <v>26</v>
      </c>
      <c r="K109" t="s">
        <v>1569</v>
      </c>
      <c r="L109" t="s">
        <v>1570</v>
      </c>
      <c r="M109" t="s">
        <v>1570</v>
      </c>
      <c r="O109">
        <v>0</v>
      </c>
    </row>
    <row r="110" spans="3:15" hidden="1" x14ac:dyDescent="0.25">
      <c r="C110" t="str">
        <f t="shared" si="1"/>
        <v>select N'Брижак Стефан Стефанович', N'32',  N'Сектор медичних оглядів',  N'лікар-дерматовенеролог',  N'0.75', 0, 0, 0, getDate(), null, getDate() union all</v>
      </c>
      <c r="D110" t="s">
        <v>126</v>
      </c>
      <c r="E110" t="s">
        <v>373</v>
      </c>
      <c r="F110" t="s">
        <v>84</v>
      </c>
      <c r="G110" t="s">
        <v>121</v>
      </c>
      <c r="H110">
        <v>0</v>
      </c>
      <c r="I110" t="s">
        <v>26</v>
      </c>
      <c r="J110" t="s">
        <v>26</v>
      </c>
      <c r="K110" t="s">
        <v>1569</v>
      </c>
      <c r="L110" t="s">
        <v>1572</v>
      </c>
      <c r="M110" t="s">
        <v>1572</v>
      </c>
      <c r="O110">
        <v>0</v>
      </c>
    </row>
    <row r="111" spans="3:15" hidden="1" x14ac:dyDescent="0.25">
      <c r="C111" t="str">
        <f t="shared" si="1"/>
        <v>select N'Бризгалова Тетяна Віталіївна', N'32',  N'Реабілітаційний кабінет',  N'сестра медична з фізіотерапії',  N'1.00', 8, 200, 0, getDate(), null, getDate() union all</v>
      </c>
      <c r="D111" t="s">
        <v>757</v>
      </c>
      <c r="E111" t="s">
        <v>758</v>
      </c>
      <c r="F111" t="s">
        <v>84</v>
      </c>
      <c r="G111" t="s">
        <v>759</v>
      </c>
      <c r="H111" t="s">
        <v>317</v>
      </c>
      <c r="I111" t="s">
        <v>48</v>
      </c>
      <c r="J111" t="s">
        <v>95</v>
      </c>
      <c r="K111" t="s">
        <v>1569</v>
      </c>
      <c r="L111" t="s">
        <v>1569</v>
      </c>
      <c r="M111" t="s">
        <v>1569</v>
      </c>
      <c r="O111">
        <v>0</v>
      </c>
    </row>
    <row r="112" spans="3:15" hidden="1" x14ac:dyDescent="0.25">
      <c r="C112" t="str">
        <f t="shared" si="1"/>
        <v>select N'Бріжак Ольга Ігорівна', N'22',  N'Відділення загальної терапії',  N'сестра медична старша',  N'1.00', 8, 280, 0, getDate(), null, getDate() union all</v>
      </c>
      <c r="D112" t="s">
        <v>1092</v>
      </c>
      <c r="E112" t="s">
        <v>202</v>
      </c>
      <c r="F112" t="s">
        <v>203</v>
      </c>
      <c r="G112" t="s">
        <v>117</v>
      </c>
      <c r="H112" t="s">
        <v>31</v>
      </c>
      <c r="I112" t="s">
        <v>48</v>
      </c>
      <c r="J112" t="s">
        <v>118</v>
      </c>
      <c r="K112" t="s">
        <v>1569</v>
      </c>
      <c r="L112" t="s">
        <v>1569</v>
      </c>
      <c r="M112" t="s">
        <v>1569</v>
      </c>
      <c r="O112">
        <v>0</v>
      </c>
    </row>
    <row r="113" spans="3:15" hidden="1" x14ac:dyDescent="0.25">
      <c r="C113" t="str">
        <f t="shared" si="1"/>
        <v>select N'Бровді Тамара Іванівна', N'32',  N'Кабінет ехокардіографії',  N'лікар з функціональної діагностики',  N'1.00', 0, 0, 0, getDate(), null, getDate() union all</v>
      </c>
      <c r="D113" t="s">
        <v>937</v>
      </c>
      <c r="E113" t="s">
        <v>938</v>
      </c>
      <c r="F113" t="s">
        <v>84</v>
      </c>
      <c r="G113" t="s">
        <v>459</v>
      </c>
      <c r="H113" t="s">
        <v>1676</v>
      </c>
      <c r="I113" t="s">
        <v>26</v>
      </c>
      <c r="J113" t="s">
        <v>26</v>
      </c>
      <c r="K113" t="s">
        <v>1569</v>
      </c>
      <c r="L113" t="s">
        <v>1569</v>
      </c>
      <c r="M113" t="s">
        <v>1569</v>
      </c>
      <c r="O113">
        <v>0</v>
      </c>
    </row>
    <row r="114" spans="3:15" hidden="1" x14ac:dyDescent="0.25">
      <c r="C114" t="str">
        <f t="shared" si="1"/>
        <v>select N'Бряник Марія Іванівна', N'83',  N'Відділення патології вагітності та екстрагенітальної патології',  N'акушерка',  N'0.50', 8, 260, 0, getDate(), null, getDate() union all</v>
      </c>
      <c r="D114" t="s">
        <v>644</v>
      </c>
      <c r="E114" t="s">
        <v>44</v>
      </c>
      <c r="F114" t="s">
        <v>45</v>
      </c>
      <c r="G114" t="s">
        <v>46</v>
      </c>
      <c r="H114" t="s">
        <v>181</v>
      </c>
      <c r="I114" t="s">
        <v>48</v>
      </c>
      <c r="J114" t="s">
        <v>49</v>
      </c>
      <c r="K114" t="s">
        <v>1571</v>
      </c>
      <c r="L114" t="s">
        <v>1569</v>
      </c>
      <c r="M114" t="s">
        <v>1571</v>
      </c>
      <c r="O114">
        <v>0</v>
      </c>
    </row>
    <row r="115" spans="3:15" hidden="1" x14ac:dyDescent="0.25">
      <c r="C115" t="str">
        <f t="shared" si="1"/>
        <v>select N'Бубряк Марина Вікторівна', N'93',  N'Бухгалтерія',  N'Бухгалтер-касир',  N'1.00', 10, 800, 0, getDate(), null, getDate() union all</v>
      </c>
      <c r="D115" t="s">
        <v>1033</v>
      </c>
      <c r="E115" t="s">
        <v>330</v>
      </c>
      <c r="F115" t="s">
        <v>331</v>
      </c>
      <c r="G115" t="s">
        <v>1034</v>
      </c>
      <c r="H115" t="s">
        <v>31</v>
      </c>
      <c r="I115" t="s">
        <v>55</v>
      </c>
      <c r="J115" t="s">
        <v>56</v>
      </c>
      <c r="K115" t="s">
        <v>1569</v>
      </c>
      <c r="L115" t="s">
        <v>1569</v>
      </c>
      <c r="M115" t="s">
        <v>1569</v>
      </c>
      <c r="O115">
        <v>0</v>
      </c>
    </row>
    <row r="116" spans="3:15" hidden="1" x14ac:dyDescent="0.25">
      <c r="C116" t="str">
        <f t="shared" si="1"/>
        <v>select N'Бугаєць Тетяна Володимирівна', N'65',  N'Відділення інтенсивної терапії новонароджених',  N'сестра медична',  N'1.00', 8, 200, 0, getDate(), null, getDate() union all</v>
      </c>
      <c r="D116" t="s">
        <v>1306</v>
      </c>
      <c r="E116" t="s">
        <v>79</v>
      </c>
      <c r="F116" t="s">
        <v>80</v>
      </c>
      <c r="G116" t="s">
        <v>93</v>
      </c>
      <c r="H116" t="s">
        <v>181</v>
      </c>
      <c r="I116" t="s">
        <v>48</v>
      </c>
      <c r="J116" t="s">
        <v>95</v>
      </c>
      <c r="K116" t="s">
        <v>1569</v>
      </c>
      <c r="L116" t="s">
        <v>1569</v>
      </c>
      <c r="M116" t="s">
        <v>1569</v>
      </c>
      <c r="O116">
        <v>0</v>
      </c>
    </row>
    <row r="117" spans="3:15" hidden="1" x14ac:dyDescent="0.25">
      <c r="C117" t="str">
        <f t="shared" si="1"/>
        <v>select N'Буглина Юліанна Іванівна', N'19',  N'Гнійно-септичне хірургічне відділення',  N'сестра медична',  N'0.50', 8, 200, 0, getDate(), null, getDate() union all</v>
      </c>
      <c r="D117" t="s">
        <v>1511</v>
      </c>
      <c r="E117" t="s">
        <v>137</v>
      </c>
      <c r="F117" t="s">
        <v>138</v>
      </c>
      <c r="G117" t="s">
        <v>93</v>
      </c>
      <c r="H117" t="s">
        <v>181</v>
      </c>
      <c r="I117" t="s">
        <v>48</v>
      </c>
      <c r="J117" t="s">
        <v>95</v>
      </c>
      <c r="K117" t="s">
        <v>1571</v>
      </c>
      <c r="L117" t="s">
        <v>1569</v>
      </c>
      <c r="M117" t="s">
        <v>1571</v>
      </c>
      <c r="N117">
        <v>45488</v>
      </c>
      <c r="O117">
        <v>0</v>
      </c>
    </row>
    <row r="118" spans="3:15" hidden="1" x14ac:dyDescent="0.25">
      <c r="C118" t="str">
        <f t="shared" si="1"/>
        <v>select N'Булава Ярослава Вячеславівна', N'2',  N'Відділення екстреної (невідкладної) медичної допомоги',  N'лікар-терапевт',  N'1.00', 0, 0, 3094.0590956, getDate(), null, getDate() union all</v>
      </c>
      <c r="D118" t="s">
        <v>1109</v>
      </c>
      <c r="E118" t="s">
        <v>173</v>
      </c>
      <c r="F118" t="s">
        <v>30</v>
      </c>
      <c r="G118" t="s">
        <v>42</v>
      </c>
      <c r="H118" t="s">
        <v>142</v>
      </c>
      <c r="I118" t="s">
        <v>26</v>
      </c>
      <c r="J118" t="s">
        <v>26</v>
      </c>
      <c r="K118" s="5" t="s">
        <v>1668</v>
      </c>
      <c r="L118" t="s">
        <v>1657</v>
      </c>
      <c r="M118" t="s">
        <v>1569</v>
      </c>
      <c r="O118" t="s">
        <v>1627</v>
      </c>
    </row>
    <row r="119" spans="3:15" hidden="1" x14ac:dyDescent="0.25">
      <c r="C119" t="str">
        <f t="shared" si="1"/>
        <v>select N'Булава Ярослава Вячеславівна', N'2',  N'Відділення екстреної (невідкладної) медичної допомоги',  N'лікар-терапевт',  N'0.25', 0, 0, 221.6176, getDate(), null, getDate() union all</v>
      </c>
      <c r="D119" t="s">
        <v>1109</v>
      </c>
      <c r="E119" t="s">
        <v>173</v>
      </c>
      <c r="F119" t="s">
        <v>30</v>
      </c>
      <c r="G119" t="s">
        <v>42</v>
      </c>
      <c r="H119" t="s">
        <v>577</v>
      </c>
      <c r="I119" t="s">
        <v>26</v>
      </c>
      <c r="J119" t="s">
        <v>26</v>
      </c>
      <c r="K119" s="5" t="s">
        <v>1668</v>
      </c>
      <c r="L119" t="s">
        <v>1574</v>
      </c>
      <c r="M119" t="s">
        <v>1570</v>
      </c>
      <c r="O119" t="s">
        <v>1486</v>
      </c>
    </row>
    <row r="120" spans="3:15" hidden="1" x14ac:dyDescent="0.25">
      <c r="C120" t="str">
        <f t="shared" si="1"/>
        <v>select N'Бундаш Надія Миколаївна', N'28',  N'Рентгенологічний блок',  N'рентгенолаборант',  N'1.00', 8, 200, 0, getDate(), null, getDate() union all</v>
      </c>
      <c r="D120" t="s">
        <v>409</v>
      </c>
      <c r="E120" t="s">
        <v>370</v>
      </c>
      <c r="F120" t="s">
        <v>365</v>
      </c>
      <c r="G120" t="s">
        <v>213</v>
      </c>
      <c r="H120" t="s">
        <v>25</v>
      </c>
      <c r="I120" t="s">
        <v>48</v>
      </c>
      <c r="J120" t="s">
        <v>95</v>
      </c>
      <c r="K120" t="s">
        <v>1569</v>
      </c>
      <c r="L120" t="s">
        <v>1569</v>
      </c>
      <c r="M120" t="s">
        <v>1569</v>
      </c>
      <c r="O120">
        <v>0</v>
      </c>
    </row>
    <row r="121" spans="3:15" hidden="1" x14ac:dyDescent="0.25">
      <c r="C121" t="str">
        <f t="shared" si="1"/>
        <v>select N'Буняк Любов Іванівна', N'97',  N'Акушерський блок',  N'акушерка',  N'1.00', 8, 260, 0, getDate(), null, getDate() union all</v>
      </c>
      <c r="D121" t="s">
        <v>640</v>
      </c>
      <c r="E121" t="s">
        <v>641</v>
      </c>
      <c r="F121" t="s">
        <v>642</v>
      </c>
      <c r="G121" t="s">
        <v>46</v>
      </c>
      <c r="H121" t="s">
        <v>181</v>
      </c>
      <c r="I121" t="s">
        <v>48</v>
      </c>
      <c r="J121" t="s">
        <v>49</v>
      </c>
      <c r="K121" t="s">
        <v>1569</v>
      </c>
      <c r="L121" t="s">
        <v>1569</v>
      </c>
      <c r="M121" t="s">
        <v>1569</v>
      </c>
      <c r="O121">
        <v>0</v>
      </c>
    </row>
    <row r="122" spans="3:15" hidden="1" x14ac:dyDescent="0.25">
      <c r="C122" t="str">
        <f t="shared" si="1"/>
        <v>select N'Бурлуцька Віталія Едуардівна', N'32',  N'Ендокринологічний кабінет',  N'лікар-ендокринолог',  N'1.00', 0, 0, 4908, getDate(), null, getDate() union all</v>
      </c>
      <c r="D122" t="s">
        <v>1238</v>
      </c>
      <c r="E122" t="s">
        <v>247</v>
      </c>
      <c r="F122" t="s">
        <v>84</v>
      </c>
      <c r="G122" t="s">
        <v>248</v>
      </c>
      <c r="H122">
        <v>1</v>
      </c>
      <c r="I122" t="s">
        <v>26</v>
      </c>
      <c r="J122" t="s">
        <v>26</v>
      </c>
      <c r="K122" t="s">
        <v>1569</v>
      </c>
      <c r="L122" t="s">
        <v>1569</v>
      </c>
      <c r="M122" t="s">
        <v>1569</v>
      </c>
      <c r="O122">
        <v>4908</v>
      </c>
    </row>
    <row r="123" spans="3:15" hidden="1" x14ac:dyDescent="0.25">
      <c r="C123" t="str">
        <f t="shared" si="1"/>
        <v>select N'Бурмагін Юлія Сергіївна', N'106',  N'Педіатричне відділення',  N'лікар-педіатр',  N'0.50', 0, 0, 0, getDate(), null, getDate() union all</v>
      </c>
      <c r="D123" t="s">
        <v>1545</v>
      </c>
      <c r="E123" t="s">
        <v>1319</v>
      </c>
      <c r="F123" t="s">
        <v>1320</v>
      </c>
      <c r="G123" t="s">
        <v>396</v>
      </c>
      <c r="H123">
        <v>0</v>
      </c>
      <c r="I123" t="s">
        <v>26</v>
      </c>
      <c r="J123" t="s">
        <v>26</v>
      </c>
      <c r="K123" t="s">
        <v>1571</v>
      </c>
      <c r="L123" t="s">
        <v>1569</v>
      </c>
      <c r="M123" t="s">
        <v>1571</v>
      </c>
      <c r="N123">
        <v>45537</v>
      </c>
      <c r="O123">
        <v>0</v>
      </c>
    </row>
    <row r="124" spans="3:15" hidden="1" x14ac:dyDescent="0.25">
      <c r="C124" t="str">
        <f t="shared" si="1"/>
        <v>select N'Буртин Олександра Володимирівна', N'32',  N'Сектор дитячої консультації',  N'лікар-дерматовенеролог дитячий',  N'1.00', 0, 0, 0, getDate(), null, getDate() union all</v>
      </c>
      <c r="D124" t="s">
        <v>842</v>
      </c>
      <c r="E124" t="s">
        <v>237</v>
      </c>
      <c r="F124" t="s">
        <v>84</v>
      </c>
      <c r="G124" t="s">
        <v>843</v>
      </c>
      <c r="H124">
        <v>0</v>
      </c>
      <c r="I124" t="s">
        <v>26</v>
      </c>
      <c r="J124" t="s">
        <v>26</v>
      </c>
      <c r="K124" t="s">
        <v>1569</v>
      </c>
      <c r="L124" t="s">
        <v>1569</v>
      </c>
      <c r="M124" t="s">
        <v>1569</v>
      </c>
      <c r="O124">
        <v>0</v>
      </c>
    </row>
    <row r="125" spans="3:15" hidden="1" x14ac:dyDescent="0.25">
      <c r="C125" t="str">
        <f t="shared" si="1"/>
        <v>select N'Бута Ганна Федорівна', N'84',  N'Терапевтичний блок інтенсивної терапії',  N'лікар-невропатолог',  N'1.00', 0, 0, 2738.89896, getDate(), null, getDate() union all</v>
      </c>
      <c r="D125" t="s">
        <v>1005</v>
      </c>
      <c r="E125" t="s">
        <v>88</v>
      </c>
      <c r="F125" t="s">
        <v>89</v>
      </c>
      <c r="G125" t="s">
        <v>90</v>
      </c>
      <c r="H125" t="s">
        <v>1006</v>
      </c>
      <c r="I125" t="s">
        <v>26</v>
      </c>
      <c r="J125" t="s">
        <v>26</v>
      </c>
      <c r="K125" t="s">
        <v>1569</v>
      </c>
      <c r="L125" t="s">
        <v>1569</v>
      </c>
      <c r="M125" t="s">
        <v>1569</v>
      </c>
      <c r="O125" t="s">
        <v>1628</v>
      </c>
    </row>
    <row r="126" spans="3:15" hidden="1" x14ac:dyDescent="0.25">
      <c r="C126" t="str">
        <f t="shared" si="1"/>
        <v>select N'Бухало Анатолій Миколайович', N'32',  N'Урологічний кабінет',  N'лікар-уролог',  N'1.00', 0, 0, 106.666666666667, getDate(), null, getDate() union all</v>
      </c>
      <c r="D126" t="s">
        <v>870</v>
      </c>
      <c r="E126" t="s">
        <v>871</v>
      </c>
      <c r="F126" t="s">
        <v>84</v>
      </c>
      <c r="G126" t="s">
        <v>872</v>
      </c>
      <c r="H126">
        <v>1</v>
      </c>
      <c r="I126" t="s">
        <v>26</v>
      </c>
      <c r="J126" t="s">
        <v>26</v>
      </c>
      <c r="K126" t="s">
        <v>1569</v>
      </c>
      <c r="L126" t="s">
        <v>1569</v>
      </c>
      <c r="M126" t="s">
        <v>1569</v>
      </c>
      <c r="O126" t="s">
        <v>1577</v>
      </c>
    </row>
    <row r="127" spans="3:15" hidden="1" x14ac:dyDescent="0.25">
      <c r="C127" t="str">
        <f t="shared" si="1"/>
        <v>select N'Бухало Надія Іванівна', N'83',  N'Відділення патології вагітності та екстрагенітальної патології',  N'лікар-акушер-гінеколог',  N'0.75', 0, 0, 0, getDate(), null, getDate() union all</v>
      </c>
      <c r="D127" t="s">
        <v>863</v>
      </c>
      <c r="E127" t="s">
        <v>44</v>
      </c>
      <c r="F127" t="s">
        <v>45</v>
      </c>
      <c r="G127" t="s">
        <v>36</v>
      </c>
      <c r="H127">
        <v>0</v>
      </c>
      <c r="I127" t="s">
        <v>26</v>
      </c>
      <c r="J127" t="s">
        <v>26</v>
      </c>
      <c r="K127" t="s">
        <v>1569</v>
      </c>
      <c r="L127" t="s">
        <v>1572</v>
      </c>
      <c r="M127" t="s">
        <v>1572</v>
      </c>
      <c r="O127">
        <v>0</v>
      </c>
    </row>
    <row r="128" spans="3:15" hidden="1" x14ac:dyDescent="0.25">
      <c r="C128" t="str">
        <f t="shared" si="1"/>
        <v>select N'Бухало Надія Іванівна', N'995',  N'Відділення патології вагітності та екстрагенітальної патології',  N'завідувач',  N'0.25', 0, 0, 0, getDate(), null, getDate() union all</v>
      </c>
      <c r="D128" t="s">
        <v>863</v>
      </c>
      <c r="E128" t="s">
        <v>44</v>
      </c>
      <c r="F128">
        <v>995</v>
      </c>
      <c r="G128" t="s">
        <v>69</v>
      </c>
      <c r="H128" t="s">
        <v>31</v>
      </c>
      <c r="I128" t="s">
        <v>26</v>
      </c>
      <c r="J128" t="s">
        <v>26</v>
      </c>
      <c r="K128" t="s">
        <v>1569</v>
      </c>
      <c r="L128" t="s">
        <v>1570</v>
      </c>
      <c r="M128" t="s">
        <v>1570</v>
      </c>
      <c r="O128">
        <v>0</v>
      </c>
    </row>
    <row r="129" spans="3:15" hidden="1" x14ac:dyDescent="0.25">
      <c r="C129" t="str">
        <f t="shared" si="1"/>
        <v>select N'Буцименко Тетяна Олексіївна', N'13',  N'Палати інтенсивної терапії',  N'сестра медична стаціонару',  N'1.00', 8, 200, 0, getDate(), null, getDate() union all</v>
      </c>
      <c r="D129" t="s">
        <v>1337</v>
      </c>
      <c r="E129" t="s">
        <v>1037</v>
      </c>
      <c r="F129" t="s">
        <v>384</v>
      </c>
      <c r="G129" t="s">
        <v>1038</v>
      </c>
      <c r="H129" t="s">
        <v>181</v>
      </c>
      <c r="I129" t="s">
        <v>48</v>
      </c>
      <c r="J129" t="s">
        <v>95</v>
      </c>
      <c r="K129" t="s">
        <v>1569</v>
      </c>
      <c r="L129" t="s">
        <v>1569</v>
      </c>
      <c r="M129" t="s">
        <v>1569</v>
      </c>
      <c r="O129">
        <v>0</v>
      </c>
    </row>
    <row r="130" spans="3:15" hidden="1" x14ac:dyDescent="0.25">
      <c r="C130" t="str">
        <f t="shared" ref="C130:C193" si="2">CONCATENATE("select N'",D130,"', N'",F130,"', "," N'",E130,"',  N'",G130,"',  N'",M130,"', ",I130,", ",J130,", ",O130,", getDate(), null, getDate() union all")</f>
        <v>select N'Вакула Василь Васильович', N'94',  N'Господарський відділ',  N'маляр',  N'1.00', 0, 0, 0, getDate(), null, getDate() union all</v>
      </c>
      <c r="D130" t="s">
        <v>498</v>
      </c>
      <c r="E130" t="s">
        <v>63</v>
      </c>
      <c r="F130" t="s">
        <v>64</v>
      </c>
      <c r="G130" t="s">
        <v>65</v>
      </c>
      <c r="H130" t="s">
        <v>25</v>
      </c>
      <c r="I130" t="s">
        <v>26</v>
      </c>
      <c r="J130" t="s">
        <v>26</v>
      </c>
      <c r="K130" t="s">
        <v>1569</v>
      </c>
      <c r="L130" t="s">
        <v>1569</v>
      </c>
      <c r="M130" t="s">
        <v>1569</v>
      </c>
      <c r="O130">
        <v>0</v>
      </c>
    </row>
    <row r="131" spans="3:15" hidden="1" x14ac:dyDescent="0.25">
      <c r="C131" t="str">
        <f t="shared" si="2"/>
        <v>select N'Вантуш Олеся Іванівна', N'85',  N'Відділення сумісного перебування матері та дитини',  N'лікар-педіатр-неонатолог',  N'1.00', 0, 0, 1025.89982208, getDate(), null, getDate() union all</v>
      </c>
      <c r="D131" t="s">
        <v>145</v>
      </c>
      <c r="E131" t="s">
        <v>146</v>
      </c>
      <c r="F131" t="s">
        <v>147</v>
      </c>
      <c r="G131" t="s">
        <v>148</v>
      </c>
      <c r="H131" t="s">
        <v>149</v>
      </c>
      <c r="I131" t="s">
        <v>26</v>
      </c>
      <c r="J131" t="s">
        <v>26</v>
      </c>
      <c r="K131" s="5" t="s">
        <v>1668</v>
      </c>
      <c r="L131" t="s">
        <v>1657</v>
      </c>
      <c r="M131" t="s">
        <v>1569</v>
      </c>
      <c r="O131" t="s">
        <v>1629</v>
      </c>
    </row>
    <row r="132" spans="3:15" hidden="1" x14ac:dyDescent="0.25">
      <c r="C132" t="str">
        <f t="shared" si="2"/>
        <v>select N'Вантуш Олеся Іванівна', N'85',  N'Відділення сумісного перебування матері та дитини',  N'лікар-педіатр-неонатолог',  N'0.25', 0, 0, 0, getDate(), null, getDate() union all</v>
      </c>
      <c r="D132" t="s">
        <v>145</v>
      </c>
      <c r="E132" t="s">
        <v>146</v>
      </c>
      <c r="F132" t="s">
        <v>147</v>
      </c>
      <c r="G132" t="s">
        <v>148</v>
      </c>
      <c r="H132" t="s">
        <v>1677</v>
      </c>
      <c r="I132" t="s">
        <v>26</v>
      </c>
      <c r="J132" t="s">
        <v>26</v>
      </c>
      <c r="K132" s="5" t="s">
        <v>1668</v>
      </c>
      <c r="L132" t="s">
        <v>1574</v>
      </c>
      <c r="M132" t="s">
        <v>1570</v>
      </c>
      <c r="O132">
        <v>0</v>
      </c>
    </row>
    <row r="133" spans="3:15" hidden="1" x14ac:dyDescent="0.25">
      <c r="C133" t="str">
        <f t="shared" si="2"/>
        <v>select N'Варваринець Наталія Павлівна', N'2',  N'Відділення екстреної (невідкладної) медичної допомоги',  N'сестра медична',  N'1.00', 8, 200, 0, getDate(), null, getDate() union all</v>
      </c>
      <c r="D133" t="s">
        <v>657</v>
      </c>
      <c r="E133" t="s">
        <v>173</v>
      </c>
      <c r="F133" t="s">
        <v>30</v>
      </c>
      <c r="G133" t="s">
        <v>93</v>
      </c>
      <c r="H133" t="s">
        <v>181</v>
      </c>
      <c r="I133" t="s">
        <v>48</v>
      </c>
      <c r="J133" t="s">
        <v>95</v>
      </c>
      <c r="K133" s="5" t="s">
        <v>1669</v>
      </c>
      <c r="L133" t="s">
        <v>1659</v>
      </c>
      <c r="M133" t="s">
        <v>1569</v>
      </c>
      <c r="N133">
        <v>45537</v>
      </c>
      <c r="O133">
        <v>0</v>
      </c>
    </row>
    <row r="134" spans="3:15" hidden="1" x14ac:dyDescent="0.25">
      <c r="C134" t="str">
        <f t="shared" si="2"/>
        <v>select N'Варваринець Наталія Павлівна', N'2',  N'Відділення екстреної (невідкладної) медичної допомоги',  N'сестра медична',  N'0.25', 8, 200, 0, getDate(), null, getDate() union all</v>
      </c>
      <c r="D134" t="s">
        <v>657</v>
      </c>
      <c r="E134" t="s">
        <v>173</v>
      </c>
      <c r="F134" t="s">
        <v>30</v>
      </c>
      <c r="G134" t="s">
        <v>93</v>
      </c>
      <c r="H134" t="s">
        <v>577</v>
      </c>
      <c r="I134" t="s">
        <v>48</v>
      </c>
      <c r="J134" t="s">
        <v>95</v>
      </c>
      <c r="K134" s="5" t="s">
        <v>1669</v>
      </c>
      <c r="L134" t="s">
        <v>1662</v>
      </c>
      <c r="M134" t="s">
        <v>1570</v>
      </c>
      <c r="N134">
        <v>45537</v>
      </c>
      <c r="O134">
        <v>0</v>
      </c>
    </row>
    <row r="135" spans="3:15" hidden="1" x14ac:dyDescent="0.25">
      <c r="C135" t="str">
        <f t="shared" si="2"/>
        <v>select N'Варваринець Наталія Павлівна', N'2',  N'Відділення екстреної (невідкладної) медичної допомоги',  N'сестра медична',  N'0.25', 8, 200, 0, getDate(), null, getDate() union all</v>
      </c>
      <c r="D135" t="s">
        <v>657</v>
      </c>
      <c r="E135" t="s">
        <v>173</v>
      </c>
      <c r="F135" t="s">
        <v>30</v>
      </c>
      <c r="G135" t="s">
        <v>93</v>
      </c>
      <c r="H135" t="s">
        <v>1425</v>
      </c>
      <c r="I135" t="s">
        <v>48</v>
      </c>
      <c r="J135" t="s">
        <v>95</v>
      </c>
      <c r="K135" s="5" t="s">
        <v>1669</v>
      </c>
      <c r="L135" t="s">
        <v>1662</v>
      </c>
      <c r="M135" t="s">
        <v>1570</v>
      </c>
      <c r="N135">
        <v>45537</v>
      </c>
      <c r="O135">
        <v>0</v>
      </c>
    </row>
    <row r="136" spans="3:15" hidden="1" x14ac:dyDescent="0.25">
      <c r="C136" t="str">
        <f t="shared" si="2"/>
        <v>select N'Варга Катерину Омелянівну', N'19',  N'Гнійно-септичне хірургічне відділення',  N'Молодша медична сестра',  N'1.00', 8, 120, 0, getDate(), null, getDate() union all</v>
      </c>
      <c r="D136" t="s">
        <v>1012</v>
      </c>
      <c r="E136" t="s">
        <v>137</v>
      </c>
      <c r="F136" t="s">
        <v>138</v>
      </c>
      <c r="G136" t="s">
        <v>111</v>
      </c>
      <c r="H136" t="s">
        <v>25</v>
      </c>
      <c r="I136" t="s">
        <v>48</v>
      </c>
      <c r="J136" t="s">
        <v>112</v>
      </c>
      <c r="K136" t="s">
        <v>1569</v>
      </c>
      <c r="L136" t="s">
        <v>1569</v>
      </c>
      <c r="M136" t="s">
        <v>1569</v>
      </c>
      <c r="O136">
        <v>0</v>
      </c>
    </row>
    <row r="137" spans="3:15" hidden="1" x14ac:dyDescent="0.25">
      <c r="C137" t="str">
        <f t="shared" si="2"/>
        <v>select N'Варга Магдалина Іванівна', N'21',  N'Онкологічне відділення',  N'сестра медична',  N'1.00', 8, 200, 0, getDate(), null, getDate() union all</v>
      </c>
      <c r="D137" t="s">
        <v>143</v>
      </c>
      <c r="E137" t="s">
        <v>40</v>
      </c>
      <c r="F137" t="s">
        <v>41</v>
      </c>
      <c r="G137" t="s">
        <v>93</v>
      </c>
      <c r="H137" t="s">
        <v>144</v>
      </c>
      <c r="I137" t="s">
        <v>48</v>
      </c>
      <c r="J137" t="s">
        <v>95</v>
      </c>
      <c r="K137" t="s">
        <v>1569</v>
      </c>
      <c r="L137" t="s">
        <v>1569</v>
      </c>
      <c r="M137" t="s">
        <v>1569</v>
      </c>
      <c r="O137">
        <v>0</v>
      </c>
    </row>
    <row r="138" spans="3:15" hidden="1" x14ac:dyDescent="0.25">
      <c r="C138" t="str">
        <f t="shared" si="2"/>
        <v>select N'Варга Мар’яна Василівна', N'7',  N'Відділення анестезіології та інтенсивної терапії',  N'сестра медична-анестезист',  N'1.00', 8, 260, 0, getDate(), null, getDate() union all</v>
      </c>
      <c r="D138" t="s">
        <v>361</v>
      </c>
      <c r="E138" t="s">
        <v>206</v>
      </c>
      <c r="F138" t="s">
        <v>140</v>
      </c>
      <c r="G138" t="s">
        <v>362</v>
      </c>
      <c r="H138" t="s">
        <v>25</v>
      </c>
      <c r="I138" t="s">
        <v>48</v>
      </c>
      <c r="J138" t="s">
        <v>49</v>
      </c>
      <c r="K138" t="s">
        <v>1569</v>
      </c>
      <c r="L138" t="s">
        <v>1569</v>
      </c>
      <c r="M138" t="s">
        <v>1569</v>
      </c>
      <c r="O138">
        <v>0</v>
      </c>
    </row>
    <row r="139" spans="3:15" hidden="1" x14ac:dyDescent="0.25">
      <c r="C139" t="str">
        <f t="shared" si="2"/>
        <v>select N'Васелишин Ольга Василівна', N'84',  N'Терапевтичний блок інтенсивної терапії',  N'Молодша медична сестра',  N'1.00', 8, 120, 0, getDate(), null, getDate() union all</v>
      </c>
      <c r="D139" t="s">
        <v>1298</v>
      </c>
      <c r="E139" t="s">
        <v>88</v>
      </c>
      <c r="F139" t="s">
        <v>89</v>
      </c>
      <c r="G139" t="s">
        <v>111</v>
      </c>
      <c r="H139" t="s">
        <v>274</v>
      </c>
      <c r="I139" t="s">
        <v>48</v>
      </c>
      <c r="J139" t="s">
        <v>112</v>
      </c>
      <c r="K139" t="s">
        <v>1569</v>
      </c>
      <c r="L139" t="s">
        <v>1569</v>
      </c>
      <c r="M139" t="s">
        <v>1569</v>
      </c>
      <c r="O139">
        <v>0</v>
      </c>
    </row>
    <row r="140" spans="3:15" hidden="1" x14ac:dyDescent="0.25">
      <c r="C140" t="str">
        <f t="shared" si="2"/>
        <v>select N'Васько Марина Михайлівна', N'82',  N'Відділення інтенсивної терапії для вагітної, роділлі, породіллі',  N'акушерка',  N'1.00', 8, 260, 0, getDate(), null, getDate() union all</v>
      </c>
      <c r="D140" t="s">
        <v>650</v>
      </c>
      <c r="E140" t="s">
        <v>485</v>
      </c>
      <c r="F140" t="s">
        <v>486</v>
      </c>
      <c r="G140" t="s">
        <v>46</v>
      </c>
      <c r="H140" t="s">
        <v>181</v>
      </c>
      <c r="I140" t="s">
        <v>48</v>
      </c>
      <c r="J140" t="s">
        <v>49</v>
      </c>
      <c r="K140" t="s">
        <v>1569</v>
      </c>
      <c r="L140" t="s">
        <v>1569</v>
      </c>
      <c r="M140" t="s">
        <v>1569</v>
      </c>
      <c r="O140">
        <v>0</v>
      </c>
    </row>
    <row r="141" spans="3:15" hidden="1" x14ac:dyDescent="0.25">
      <c r="C141" t="str">
        <f t="shared" si="2"/>
        <v>select N'Васько Тетяна Михайлівна', N'81',  N'Операційний блок хірургічного профілю №1',  N'сестра медична',  N'1.00', 8, 200, 0, getDate(), null, getDate() union all</v>
      </c>
      <c r="D141" t="s">
        <v>1358</v>
      </c>
      <c r="E141" t="s">
        <v>243</v>
      </c>
      <c r="F141" t="s">
        <v>227</v>
      </c>
      <c r="G141" t="s">
        <v>93</v>
      </c>
      <c r="H141" t="s">
        <v>25</v>
      </c>
      <c r="I141" t="s">
        <v>48</v>
      </c>
      <c r="J141" t="s">
        <v>95</v>
      </c>
      <c r="K141" t="s">
        <v>1569</v>
      </c>
      <c r="L141" t="s">
        <v>1569</v>
      </c>
      <c r="M141" t="s">
        <v>1569</v>
      </c>
      <c r="O141">
        <v>0</v>
      </c>
    </row>
    <row r="142" spans="3:15" hidden="1" x14ac:dyDescent="0.25">
      <c r="C142" t="str">
        <f t="shared" si="2"/>
        <v>select N'Васюта Василь Васильович', N'991',  N'Інфекційне відділення',  N'завідувач',  N'1.00', 0, 0, 2333.3333, getDate(), null, getDate() union all</v>
      </c>
      <c r="D142" t="s">
        <v>545</v>
      </c>
      <c r="E142" t="s">
        <v>92</v>
      </c>
      <c r="F142">
        <v>991</v>
      </c>
      <c r="G142" t="s">
        <v>69</v>
      </c>
      <c r="H142" t="s">
        <v>25</v>
      </c>
      <c r="I142" t="s">
        <v>26</v>
      </c>
      <c r="J142" t="s">
        <v>26</v>
      </c>
      <c r="K142" t="s">
        <v>1569</v>
      </c>
      <c r="L142" t="s">
        <v>1569</v>
      </c>
      <c r="M142" t="s">
        <v>1569</v>
      </c>
      <c r="O142" t="s">
        <v>546</v>
      </c>
    </row>
    <row r="143" spans="3:15" hidden="1" x14ac:dyDescent="0.25">
      <c r="C143" t="str">
        <f t="shared" si="2"/>
        <v>select N'Ваш Олександра Олександрівна', N'2',  N'Відділення екстреної (невідкладної) медичної допомоги',  N'сестра медична',  N'0.50', 8, 200, 0, getDate(), null, getDate() union all</v>
      </c>
      <c r="D143" t="s">
        <v>355</v>
      </c>
      <c r="E143" t="s">
        <v>173</v>
      </c>
      <c r="F143" t="s">
        <v>30</v>
      </c>
      <c r="G143" t="s">
        <v>93</v>
      </c>
      <c r="H143" t="s">
        <v>31</v>
      </c>
      <c r="I143" t="s">
        <v>48</v>
      </c>
      <c r="J143" t="s">
        <v>95</v>
      </c>
      <c r="K143" t="s">
        <v>1571</v>
      </c>
      <c r="L143" t="s">
        <v>1569</v>
      </c>
      <c r="M143" t="s">
        <v>1571</v>
      </c>
      <c r="O143">
        <v>0</v>
      </c>
    </row>
    <row r="144" spans="3:15" hidden="1" x14ac:dyDescent="0.25">
      <c r="C144" t="str">
        <f t="shared" si="2"/>
        <v>select N'Ващинець Олена Юріївна', N'96',  N'Приймальний блок',  N'Молодша медична сестра',  N'1.00', 8, 120, 0, getDate(), null, getDate() union all</v>
      </c>
      <c r="D144" t="s">
        <v>673</v>
      </c>
      <c r="E144" t="s">
        <v>637</v>
      </c>
      <c r="F144" t="s">
        <v>638</v>
      </c>
      <c r="G144" t="s">
        <v>111</v>
      </c>
      <c r="H144" t="s">
        <v>31</v>
      </c>
      <c r="I144" t="s">
        <v>48</v>
      </c>
      <c r="J144" t="s">
        <v>112</v>
      </c>
      <c r="K144" t="s">
        <v>1569</v>
      </c>
      <c r="L144" t="s">
        <v>1569</v>
      </c>
      <c r="M144" t="s">
        <v>1569</v>
      </c>
      <c r="O144">
        <v>0</v>
      </c>
    </row>
    <row r="145" spans="3:15" hidden="1" x14ac:dyDescent="0.25">
      <c r="C145" t="str">
        <f t="shared" si="2"/>
        <v>select N'Вербицька Лариса Дмитрівна', N'25',  N'Клініко-діагностична лабораторія',  N'лаборант',  N'1.00', 8, 200, 0, getDate(), null, getDate() union all</v>
      </c>
      <c r="D145" t="s">
        <v>1546</v>
      </c>
      <c r="E145" t="s">
        <v>268</v>
      </c>
      <c r="F145" t="s">
        <v>269</v>
      </c>
      <c r="G145" t="s">
        <v>270</v>
      </c>
      <c r="H145" t="s">
        <v>25</v>
      </c>
      <c r="I145" t="s">
        <v>48</v>
      </c>
      <c r="J145" t="s">
        <v>95</v>
      </c>
      <c r="K145" t="s">
        <v>1569</v>
      </c>
      <c r="L145" t="s">
        <v>1569</v>
      </c>
      <c r="M145" t="s">
        <v>1569</v>
      </c>
      <c r="N145">
        <v>45530</v>
      </c>
      <c r="O145">
        <v>0</v>
      </c>
    </row>
    <row r="146" spans="3:15" hidden="1" x14ac:dyDescent="0.25">
      <c r="C146" t="str">
        <f t="shared" si="2"/>
        <v>select N'Вєтрова Оксана Миколаївна', N'79',  N'Відділення Судинної Хірургії',  N'сестра медична старша',  N'1.00', 8, 280, 0, getDate(), null, getDate() union all</v>
      </c>
      <c r="D146" t="s">
        <v>1013</v>
      </c>
      <c r="E146" t="s">
        <v>67</v>
      </c>
      <c r="F146" t="s">
        <v>68</v>
      </c>
      <c r="G146" t="s">
        <v>117</v>
      </c>
      <c r="H146" t="s">
        <v>31</v>
      </c>
      <c r="I146" t="s">
        <v>48</v>
      </c>
      <c r="J146" t="s">
        <v>118</v>
      </c>
      <c r="K146" t="s">
        <v>1569</v>
      </c>
      <c r="L146" t="s">
        <v>1569</v>
      </c>
      <c r="M146" t="s">
        <v>1569</v>
      </c>
      <c r="O146">
        <v>0</v>
      </c>
    </row>
    <row r="147" spans="3:15" hidden="1" x14ac:dyDescent="0.25">
      <c r="C147" t="str">
        <f t="shared" si="2"/>
        <v>select N'Візницька Марія Михайлівна', N'32',  N'Кабінет молодшого персоналу',  N'Молодша медична сестра',  N'1.00', 8, 120, 0, getDate(), null, getDate() union all</v>
      </c>
      <c r="D147" t="s">
        <v>1165</v>
      </c>
      <c r="E147" t="s">
        <v>419</v>
      </c>
      <c r="F147" t="s">
        <v>84</v>
      </c>
      <c r="G147" t="s">
        <v>111</v>
      </c>
      <c r="H147" t="s">
        <v>25</v>
      </c>
      <c r="I147" t="s">
        <v>48</v>
      </c>
      <c r="J147" t="s">
        <v>112</v>
      </c>
      <c r="K147" t="s">
        <v>1569</v>
      </c>
      <c r="L147" t="s">
        <v>1569</v>
      </c>
      <c r="M147" t="s">
        <v>1569</v>
      </c>
      <c r="O147">
        <v>0</v>
      </c>
    </row>
    <row r="148" spans="3:15" hidden="1" x14ac:dyDescent="0.25">
      <c r="C148" t="str">
        <f t="shared" si="2"/>
        <v>select N'Візницька Оксана Сергіївна', N'28',  N'Рентгенологічний блок',  N'рентгенолаборант',  N'1.00', 8, 200, 0, getDate(), null, getDate() union all</v>
      </c>
      <c r="D148" t="s">
        <v>1039</v>
      </c>
      <c r="E148" t="s">
        <v>370</v>
      </c>
      <c r="F148" t="s">
        <v>365</v>
      </c>
      <c r="G148" t="s">
        <v>213</v>
      </c>
      <c r="H148" t="s">
        <v>25</v>
      </c>
      <c r="I148" t="s">
        <v>48</v>
      </c>
      <c r="J148" t="s">
        <v>95</v>
      </c>
      <c r="K148" t="s">
        <v>1569</v>
      </c>
      <c r="L148" t="s">
        <v>1569</v>
      </c>
      <c r="M148" t="s">
        <v>1569</v>
      </c>
      <c r="O148">
        <v>0</v>
      </c>
    </row>
    <row r="149" spans="3:15" hidden="1" x14ac:dyDescent="0.25">
      <c r="C149" t="str">
        <f t="shared" si="2"/>
        <v>select N'Вінниченко Юлія Олександрівна', N'32',  N'Сектор дитячої консультації',  N'логопед',  N'0.25', 8, 360, 0, getDate(), null, getDate() union all</v>
      </c>
      <c r="D149" t="s">
        <v>1117</v>
      </c>
      <c r="E149" t="s">
        <v>237</v>
      </c>
      <c r="F149" t="s">
        <v>84</v>
      </c>
      <c r="G149" t="s">
        <v>790</v>
      </c>
      <c r="H149" t="s">
        <v>25</v>
      </c>
      <c r="I149" t="s">
        <v>48</v>
      </c>
      <c r="J149" t="s">
        <v>314</v>
      </c>
      <c r="K149" s="5" t="s">
        <v>1669</v>
      </c>
      <c r="L149" t="s">
        <v>1662</v>
      </c>
      <c r="M149" t="s">
        <v>1570</v>
      </c>
      <c r="O149">
        <v>0</v>
      </c>
    </row>
    <row r="150" spans="3:15" hidden="1" x14ac:dyDescent="0.25">
      <c r="C150" t="str">
        <f t="shared" si="2"/>
        <v>select N'Вінниченко Юлія Олександрівна', N'32',  N'Сектор дитячої консультації',  N'логопед',  N'1.00', 8, 360, 0, getDate(), null, getDate() union all</v>
      </c>
      <c r="D150" t="s">
        <v>1117</v>
      </c>
      <c r="E150" t="s">
        <v>237</v>
      </c>
      <c r="F150" t="s">
        <v>84</v>
      </c>
      <c r="G150" t="s">
        <v>790</v>
      </c>
      <c r="H150" t="s">
        <v>25</v>
      </c>
      <c r="I150" t="s">
        <v>48</v>
      </c>
      <c r="J150" t="s">
        <v>314</v>
      </c>
      <c r="K150" s="5" t="s">
        <v>1669</v>
      </c>
      <c r="L150" t="s">
        <v>1659</v>
      </c>
      <c r="M150" t="s">
        <v>1569</v>
      </c>
      <c r="O150">
        <v>0</v>
      </c>
    </row>
    <row r="151" spans="3:15" hidden="1" x14ac:dyDescent="0.25">
      <c r="C151" t="str">
        <f t="shared" si="2"/>
        <v>select N'Вінниченко Юлія Олександрівна', N'60',  N'Реабілітаційне відділення',  N'логопед',  N'0.25', 8, 360, 0, getDate(), null, getDate() union all</v>
      </c>
      <c r="D151" t="s">
        <v>1117</v>
      </c>
      <c r="E151" t="s">
        <v>100</v>
      </c>
      <c r="F151" t="s">
        <v>101</v>
      </c>
      <c r="G151" t="s">
        <v>790</v>
      </c>
      <c r="H151" t="s">
        <v>25</v>
      </c>
      <c r="I151" t="s">
        <v>48</v>
      </c>
      <c r="J151" t="s">
        <v>314</v>
      </c>
      <c r="K151" s="5" t="s">
        <v>1669</v>
      </c>
      <c r="L151" t="s">
        <v>1662</v>
      </c>
      <c r="M151" t="s">
        <v>1570</v>
      </c>
      <c r="O151">
        <v>0</v>
      </c>
    </row>
    <row r="152" spans="3:15" hidden="1" x14ac:dyDescent="0.25">
      <c r="C152" t="str">
        <f t="shared" si="2"/>
        <v>select N'Віраг Наталія Степанівна', N'22',  N'Відділення загальної терапії',  N'сестра медична',  N'1.00', 8, 200, 0, getDate(), null, getDate() union all</v>
      </c>
      <c r="D152" t="s">
        <v>449</v>
      </c>
      <c r="E152" t="s">
        <v>202</v>
      </c>
      <c r="F152" t="s">
        <v>203</v>
      </c>
      <c r="G152" t="s">
        <v>93</v>
      </c>
      <c r="H152" t="s">
        <v>181</v>
      </c>
      <c r="I152" t="s">
        <v>48</v>
      </c>
      <c r="J152" t="s">
        <v>95</v>
      </c>
      <c r="K152" t="s">
        <v>1569</v>
      </c>
      <c r="L152" t="s">
        <v>1569</v>
      </c>
      <c r="M152" t="s">
        <v>1569</v>
      </c>
      <c r="O152">
        <v>0</v>
      </c>
    </row>
    <row r="153" spans="3:15" hidden="1" x14ac:dyDescent="0.25">
      <c r="C153" t="str">
        <f t="shared" si="2"/>
        <v>select N'Власюк Юлія Олександрівна', N'19',  N'Гнійно-септичне хірургічне відділення',  N'сестра медична маніпуляційна',  N'1.00', 8, 260, 0, getDate(), null, getDate() union all</v>
      </c>
      <c r="D153" t="s">
        <v>1384</v>
      </c>
      <c r="E153" t="s">
        <v>137</v>
      </c>
      <c r="F153" t="s">
        <v>138</v>
      </c>
      <c r="G153" t="s">
        <v>188</v>
      </c>
      <c r="H153" t="s">
        <v>31</v>
      </c>
      <c r="I153" t="s">
        <v>48</v>
      </c>
      <c r="J153" t="s">
        <v>49</v>
      </c>
      <c r="K153" t="s">
        <v>1569</v>
      </c>
      <c r="L153" t="s">
        <v>1569</v>
      </c>
      <c r="M153" t="s">
        <v>1569</v>
      </c>
      <c r="O153">
        <v>0</v>
      </c>
    </row>
    <row r="154" spans="3:15" hidden="1" x14ac:dyDescent="0.25">
      <c r="C154" t="str">
        <f t="shared" si="2"/>
        <v>select N'Вовканич Олена Віталіївна', N'33',  N'Жіноча консультація',  N'лікар-акушер-гінеколог',  N'0.50', 0, 0, 0, getDate(), null, getDate() union all</v>
      </c>
      <c r="D154" t="s">
        <v>311</v>
      </c>
      <c r="E154" t="s">
        <v>222</v>
      </c>
      <c r="F154" t="s">
        <v>223</v>
      </c>
      <c r="G154" t="s">
        <v>36</v>
      </c>
      <c r="H154" t="s">
        <v>131</v>
      </c>
      <c r="I154" t="s">
        <v>26</v>
      </c>
      <c r="J154" t="s">
        <v>26</v>
      </c>
      <c r="K154" t="s">
        <v>1571</v>
      </c>
      <c r="L154" t="s">
        <v>1569</v>
      </c>
      <c r="M154" t="s">
        <v>1571</v>
      </c>
      <c r="O154">
        <v>0</v>
      </c>
    </row>
    <row r="155" spans="3:15" hidden="1" x14ac:dyDescent="0.25">
      <c r="C155" t="str">
        <f t="shared" si="2"/>
        <v>select N'Волик Наталія Антонівна', N'2',  N'Відділення екстреної (невідкладної) медичної допомоги',  N'лікар з медицини невідкладних станів',  N'1.00', 0, 0, 1446.233712, getDate(), null, getDate() union all</v>
      </c>
      <c r="D155" t="s">
        <v>655</v>
      </c>
      <c r="E155" t="s">
        <v>173</v>
      </c>
      <c r="F155" t="s">
        <v>30</v>
      </c>
      <c r="G155" t="s">
        <v>174</v>
      </c>
      <c r="H155" t="s">
        <v>618</v>
      </c>
      <c r="I155" t="s">
        <v>26</v>
      </c>
      <c r="J155" t="s">
        <v>26</v>
      </c>
      <c r="K155" s="5" t="s">
        <v>1668</v>
      </c>
      <c r="L155" t="s">
        <v>1657</v>
      </c>
      <c r="M155" t="s">
        <v>1569</v>
      </c>
      <c r="O155" t="s">
        <v>1630</v>
      </c>
    </row>
    <row r="156" spans="3:15" hidden="1" x14ac:dyDescent="0.25">
      <c r="C156" t="str">
        <f t="shared" si="2"/>
        <v>select N'Волик Наталія Антонівна', N'2',  N'Відділення екстреної (невідкладної) медичної допомоги',  N'лікар з медицини невідкладних станів',  N'0.25', 0, 0, 413.1585456, getDate(), null, getDate() union all</v>
      </c>
      <c r="D156" t="s">
        <v>655</v>
      </c>
      <c r="E156" t="s">
        <v>173</v>
      </c>
      <c r="F156" t="s">
        <v>30</v>
      </c>
      <c r="G156" t="s">
        <v>174</v>
      </c>
      <c r="H156" t="s">
        <v>1677</v>
      </c>
      <c r="I156" t="s">
        <v>26</v>
      </c>
      <c r="J156" t="s">
        <v>26</v>
      </c>
      <c r="K156" s="5" t="s">
        <v>1668</v>
      </c>
      <c r="L156" t="s">
        <v>1574</v>
      </c>
      <c r="M156" t="s">
        <v>1570</v>
      </c>
      <c r="O156" t="s">
        <v>1631</v>
      </c>
    </row>
    <row r="157" spans="3:15" hidden="1" x14ac:dyDescent="0.25">
      <c r="C157" t="str">
        <f t="shared" si="2"/>
        <v>select N'Волкова Яна Іванівна', N'32',  N'Реабілітаційний кабінет',  N'Ерготерапевт',  N'1.00', 8, 360, 0, getDate(), null, getDate() union all</v>
      </c>
      <c r="D157" t="s">
        <v>1453</v>
      </c>
      <c r="E157" t="s">
        <v>758</v>
      </c>
      <c r="F157" t="s">
        <v>84</v>
      </c>
      <c r="G157" t="s">
        <v>105</v>
      </c>
      <c r="H157" t="s">
        <v>122</v>
      </c>
      <c r="I157">
        <v>8</v>
      </c>
      <c r="J157">
        <v>360</v>
      </c>
      <c r="K157" t="s">
        <v>1569</v>
      </c>
      <c r="L157" t="s">
        <v>1569</v>
      </c>
      <c r="M157" t="s">
        <v>1569</v>
      </c>
      <c r="O157">
        <v>0</v>
      </c>
    </row>
    <row r="158" spans="3:15" hidden="1" x14ac:dyDescent="0.25">
      <c r="C158" t="str">
        <f t="shared" si="2"/>
        <v>select N'Волошин Андрій Андрійович', N'54',  N'Паталогоанатомічне відділення',  N'Молодший медичний брат',  N'1.00', 8, 120, 0, getDate(), null, getDate() union all</v>
      </c>
      <c r="D158" t="s">
        <v>729</v>
      </c>
      <c r="E158" t="s">
        <v>286</v>
      </c>
      <c r="F158" t="s">
        <v>287</v>
      </c>
      <c r="G158" t="s">
        <v>730</v>
      </c>
      <c r="H158" t="s">
        <v>25</v>
      </c>
      <c r="I158" t="s">
        <v>48</v>
      </c>
      <c r="J158" t="s">
        <v>112</v>
      </c>
      <c r="K158" t="s">
        <v>1569</v>
      </c>
      <c r="L158" t="s">
        <v>1569</v>
      </c>
      <c r="M158" t="s">
        <v>1569</v>
      </c>
      <c r="O158">
        <v>0</v>
      </c>
    </row>
    <row r="159" spans="3:15" hidden="1" x14ac:dyDescent="0.25">
      <c r="C159" t="str">
        <f t="shared" si="2"/>
        <v>select N'Волошин Наталія Петрівна', N'86',  N'Відділення постінтенсивного виходжування для новонароджених та постнатального догляду',  N'сестра медична маніпуляційна',  N'1.00', 8, 260, 0, getDate(), null, getDate() union all</v>
      </c>
      <c r="D159" t="s">
        <v>705</v>
      </c>
      <c r="E159" t="s">
        <v>681</v>
      </c>
      <c r="F159" t="s">
        <v>682</v>
      </c>
      <c r="G159" t="s">
        <v>188</v>
      </c>
      <c r="H159" t="s">
        <v>86</v>
      </c>
      <c r="I159" t="s">
        <v>48</v>
      </c>
      <c r="J159" t="s">
        <v>49</v>
      </c>
      <c r="K159" t="s">
        <v>1569</v>
      </c>
      <c r="L159" t="s">
        <v>1569</v>
      </c>
      <c r="M159" t="s">
        <v>1569</v>
      </c>
      <c r="O159">
        <v>0</v>
      </c>
    </row>
    <row r="160" spans="3:15" hidden="1" x14ac:dyDescent="0.25">
      <c r="C160" t="str">
        <f t="shared" si="2"/>
        <v>select N'Волошин Олеся Василівна', N'3',  N'Інфекційне відділення',  N'сестра медична',  N'1.00', 8, 200, 0, getDate(), null, getDate() union all</v>
      </c>
      <c r="D160" t="s">
        <v>563</v>
      </c>
      <c r="E160" t="s">
        <v>92</v>
      </c>
      <c r="F160" t="s">
        <v>77</v>
      </c>
      <c r="G160" t="s">
        <v>93</v>
      </c>
      <c r="H160" t="s">
        <v>94</v>
      </c>
      <c r="I160" t="s">
        <v>48</v>
      </c>
      <c r="J160" t="s">
        <v>95</v>
      </c>
      <c r="K160" t="s">
        <v>1569</v>
      </c>
      <c r="L160" t="s">
        <v>1569</v>
      </c>
      <c r="M160" t="s">
        <v>1569</v>
      </c>
      <c r="O160">
        <v>0</v>
      </c>
    </row>
    <row r="161" spans="3:15" hidden="1" x14ac:dyDescent="0.25">
      <c r="C161" t="str">
        <f t="shared" si="2"/>
        <v>select N'Волошин Ольга Іванівна', N'3',  N'Інфекційне відділення',  N'сестра медична',  N'1.00', 8, 200, 0, getDate(), null, getDate() union all</v>
      </c>
      <c r="D161" t="s">
        <v>91</v>
      </c>
      <c r="E161" t="s">
        <v>92</v>
      </c>
      <c r="F161" t="s">
        <v>77</v>
      </c>
      <c r="G161" t="s">
        <v>93</v>
      </c>
      <c r="H161" t="s">
        <v>94</v>
      </c>
      <c r="I161" t="s">
        <v>48</v>
      </c>
      <c r="J161" t="s">
        <v>95</v>
      </c>
      <c r="K161" t="s">
        <v>1569</v>
      </c>
      <c r="L161" t="s">
        <v>1569</v>
      </c>
      <c r="M161" t="s">
        <v>1569</v>
      </c>
      <c r="O161">
        <v>0</v>
      </c>
    </row>
    <row r="162" spans="3:15" hidden="1" x14ac:dyDescent="0.25">
      <c r="C162" t="str">
        <f t="shared" si="2"/>
        <v>select N'Воронич Мирослава Іванівна', N'82',  N'Відділення інтенсивної терапії для вагітної, роділлі, породіллі',  N'акушерка',  N'1.00', 8, 260, 0, getDate(), null, getDate() union all</v>
      </c>
      <c r="D162" t="s">
        <v>889</v>
      </c>
      <c r="E162" t="s">
        <v>485</v>
      </c>
      <c r="F162" t="s">
        <v>486</v>
      </c>
      <c r="G162" t="s">
        <v>46</v>
      </c>
      <c r="H162" t="s">
        <v>31</v>
      </c>
      <c r="I162" t="s">
        <v>48</v>
      </c>
      <c r="J162" t="s">
        <v>49</v>
      </c>
      <c r="K162" t="s">
        <v>1569</v>
      </c>
      <c r="L162" t="s">
        <v>1569</v>
      </c>
      <c r="M162" t="s">
        <v>1569</v>
      </c>
      <c r="O162">
        <v>0</v>
      </c>
    </row>
    <row r="163" spans="3:15" hidden="1" x14ac:dyDescent="0.25">
      <c r="C163" t="str">
        <f t="shared" si="2"/>
        <v>select N'Вракін Валентин Олексійович', N'31',  N'Відділ досліджень та розвитку',  N'Начальник відділу досліджень та розвитку',  N'1.00', 0, 0, 0, getDate(), null, getDate() union all</v>
      </c>
      <c r="D163" t="s">
        <v>442</v>
      </c>
      <c r="E163" t="s">
        <v>58</v>
      </c>
      <c r="F163" t="s">
        <v>59</v>
      </c>
      <c r="G163" t="s">
        <v>443</v>
      </c>
      <c r="H163" t="s">
        <v>25</v>
      </c>
      <c r="I163" t="s">
        <v>26</v>
      </c>
      <c r="J163" t="s">
        <v>26</v>
      </c>
      <c r="K163" t="s">
        <v>1569</v>
      </c>
      <c r="L163" t="s">
        <v>1569</v>
      </c>
      <c r="M163" t="s">
        <v>1569</v>
      </c>
      <c r="O163">
        <v>0</v>
      </c>
    </row>
    <row r="164" spans="3:15" hidden="1" x14ac:dyDescent="0.25">
      <c r="C164" t="str">
        <f t="shared" si="2"/>
        <v>select N'Габовда Аліна Генадіївна', N'81',  N'Операційна №1',  N'сестра медична операційна',  N'1.00', 8, 260, 0, getDate(), null, getDate() union all</v>
      </c>
      <c r="D164" t="s">
        <v>886</v>
      </c>
      <c r="E164" t="s">
        <v>231</v>
      </c>
      <c r="F164" t="s">
        <v>227</v>
      </c>
      <c r="G164" t="s">
        <v>228</v>
      </c>
      <c r="H164" t="s">
        <v>887</v>
      </c>
      <c r="I164" t="s">
        <v>48</v>
      </c>
      <c r="J164" t="s">
        <v>49</v>
      </c>
      <c r="K164" s="5" t="s">
        <v>1668</v>
      </c>
      <c r="L164" t="s">
        <v>1657</v>
      </c>
      <c r="M164" t="s">
        <v>1569</v>
      </c>
      <c r="O164">
        <v>0</v>
      </c>
    </row>
    <row r="165" spans="3:15" hidden="1" x14ac:dyDescent="0.25">
      <c r="C165" t="str">
        <f t="shared" si="2"/>
        <v>select N'Габовда Аліна Генадіївна', N'81',  N'Операційна №1',  N'сестра медична операційна',  N'0.25', 8, 260, 0, getDate(), null, getDate() union all</v>
      </c>
      <c r="D165" t="s">
        <v>886</v>
      </c>
      <c r="E165" t="s">
        <v>231</v>
      </c>
      <c r="F165" t="s">
        <v>227</v>
      </c>
      <c r="G165" t="s">
        <v>228</v>
      </c>
      <c r="H165" t="s">
        <v>1425</v>
      </c>
      <c r="I165" t="s">
        <v>48</v>
      </c>
      <c r="J165" t="s">
        <v>49</v>
      </c>
      <c r="K165" s="5" t="s">
        <v>1668</v>
      </c>
      <c r="L165" t="s">
        <v>1574</v>
      </c>
      <c r="M165" t="s">
        <v>1570</v>
      </c>
      <c r="O165">
        <v>0</v>
      </c>
    </row>
    <row r="166" spans="3:15" hidden="1" x14ac:dyDescent="0.25">
      <c r="C166" t="str">
        <f t="shared" si="2"/>
        <v>select N'Габовда Олена Михайлівна', N'32',  N'Сектор дитячої консультації',  N'сестра медична',  N'0.75', 8, 200, 0, getDate(), null, getDate() union all</v>
      </c>
      <c r="D166" t="s">
        <v>605</v>
      </c>
      <c r="E166" t="s">
        <v>237</v>
      </c>
      <c r="F166" t="s">
        <v>84</v>
      </c>
      <c r="G166" t="s">
        <v>93</v>
      </c>
      <c r="H166" t="s">
        <v>224</v>
      </c>
      <c r="I166" t="s">
        <v>48</v>
      </c>
      <c r="J166" t="s">
        <v>95</v>
      </c>
      <c r="K166" t="s">
        <v>1572</v>
      </c>
      <c r="L166" t="s">
        <v>1569</v>
      </c>
      <c r="M166" t="s">
        <v>1572</v>
      </c>
      <c r="O166">
        <v>0</v>
      </c>
    </row>
    <row r="167" spans="3:15" hidden="1" x14ac:dyDescent="0.25">
      <c r="C167" t="str">
        <f t="shared" si="2"/>
        <v>select N'Габорець Юрій Іванович', N'94',  N'Господарський відділ',  N'Фахівець з питань цивільного захисту',  N'0.50', 0, 0, 0, getDate(), null, getDate() union all</v>
      </c>
      <c r="D167" t="s">
        <v>1365</v>
      </c>
      <c r="E167" t="s">
        <v>63</v>
      </c>
      <c r="F167" t="s">
        <v>64</v>
      </c>
      <c r="G167" t="s">
        <v>1366</v>
      </c>
      <c r="H167" t="s">
        <v>196</v>
      </c>
      <c r="I167" t="s">
        <v>26</v>
      </c>
      <c r="J167" t="s">
        <v>26</v>
      </c>
      <c r="K167" t="s">
        <v>1571</v>
      </c>
      <c r="L167" t="s">
        <v>1569</v>
      </c>
      <c r="M167" t="s">
        <v>1571</v>
      </c>
      <c r="O167">
        <v>0</v>
      </c>
    </row>
    <row r="168" spans="3:15" hidden="1" x14ac:dyDescent="0.25">
      <c r="C168" t="str">
        <f t="shared" si="2"/>
        <v>select N'Гаврилів Тарас Степанович', N'65',  N'Відділення інтенсивної терапії новонароджених',  N'лікар-нейрохірург дитячий',  N'0.10', 0, 0, 0, getDate(), null, getDate() union all</v>
      </c>
      <c r="D168" t="s">
        <v>1541</v>
      </c>
      <c r="E168" t="s">
        <v>79</v>
      </c>
      <c r="F168" t="s">
        <v>80</v>
      </c>
      <c r="G168" t="s">
        <v>1542</v>
      </c>
      <c r="H168">
        <v>1</v>
      </c>
      <c r="I168" t="s">
        <v>26</v>
      </c>
      <c r="J168" t="s">
        <v>26</v>
      </c>
      <c r="K168" t="s">
        <v>1573</v>
      </c>
      <c r="L168" t="s">
        <v>1569</v>
      </c>
      <c r="M168" t="s">
        <v>1573</v>
      </c>
      <c r="N168">
        <v>45516</v>
      </c>
      <c r="O168">
        <v>0</v>
      </c>
    </row>
    <row r="169" spans="3:15" hidden="1" x14ac:dyDescent="0.25">
      <c r="C169" t="str">
        <f t="shared" si="2"/>
        <v>select N'Гавришко Борис Мирославович', N'992',  N'Відділення ортопедії, травматології та нейрохірургії',  N'завідувач',  N'1.00', 0, 0, 0, getDate(), null, getDate() union all</v>
      </c>
      <c r="D169" t="s">
        <v>1199</v>
      </c>
      <c r="E169" t="s">
        <v>22</v>
      </c>
      <c r="F169">
        <v>992</v>
      </c>
      <c r="G169" t="s">
        <v>69</v>
      </c>
      <c r="H169" t="s">
        <v>25</v>
      </c>
      <c r="I169" t="s">
        <v>26</v>
      </c>
      <c r="J169" t="s">
        <v>26</v>
      </c>
      <c r="K169" s="5" t="s">
        <v>1669</v>
      </c>
      <c r="L169" t="s">
        <v>1659</v>
      </c>
      <c r="M169" t="s">
        <v>1569</v>
      </c>
      <c r="O169">
        <v>0</v>
      </c>
    </row>
    <row r="170" spans="3:15" hidden="1" x14ac:dyDescent="0.25">
      <c r="C170" t="str">
        <f t="shared" si="2"/>
        <v>select N'Гавришко Борис Мирославович', N'5',  N'Відділення ортопедії, травматології та нейрохірургії',  N'лікар-ортопед-травматолог',  N'0.25', 0, 0, 88.82293, getDate(), null, getDate() union all</v>
      </c>
      <c r="D170" t="s">
        <v>1199</v>
      </c>
      <c r="E170" t="s">
        <v>22</v>
      </c>
      <c r="F170" t="s">
        <v>23</v>
      </c>
      <c r="G170" t="s">
        <v>24</v>
      </c>
      <c r="H170" t="s">
        <v>1674</v>
      </c>
      <c r="I170" t="s">
        <v>26</v>
      </c>
      <c r="J170" t="s">
        <v>26</v>
      </c>
      <c r="K170" s="5" t="s">
        <v>1669</v>
      </c>
      <c r="L170" t="s">
        <v>1662</v>
      </c>
      <c r="M170" t="s">
        <v>1570</v>
      </c>
      <c r="O170" t="s">
        <v>1426</v>
      </c>
    </row>
    <row r="171" spans="3:15" hidden="1" x14ac:dyDescent="0.25">
      <c r="C171" t="str">
        <f t="shared" si="2"/>
        <v>select N'Гавришко Борис Мирославович', N'5',  N'Відділення ортопедії, травматології та нейрохірургії',  N'лікар-нейрохірург',  N'0.25', 0, 0, 0, getDate(), null, getDate() union all</v>
      </c>
      <c r="D171" t="s">
        <v>1199</v>
      </c>
      <c r="E171" t="s">
        <v>22</v>
      </c>
      <c r="F171" t="s">
        <v>23</v>
      </c>
      <c r="G171" t="s">
        <v>1427</v>
      </c>
      <c r="H171" t="s">
        <v>1674</v>
      </c>
      <c r="I171" t="s">
        <v>26</v>
      </c>
      <c r="J171" t="s">
        <v>26</v>
      </c>
      <c r="K171" s="5" t="s">
        <v>1669</v>
      </c>
      <c r="L171" t="s">
        <v>1662</v>
      </c>
      <c r="M171" t="s">
        <v>1570</v>
      </c>
      <c r="O171">
        <v>0</v>
      </c>
    </row>
    <row r="172" spans="3:15" hidden="1" x14ac:dyDescent="0.25">
      <c r="C172" t="str">
        <f t="shared" si="2"/>
        <v>select N'Гавришко Мирослав Гаврилович', N'',  N'Адміністрація',  N'Заступник директора по медичній частині',  N'1.00', 0, 0, 0, getDate(), null, getDate() union all</v>
      </c>
      <c r="D172" t="s">
        <v>424</v>
      </c>
      <c r="E172" t="s">
        <v>191</v>
      </c>
      <c r="G172" t="s">
        <v>425</v>
      </c>
      <c r="H172" t="s">
        <v>426</v>
      </c>
      <c r="I172" t="s">
        <v>26</v>
      </c>
      <c r="J172" t="s">
        <v>26</v>
      </c>
      <c r="K172" s="5" t="s">
        <v>1668</v>
      </c>
      <c r="L172" t="s">
        <v>1657</v>
      </c>
      <c r="M172" t="s">
        <v>1569</v>
      </c>
      <c r="O172">
        <v>0</v>
      </c>
    </row>
    <row r="173" spans="3:15" hidden="1" x14ac:dyDescent="0.25">
      <c r="C173" t="str">
        <f t="shared" si="2"/>
        <v>select N'Гавришко Мирослав Гаврилович', N'5',  N'Відділення ортопедії, травматології та нейрохірургії',  N'лікар-ортопед-травматолог',  N'0.25', 0, 0, 0, getDate(), null, getDate() union all</v>
      </c>
      <c r="D173" t="s">
        <v>424</v>
      </c>
      <c r="E173" t="s">
        <v>22</v>
      </c>
      <c r="F173" t="s">
        <v>23</v>
      </c>
      <c r="G173" t="s">
        <v>24</v>
      </c>
      <c r="H173" t="s">
        <v>1425</v>
      </c>
      <c r="I173" t="s">
        <v>26</v>
      </c>
      <c r="J173" t="s">
        <v>26</v>
      </c>
      <c r="K173" s="5" t="s">
        <v>1668</v>
      </c>
      <c r="L173" t="s">
        <v>1574</v>
      </c>
      <c r="M173" t="s">
        <v>1570</v>
      </c>
      <c r="O173">
        <v>0</v>
      </c>
    </row>
    <row r="174" spans="3:15" hidden="1" x14ac:dyDescent="0.25">
      <c r="C174" t="str">
        <f t="shared" si="2"/>
        <v>select N'Гавришко Тетяна Юріївна', N'28',  N'Кабінет ультразвукового обстеження',  N'лікар з ультразвукової діагностики',  N'1.00', 8, 360, 0, getDate(), null, getDate() union all</v>
      </c>
      <c r="D174" t="s">
        <v>838</v>
      </c>
      <c r="E174" t="s">
        <v>368</v>
      </c>
      <c r="F174" t="s">
        <v>365</v>
      </c>
      <c r="G174" t="s">
        <v>159</v>
      </c>
      <c r="H174" t="s">
        <v>1678</v>
      </c>
      <c r="I174">
        <v>8</v>
      </c>
      <c r="J174">
        <v>360</v>
      </c>
      <c r="K174" t="s">
        <v>1569</v>
      </c>
      <c r="L174" t="s">
        <v>1569</v>
      </c>
      <c r="M174" t="s">
        <v>1569</v>
      </c>
      <c r="O174">
        <v>0</v>
      </c>
    </row>
    <row r="175" spans="3:15" hidden="1" x14ac:dyDescent="0.25">
      <c r="C175" t="str">
        <f t="shared" si="2"/>
        <v>select N'Гавура Ольга Петрівна', N'21',  N'Онкологічне відділення',  N'сестра медична маніпуляційна',  N'1.00', 8, 260, 0, getDate(), null, getDate() union all</v>
      </c>
      <c r="D175" t="s">
        <v>1212</v>
      </c>
      <c r="E175" t="s">
        <v>40</v>
      </c>
      <c r="F175" t="s">
        <v>41</v>
      </c>
      <c r="G175" t="s">
        <v>188</v>
      </c>
      <c r="H175" t="s">
        <v>122</v>
      </c>
      <c r="I175" t="s">
        <v>48</v>
      </c>
      <c r="J175" t="s">
        <v>49</v>
      </c>
      <c r="K175" t="s">
        <v>1569</v>
      </c>
      <c r="L175" t="s">
        <v>1569</v>
      </c>
      <c r="M175" t="s">
        <v>1569</v>
      </c>
      <c r="O175">
        <v>0</v>
      </c>
    </row>
    <row r="176" spans="3:15" hidden="1" x14ac:dyDescent="0.25">
      <c r="C176" t="str">
        <f t="shared" si="2"/>
        <v>select N'Гадьмаш Михайло Михайлович', N'36',  N'Зубопротезна лабораторія',  N'Ливарник',  N'1.00', 0, 0, 0, getDate(), null, getDate() union all</v>
      </c>
      <c r="D176" t="s">
        <v>1321</v>
      </c>
      <c r="E176" t="s">
        <v>1288</v>
      </c>
      <c r="F176" t="s">
        <v>341</v>
      </c>
      <c r="G176" t="s">
        <v>1322</v>
      </c>
      <c r="H176" t="s">
        <v>25</v>
      </c>
      <c r="I176" t="s">
        <v>26</v>
      </c>
      <c r="J176" t="s">
        <v>26</v>
      </c>
      <c r="K176" t="s">
        <v>1569</v>
      </c>
      <c r="L176" t="s">
        <v>1569</v>
      </c>
      <c r="M176" t="s">
        <v>1569</v>
      </c>
      <c r="O176">
        <v>0</v>
      </c>
    </row>
    <row r="177" spans="3:15" hidden="1" x14ac:dyDescent="0.25">
      <c r="C177" t="str">
        <f t="shared" si="2"/>
        <v>select N'Газій Наталія Іванівна', N'7',  N'Відділення анестезіології та інтенсивної терапії',  N'сестра медична',  N'1.00', 8, 200, 0, getDate(), null, getDate() union all</v>
      </c>
      <c r="D177" t="s">
        <v>1089</v>
      </c>
      <c r="E177" t="s">
        <v>206</v>
      </c>
      <c r="F177" t="s">
        <v>140</v>
      </c>
      <c r="G177" t="s">
        <v>93</v>
      </c>
      <c r="H177" t="s">
        <v>292</v>
      </c>
      <c r="I177" t="s">
        <v>48</v>
      </c>
      <c r="J177" t="s">
        <v>95</v>
      </c>
      <c r="K177" t="s">
        <v>1569</v>
      </c>
      <c r="L177" t="s">
        <v>1569</v>
      </c>
      <c r="M177" t="s">
        <v>1569</v>
      </c>
      <c r="O177">
        <v>0</v>
      </c>
    </row>
    <row r="178" spans="3:15" hidden="1" x14ac:dyDescent="0.25">
      <c r="C178" t="str">
        <f t="shared" si="2"/>
        <v>select N'Гайдош Мирослава Володимирівна', N'19',  N'Гнійно-септичне хірургічне відділення',  N'сестра медична',  N'1.00', 8, 200, 0, getDate(), null, getDate() union all</v>
      </c>
      <c r="D178" t="s">
        <v>477</v>
      </c>
      <c r="E178" t="s">
        <v>137</v>
      </c>
      <c r="F178" t="s">
        <v>138</v>
      </c>
      <c r="G178" t="s">
        <v>93</v>
      </c>
      <c r="H178" t="s">
        <v>31</v>
      </c>
      <c r="I178" t="s">
        <v>48</v>
      </c>
      <c r="J178" t="s">
        <v>95</v>
      </c>
      <c r="K178" t="s">
        <v>1569</v>
      </c>
      <c r="L178" t="s">
        <v>1569</v>
      </c>
      <c r="M178" t="s">
        <v>1569</v>
      </c>
      <c r="O178">
        <v>0</v>
      </c>
    </row>
    <row r="179" spans="3:15" hidden="1" x14ac:dyDescent="0.25">
      <c r="C179" t="str">
        <f t="shared" si="2"/>
        <v>select N'Ганкоці Кароль Карольович', N'991',  N'Паталогоанатомічне відділення',  N'завідувач',  N'1.00', 0, 0, 0, getDate(), null, getDate() union all</v>
      </c>
      <c r="D179" t="s">
        <v>726</v>
      </c>
      <c r="E179" t="s">
        <v>286</v>
      </c>
      <c r="F179">
        <v>991</v>
      </c>
      <c r="G179" t="s">
        <v>69</v>
      </c>
      <c r="H179" t="s">
        <v>25</v>
      </c>
      <c r="I179" t="s">
        <v>26</v>
      </c>
      <c r="J179" t="s">
        <v>26</v>
      </c>
      <c r="K179" t="s">
        <v>1569</v>
      </c>
      <c r="L179" t="s">
        <v>1569</v>
      </c>
      <c r="M179" t="s">
        <v>1569</v>
      </c>
      <c r="O179">
        <v>0</v>
      </c>
    </row>
    <row r="180" spans="3:15" hidden="1" x14ac:dyDescent="0.25">
      <c r="C180" t="str">
        <f t="shared" si="2"/>
        <v>select N'Ганькович Марія Юріївна', N'81',  N'Операційна №1',  N'Молодша медична сестра',  N'1.00', 8, 120, 0, getDate(), null, getDate() union all</v>
      </c>
      <c r="D180" t="s">
        <v>335</v>
      </c>
      <c r="E180" t="s">
        <v>231</v>
      </c>
      <c r="F180" t="s">
        <v>227</v>
      </c>
      <c r="G180" t="s">
        <v>111</v>
      </c>
      <c r="H180" t="s">
        <v>336</v>
      </c>
      <c r="I180" t="s">
        <v>48</v>
      </c>
      <c r="J180" t="s">
        <v>112</v>
      </c>
      <c r="K180" t="s">
        <v>1569</v>
      </c>
      <c r="L180" t="s">
        <v>1569</v>
      </c>
      <c r="M180" t="s">
        <v>1569</v>
      </c>
      <c r="O180">
        <v>0</v>
      </c>
    </row>
    <row r="181" spans="3:15" hidden="1" x14ac:dyDescent="0.25">
      <c r="C181" t="str">
        <f t="shared" si="2"/>
        <v>select N'Ганькович Сільвія Миколаївна', N'32',  N'Кабінет молодшого персоналу',  N'Молодша медична сестра',  N'1.00', 8, 120, 0, getDate(), null, getDate() union all</v>
      </c>
      <c r="D181" t="s">
        <v>912</v>
      </c>
      <c r="E181" t="s">
        <v>419</v>
      </c>
      <c r="F181" t="s">
        <v>84</v>
      </c>
      <c r="G181" t="s">
        <v>111</v>
      </c>
      <c r="H181" t="s">
        <v>25</v>
      </c>
      <c r="I181" t="s">
        <v>48</v>
      </c>
      <c r="J181" t="s">
        <v>112</v>
      </c>
      <c r="K181" t="s">
        <v>1569</v>
      </c>
      <c r="L181" t="s">
        <v>1569</v>
      </c>
      <c r="M181" t="s">
        <v>1569</v>
      </c>
      <c r="O181">
        <v>0</v>
      </c>
    </row>
    <row r="182" spans="3:15" hidden="1" x14ac:dyDescent="0.25">
      <c r="C182" t="str">
        <f t="shared" si="2"/>
        <v>select N'Гарапко Маргарита Миколаївна', N'84',  N'Терапевтичний блок інтенсивної терапії',  N'сестра медична',  N'1.00', 8, 200, 0, getDate(), null, getDate() union all</v>
      </c>
      <c r="D182" t="s">
        <v>291</v>
      </c>
      <c r="E182" t="s">
        <v>88</v>
      </c>
      <c r="F182" t="s">
        <v>89</v>
      </c>
      <c r="G182" t="s">
        <v>93</v>
      </c>
      <c r="H182" t="s">
        <v>292</v>
      </c>
      <c r="I182" t="s">
        <v>48</v>
      </c>
      <c r="J182" t="s">
        <v>95</v>
      </c>
      <c r="K182" t="s">
        <v>1569</v>
      </c>
      <c r="L182" t="s">
        <v>1569</v>
      </c>
      <c r="M182" t="s">
        <v>1569</v>
      </c>
      <c r="O182">
        <v>0</v>
      </c>
    </row>
    <row r="183" spans="3:15" hidden="1" x14ac:dyDescent="0.25">
      <c r="C183" t="str">
        <f t="shared" si="2"/>
        <v>select N'Гарапко Тетяна Іванівна', N'65',  N'Відділення інтенсивної терапії новонароджених',  N'сестра медична',  N'1.00', 8, 200, 0, getDate(), null, getDate() union all</v>
      </c>
      <c r="D183" t="s">
        <v>593</v>
      </c>
      <c r="E183" t="s">
        <v>79</v>
      </c>
      <c r="F183" t="s">
        <v>80</v>
      </c>
      <c r="G183" t="s">
        <v>93</v>
      </c>
      <c r="H183" t="s">
        <v>277</v>
      </c>
      <c r="I183" t="s">
        <v>48</v>
      </c>
      <c r="J183" t="s">
        <v>95</v>
      </c>
      <c r="K183" t="s">
        <v>1569</v>
      </c>
      <c r="L183" t="s">
        <v>1569</v>
      </c>
      <c r="M183" t="s">
        <v>1569</v>
      </c>
      <c r="O183">
        <v>0</v>
      </c>
    </row>
    <row r="184" spans="3:15" hidden="1" x14ac:dyDescent="0.25">
      <c r="C184" t="str">
        <f t="shared" si="2"/>
        <v>select N'Гарапко Тетяна Федорівна', N'28',  N'Рентгенологічний блок',  N'рентгенолаборант',  N'1.00', 8, 200, 0, getDate(), null, getDate() union all</v>
      </c>
      <c r="D184" t="s">
        <v>394</v>
      </c>
      <c r="E184" t="s">
        <v>370</v>
      </c>
      <c r="F184" t="s">
        <v>365</v>
      </c>
      <c r="G184" t="s">
        <v>213</v>
      </c>
      <c r="H184" t="s">
        <v>25</v>
      </c>
      <c r="I184" t="s">
        <v>48</v>
      </c>
      <c r="J184" t="s">
        <v>95</v>
      </c>
      <c r="K184" t="s">
        <v>1569</v>
      </c>
      <c r="L184" t="s">
        <v>1569</v>
      </c>
      <c r="M184" t="s">
        <v>1569</v>
      </c>
      <c r="O184">
        <v>0</v>
      </c>
    </row>
    <row r="185" spans="3:15" hidden="1" x14ac:dyDescent="0.25">
      <c r="C185" t="str">
        <f t="shared" si="2"/>
        <v>select N'Гардубей Євгеній Юрійович', N'991',  N'Відділення Судинної Хірургії',  N'завідувач',  N'1.00', 0, 0, 0, getDate(), null, getDate() union all</v>
      </c>
      <c r="D185" t="s">
        <v>66</v>
      </c>
      <c r="E185" t="s">
        <v>67</v>
      </c>
      <c r="F185">
        <v>991</v>
      </c>
      <c r="G185" t="s">
        <v>69</v>
      </c>
      <c r="H185" t="s">
        <v>70</v>
      </c>
      <c r="I185" t="s">
        <v>26</v>
      </c>
      <c r="J185" t="s">
        <v>26</v>
      </c>
      <c r="K185" s="6" t="s">
        <v>1670</v>
      </c>
      <c r="L185" t="s">
        <v>1663</v>
      </c>
      <c r="M185" t="s">
        <v>1569</v>
      </c>
      <c r="O185">
        <v>0</v>
      </c>
    </row>
    <row r="186" spans="3:15" hidden="1" x14ac:dyDescent="0.25">
      <c r="C186" t="str">
        <f t="shared" si="2"/>
        <v>select N'Гардубей Євгеній Юрійович', N'79',  N'Відділення Судинної Хірургії',  N'лікар-трансплантолог',  N'0.10', 0, 0, 15.5844145, getDate(), null, getDate() union all</v>
      </c>
      <c r="D186" t="s">
        <v>66</v>
      </c>
      <c r="E186" t="s">
        <v>67</v>
      </c>
      <c r="F186" t="s">
        <v>68</v>
      </c>
      <c r="G186" t="s">
        <v>73</v>
      </c>
      <c r="H186" t="s">
        <v>1679</v>
      </c>
      <c r="I186" t="s">
        <v>26</v>
      </c>
      <c r="J186" t="s">
        <v>26</v>
      </c>
      <c r="K186" s="6" t="s">
        <v>1670</v>
      </c>
      <c r="L186" t="s">
        <v>1664</v>
      </c>
      <c r="M186" t="s">
        <v>1573</v>
      </c>
      <c r="O186" t="s">
        <v>76</v>
      </c>
    </row>
    <row r="187" spans="3:15" hidden="1" x14ac:dyDescent="0.25">
      <c r="C187" t="str">
        <f t="shared" si="2"/>
        <v>select N'Гаринець Тетяна Григоріївна', N'94',  N'Господарський відділ',  N'ліфтер',  N'1.00', 0, 0, 0, getDate(), null, getDate() union all</v>
      </c>
      <c r="D187" t="s">
        <v>791</v>
      </c>
      <c r="E187" t="s">
        <v>63</v>
      </c>
      <c r="F187" t="s">
        <v>64</v>
      </c>
      <c r="G187" t="s">
        <v>792</v>
      </c>
      <c r="H187" t="s">
        <v>25</v>
      </c>
      <c r="I187" t="s">
        <v>26</v>
      </c>
      <c r="J187" t="s">
        <v>26</v>
      </c>
      <c r="K187" t="s">
        <v>1569</v>
      </c>
      <c r="L187" t="s">
        <v>1569</v>
      </c>
      <c r="M187" t="s">
        <v>1569</v>
      </c>
      <c r="O187">
        <v>0</v>
      </c>
    </row>
    <row r="188" spans="3:15" hidden="1" x14ac:dyDescent="0.25">
      <c r="C188" t="str">
        <f t="shared" si="2"/>
        <v>select N'Гарсеванішвілі Наталія Євгеніївна', N'',  N'Адміністрація',  N'Заступник директора по амбулаторно-поліклінічній роботі',  N'1.00', 0, 0, 0, getDate(), null, getDate() union all</v>
      </c>
      <c r="D188" t="s">
        <v>190</v>
      </c>
      <c r="E188" t="s">
        <v>191</v>
      </c>
      <c r="G188" t="s">
        <v>192</v>
      </c>
      <c r="H188" t="s">
        <v>193</v>
      </c>
      <c r="I188" t="s">
        <v>26</v>
      </c>
      <c r="J188" t="s">
        <v>26</v>
      </c>
      <c r="K188" s="5" t="s">
        <v>1668</v>
      </c>
      <c r="L188" t="s">
        <v>1657</v>
      </c>
      <c r="M188" t="s">
        <v>1569</v>
      </c>
      <c r="O188">
        <v>0</v>
      </c>
    </row>
    <row r="189" spans="3:15" hidden="1" x14ac:dyDescent="0.25">
      <c r="C189" t="str">
        <f t="shared" si="2"/>
        <v>select N'Гарсеванішвілі Наталія Євгеніївна', N'32',  N'Стаціонар одного дня',  N'лікар-терапевт',  N'0.25', 0, 0, 0, getDate(), null, getDate() union all</v>
      </c>
      <c r="D189" t="s">
        <v>190</v>
      </c>
      <c r="E189" t="s">
        <v>961</v>
      </c>
      <c r="F189" t="s">
        <v>84</v>
      </c>
      <c r="G189" t="s">
        <v>42</v>
      </c>
      <c r="H189" t="s">
        <v>1680</v>
      </c>
      <c r="I189" t="s">
        <v>26</v>
      </c>
      <c r="J189" t="s">
        <v>26</v>
      </c>
      <c r="K189" s="5" t="s">
        <v>1668</v>
      </c>
      <c r="L189" t="s">
        <v>1574</v>
      </c>
      <c r="M189" t="s">
        <v>1570</v>
      </c>
      <c r="O189">
        <v>0</v>
      </c>
    </row>
    <row r="190" spans="3:15" hidden="1" x14ac:dyDescent="0.25">
      <c r="C190" t="str">
        <f t="shared" si="2"/>
        <v>select N'Гасинець Тетяна Леонідівна', N'7',  N'Відділення анестезіології та інтенсивної терапії',  N'Молодша медична сестра',  N'1.00', 8, 120, 0, getDate(), null, getDate() union all</v>
      </c>
      <c r="D190" t="s">
        <v>719</v>
      </c>
      <c r="E190" t="s">
        <v>206</v>
      </c>
      <c r="F190" t="s">
        <v>140</v>
      </c>
      <c r="G190" t="s">
        <v>111</v>
      </c>
      <c r="H190" t="s">
        <v>25</v>
      </c>
      <c r="I190" t="s">
        <v>48</v>
      </c>
      <c r="J190" t="s">
        <v>112</v>
      </c>
      <c r="K190" t="s">
        <v>1569</v>
      </c>
      <c r="L190" t="s">
        <v>1569</v>
      </c>
      <c r="M190" t="s">
        <v>1569</v>
      </c>
      <c r="O190">
        <v>0</v>
      </c>
    </row>
    <row r="191" spans="3:15" hidden="1" x14ac:dyDescent="0.25">
      <c r="C191" t="str">
        <f t="shared" si="2"/>
        <v>select N'Гачкайло Георгіна Георгіївна', N'28',  N'Рентгенологічний блок',  N'лікар-рентгенолог',  N'1.00', 0, 0, 0, getDate(), null, getDate() union all</v>
      </c>
      <c r="D191" t="s">
        <v>1030</v>
      </c>
      <c r="E191" t="s">
        <v>370</v>
      </c>
      <c r="F191" t="s">
        <v>365</v>
      </c>
      <c r="G191" t="s">
        <v>371</v>
      </c>
      <c r="H191">
        <v>1</v>
      </c>
      <c r="I191" t="s">
        <v>26</v>
      </c>
      <c r="J191" t="s">
        <v>26</v>
      </c>
      <c r="K191" s="5" t="s">
        <v>1668</v>
      </c>
      <c r="L191" t="s">
        <v>1657</v>
      </c>
      <c r="M191" t="s">
        <v>1569</v>
      </c>
      <c r="O191">
        <v>0</v>
      </c>
    </row>
    <row r="192" spans="3:15" hidden="1" x14ac:dyDescent="0.25">
      <c r="C192" t="str">
        <f t="shared" si="2"/>
        <v>select N'Гачкайло Георгіна Георгіївна', N'990',  N'Діагностичне відділення',  N'завідувач',  N'0.25', 0, 0, 0, getDate(), null, getDate() union all</v>
      </c>
      <c r="D192" t="s">
        <v>1030</v>
      </c>
      <c r="E192" t="s">
        <v>364</v>
      </c>
      <c r="F192">
        <v>990</v>
      </c>
      <c r="G192" t="s">
        <v>69</v>
      </c>
      <c r="H192" t="s">
        <v>25</v>
      </c>
      <c r="I192" t="s">
        <v>26</v>
      </c>
      <c r="J192" t="s">
        <v>26</v>
      </c>
      <c r="K192" s="5" t="s">
        <v>1668</v>
      </c>
      <c r="L192" t="s">
        <v>1574</v>
      </c>
      <c r="M192" t="s">
        <v>1570</v>
      </c>
      <c r="O192">
        <v>0</v>
      </c>
    </row>
    <row r="193" spans="3:15" hidden="1" x14ac:dyDescent="0.25">
      <c r="C193" t="str">
        <f t="shared" si="2"/>
        <v>select N'Гвоздак Наталія Павлівна', N'60',  N'Реабілітаційне відділення',  N'фізичний терапевт',  N'0.75', 8, 360, 0, getDate(), null, getDate() union all</v>
      </c>
      <c r="D193" t="s">
        <v>504</v>
      </c>
      <c r="E193" t="s">
        <v>100</v>
      </c>
      <c r="F193" t="s">
        <v>101</v>
      </c>
      <c r="G193" t="s">
        <v>102</v>
      </c>
      <c r="H193" t="s">
        <v>505</v>
      </c>
      <c r="I193">
        <v>8</v>
      </c>
      <c r="J193">
        <v>360</v>
      </c>
      <c r="K193" t="s">
        <v>1572</v>
      </c>
      <c r="L193" t="s">
        <v>1569</v>
      </c>
      <c r="M193" t="s">
        <v>1572</v>
      </c>
      <c r="O193">
        <v>0</v>
      </c>
    </row>
    <row r="194" spans="3:15" hidden="1" x14ac:dyDescent="0.25">
      <c r="C194" t="str">
        <f t="shared" ref="C194:C257" si="3">CONCATENATE("select N'",D194,"', N'",F194,"', "," N'",E194,"',  N'",G194,"',  N'",M194,"', ",I194,", ",J194,", ",O194,", getDate(), null, getDate() union all")</f>
        <v>select N'Гелетей Вікторія Сергіївна', N'90',  N'Відділ кадрів',  N'інспектор з кадрів',  N'1.00', 10, 800, 0, getDate(), null, getDate() union all</v>
      </c>
      <c r="D194" t="s">
        <v>1261</v>
      </c>
      <c r="E194" t="s">
        <v>52</v>
      </c>
      <c r="F194" t="s">
        <v>53</v>
      </c>
      <c r="G194" t="s">
        <v>54</v>
      </c>
      <c r="H194" t="s">
        <v>25</v>
      </c>
      <c r="I194" t="s">
        <v>55</v>
      </c>
      <c r="J194" t="s">
        <v>56</v>
      </c>
      <c r="K194" t="s">
        <v>1569</v>
      </c>
      <c r="L194" t="s">
        <v>1569</v>
      </c>
      <c r="M194" t="s">
        <v>1569</v>
      </c>
      <c r="O194">
        <v>0</v>
      </c>
    </row>
    <row r="195" spans="3:15" hidden="1" x14ac:dyDescent="0.25">
      <c r="C195" t="str">
        <f t="shared" si="3"/>
        <v>select N'Гелетей Світлана Іванівна', N'81',  N'Операційна №2',  N'Молодша медична сестра',  N'1.00', 8, 120, 0, getDate(), null, getDate() union all</v>
      </c>
      <c r="D195" t="s">
        <v>853</v>
      </c>
      <c r="E195" t="s">
        <v>532</v>
      </c>
      <c r="F195" t="s">
        <v>227</v>
      </c>
      <c r="G195" t="s">
        <v>111</v>
      </c>
      <c r="H195" t="s">
        <v>31</v>
      </c>
      <c r="I195" t="s">
        <v>48</v>
      </c>
      <c r="J195" t="s">
        <v>112</v>
      </c>
      <c r="K195" t="s">
        <v>1569</v>
      </c>
      <c r="L195" t="s">
        <v>1569</v>
      </c>
      <c r="M195" t="s">
        <v>1569</v>
      </c>
      <c r="O195">
        <v>0</v>
      </c>
    </row>
    <row r="196" spans="3:15" hidden="1" x14ac:dyDescent="0.25">
      <c r="C196" t="str">
        <f t="shared" si="3"/>
        <v>select N'Гелетей Тетяна Михайлівна', N'20',  N'Відділення переливання крові',  N'сестра медична операційна',  N'1.00', 8, 260, 0, getDate(), null, getDate() union all</v>
      </c>
      <c r="D196" t="s">
        <v>977</v>
      </c>
      <c r="E196" t="s">
        <v>736</v>
      </c>
      <c r="F196" t="s">
        <v>737</v>
      </c>
      <c r="G196" t="s">
        <v>228</v>
      </c>
      <c r="H196" t="s">
        <v>31</v>
      </c>
      <c r="I196" t="s">
        <v>48</v>
      </c>
      <c r="J196" t="s">
        <v>49</v>
      </c>
      <c r="K196" t="s">
        <v>1569</v>
      </c>
      <c r="L196" t="s">
        <v>1569</v>
      </c>
      <c r="M196" t="s">
        <v>1569</v>
      </c>
      <c r="O196">
        <v>0</v>
      </c>
    </row>
    <row r="197" spans="3:15" hidden="1" x14ac:dyDescent="0.25">
      <c r="C197" t="str">
        <f t="shared" si="3"/>
        <v>select N'Герасимова Еріка Іштванівна', N'28',  N'Кабінет функціональної діагностики',  N'лікар з функціональної діагностики',  N'1.00', 8, 360, 0, getDate(), null, getDate() union all</v>
      </c>
      <c r="D197" t="s">
        <v>940</v>
      </c>
      <c r="E197" t="s">
        <v>458</v>
      </c>
      <c r="F197" t="s">
        <v>365</v>
      </c>
      <c r="G197" t="s">
        <v>459</v>
      </c>
      <c r="H197" t="s">
        <v>131</v>
      </c>
      <c r="I197">
        <v>8</v>
      </c>
      <c r="J197">
        <v>360</v>
      </c>
      <c r="K197" t="s">
        <v>1569</v>
      </c>
      <c r="L197" t="s">
        <v>1569</v>
      </c>
      <c r="M197" t="s">
        <v>1569</v>
      </c>
      <c r="O197">
        <v>0</v>
      </c>
    </row>
    <row r="198" spans="3:15" hidden="1" x14ac:dyDescent="0.25">
      <c r="C198" t="str">
        <f t="shared" si="3"/>
        <v>select N'Герзанич Олена Михайлівна', N'79',  N'Відділення Судинної Хірургії',  N'Молодша медична сестра',  N'1.00', 8, 120, 0, getDate(), null, getDate() union all</v>
      </c>
      <c r="D198" t="s">
        <v>263</v>
      </c>
      <c r="E198" t="s">
        <v>67</v>
      </c>
      <c r="F198" t="s">
        <v>68</v>
      </c>
      <c r="G198" t="s">
        <v>111</v>
      </c>
      <c r="H198" t="s">
        <v>31</v>
      </c>
      <c r="I198" t="s">
        <v>48</v>
      </c>
      <c r="J198" t="s">
        <v>112</v>
      </c>
      <c r="K198" t="s">
        <v>1569</v>
      </c>
      <c r="L198" t="s">
        <v>1569</v>
      </c>
      <c r="M198" t="s">
        <v>1569</v>
      </c>
      <c r="O198">
        <v>0</v>
      </c>
    </row>
    <row r="199" spans="3:15" hidden="1" x14ac:dyDescent="0.25">
      <c r="C199" t="str">
        <f t="shared" si="3"/>
        <v>select N'Германова Наталія Михайлівна', N'32',  N'Кабінет молодшого персоналу',  N'Молодша медична сестра',  N'1.00', 8, 120, 0, getDate(), null, getDate() union all</v>
      </c>
      <c r="D199" t="s">
        <v>891</v>
      </c>
      <c r="E199" t="s">
        <v>419</v>
      </c>
      <c r="F199" t="s">
        <v>84</v>
      </c>
      <c r="G199" t="s">
        <v>111</v>
      </c>
      <c r="H199" t="s">
        <v>25</v>
      </c>
      <c r="I199" t="s">
        <v>48</v>
      </c>
      <c r="J199" t="s">
        <v>112</v>
      </c>
      <c r="K199" t="s">
        <v>1569</v>
      </c>
      <c r="L199" t="s">
        <v>1569</v>
      </c>
      <c r="M199" t="s">
        <v>1569</v>
      </c>
      <c r="O199">
        <v>0</v>
      </c>
    </row>
    <row r="200" spans="3:15" hidden="1" x14ac:dyDescent="0.25">
      <c r="C200" t="str">
        <f t="shared" si="3"/>
        <v>select N'Герц Марія Юріївна', N'22',  N'Відділення загальної терапії',  N'Молодша медична сестра',  N'1.00', 8, 120, 0, getDate(), null, getDate() union all</v>
      </c>
      <c r="D200" t="s">
        <v>521</v>
      </c>
      <c r="E200" t="s">
        <v>202</v>
      </c>
      <c r="F200" t="s">
        <v>203</v>
      </c>
      <c r="G200" t="s">
        <v>111</v>
      </c>
      <c r="H200" t="s">
        <v>204</v>
      </c>
      <c r="I200" t="s">
        <v>48</v>
      </c>
      <c r="J200" t="s">
        <v>112</v>
      </c>
      <c r="K200" t="s">
        <v>1569</v>
      </c>
      <c r="L200" t="s">
        <v>1569</v>
      </c>
      <c r="M200" t="s">
        <v>1569</v>
      </c>
      <c r="O200">
        <v>0</v>
      </c>
    </row>
    <row r="201" spans="3:15" hidden="1" x14ac:dyDescent="0.25">
      <c r="C201" t="str">
        <f t="shared" si="3"/>
        <v>select N'Герц Наталія Віталіївна', N'79',  N'Відділення Судинної Хірургії',  N'Молодша медична сестра',  N'1.00', 8, 120, 0, getDate(), null, getDate() union all</v>
      </c>
      <c r="D201" t="s">
        <v>752</v>
      </c>
      <c r="E201" t="s">
        <v>67</v>
      </c>
      <c r="F201" t="s">
        <v>68</v>
      </c>
      <c r="G201" t="s">
        <v>111</v>
      </c>
      <c r="H201" t="s">
        <v>25</v>
      </c>
      <c r="I201" t="s">
        <v>48</v>
      </c>
      <c r="J201" t="s">
        <v>112</v>
      </c>
      <c r="K201" t="s">
        <v>1569</v>
      </c>
      <c r="L201" t="s">
        <v>1569</v>
      </c>
      <c r="M201" t="s">
        <v>1569</v>
      </c>
      <c r="O201">
        <v>0</v>
      </c>
    </row>
    <row r="202" spans="3:15" hidden="1" x14ac:dyDescent="0.25">
      <c r="C202" t="str">
        <f t="shared" si="3"/>
        <v>select N'Герц Тетяна Володимирівна', N'32',  N'Рентгенологічний кабінет',  N'рентгенолаборант',  N'1.00', 8, 200, 0, getDate(), null, getDate() union all</v>
      </c>
      <c r="D202" t="s">
        <v>933</v>
      </c>
      <c r="E202" t="s">
        <v>212</v>
      </c>
      <c r="F202" t="s">
        <v>84</v>
      </c>
      <c r="G202" t="s">
        <v>213</v>
      </c>
      <c r="H202" t="s">
        <v>320</v>
      </c>
      <c r="I202" t="s">
        <v>48</v>
      </c>
      <c r="J202" t="s">
        <v>95</v>
      </c>
      <c r="K202" t="s">
        <v>1569</v>
      </c>
      <c r="L202" t="s">
        <v>1569</v>
      </c>
      <c r="M202" t="s">
        <v>1569</v>
      </c>
      <c r="O202">
        <v>0</v>
      </c>
    </row>
    <row r="203" spans="3:15" hidden="1" x14ac:dyDescent="0.25">
      <c r="C203" t="str">
        <f t="shared" si="3"/>
        <v>select N'Герцак Марія Василівна', N'86',  N'Відділення постінтенсивного виходжування для новонароджених та постнатального догляду',  N'Молодша медична сестра',  N'1.00', 8, 120, 0, getDate(), null, getDate() union all</v>
      </c>
      <c r="D203" t="s">
        <v>1344</v>
      </c>
      <c r="E203" t="s">
        <v>681</v>
      </c>
      <c r="F203" t="s">
        <v>682</v>
      </c>
      <c r="G203" t="s">
        <v>111</v>
      </c>
      <c r="H203" t="s">
        <v>25</v>
      </c>
      <c r="I203" t="s">
        <v>48</v>
      </c>
      <c r="J203" t="s">
        <v>112</v>
      </c>
      <c r="K203" t="s">
        <v>1569</v>
      </c>
      <c r="L203" t="s">
        <v>1569</v>
      </c>
      <c r="M203" t="s">
        <v>1569</v>
      </c>
      <c r="O203">
        <v>0</v>
      </c>
    </row>
    <row r="204" spans="3:15" hidden="1" x14ac:dyDescent="0.25">
      <c r="C204" t="str">
        <f t="shared" si="3"/>
        <v>select N'Герцак Марія Юріївна', N'83',  N'Відділення патології вагітності та екстрагенітальної патології',  N'Молодша медична сестра',  N'1.00', 8, 120, 0, getDate(), null, getDate() union all</v>
      </c>
      <c r="D204" t="s">
        <v>674</v>
      </c>
      <c r="E204" t="s">
        <v>44</v>
      </c>
      <c r="F204" t="s">
        <v>45</v>
      </c>
      <c r="G204" t="s">
        <v>111</v>
      </c>
      <c r="H204" t="s">
        <v>103</v>
      </c>
      <c r="I204" t="s">
        <v>48</v>
      </c>
      <c r="J204" t="s">
        <v>112</v>
      </c>
      <c r="K204" s="5" t="s">
        <v>1668</v>
      </c>
      <c r="L204" t="s">
        <v>1657</v>
      </c>
      <c r="M204" t="s">
        <v>1569</v>
      </c>
      <c r="O204">
        <v>0</v>
      </c>
    </row>
    <row r="205" spans="3:15" hidden="1" x14ac:dyDescent="0.25">
      <c r="C205" t="str">
        <f t="shared" si="3"/>
        <v>select N'Герцак Марія Юріївна', N'96',  N'Приймальний блок',  N'Молодша медична сестра',  N'0.25', 8, 120, 0, getDate(), null, getDate() union all</v>
      </c>
      <c r="D205" t="s">
        <v>674</v>
      </c>
      <c r="E205" t="s">
        <v>637</v>
      </c>
      <c r="F205" t="s">
        <v>638</v>
      </c>
      <c r="G205" t="s">
        <v>111</v>
      </c>
      <c r="H205" t="s">
        <v>274</v>
      </c>
      <c r="I205" t="s">
        <v>48</v>
      </c>
      <c r="J205" t="s">
        <v>112</v>
      </c>
      <c r="K205" s="5" t="s">
        <v>1668</v>
      </c>
      <c r="L205" t="s">
        <v>1574</v>
      </c>
      <c r="M205" t="s">
        <v>1570</v>
      </c>
      <c r="O205">
        <v>0</v>
      </c>
    </row>
    <row r="206" spans="3:15" hidden="1" x14ac:dyDescent="0.25">
      <c r="C206" t="str">
        <f t="shared" si="3"/>
        <v>select N'Глагола Андрій Андрашович', N'991',  N'Відділення анестезіології та інтенсивної терапії',  N'завідувач',  N'1.00', 0, 0, 0, getDate(), null, getDate() union all</v>
      </c>
      <c r="D206" t="s">
        <v>347</v>
      </c>
      <c r="E206" t="s">
        <v>206</v>
      </c>
      <c r="F206">
        <v>991</v>
      </c>
      <c r="G206" t="s">
        <v>69</v>
      </c>
      <c r="H206" t="s">
        <v>25</v>
      </c>
      <c r="I206" t="s">
        <v>26</v>
      </c>
      <c r="J206" t="s">
        <v>26</v>
      </c>
      <c r="K206" t="s">
        <v>1569</v>
      </c>
      <c r="L206" t="s">
        <v>1569</v>
      </c>
      <c r="M206" t="s">
        <v>1569</v>
      </c>
      <c r="O206">
        <v>0</v>
      </c>
    </row>
    <row r="207" spans="3:15" hidden="1" x14ac:dyDescent="0.25">
      <c r="C207" t="str">
        <f t="shared" si="3"/>
        <v>select N'Глагола Маргарита Олександрівна', N'75',  N'Відділення діалізу',  N'лікар-нефролог',  N'1.00', 0, 0, 0, getDate(), null, getDate() union all</v>
      </c>
      <c r="D207" t="s">
        <v>537</v>
      </c>
      <c r="E207" t="s">
        <v>538</v>
      </c>
      <c r="F207" t="s">
        <v>539</v>
      </c>
      <c r="G207" t="s">
        <v>540</v>
      </c>
      <c r="H207" t="s">
        <v>175</v>
      </c>
      <c r="I207" t="s">
        <v>26</v>
      </c>
      <c r="J207" t="s">
        <v>26</v>
      </c>
      <c r="K207" s="5" t="s">
        <v>1668</v>
      </c>
      <c r="L207" t="s">
        <v>1657</v>
      </c>
      <c r="M207" t="s">
        <v>1569</v>
      </c>
      <c r="O207">
        <v>0</v>
      </c>
    </row>
    <row r="208" spans="3:15" hidden="1" x14ac:dyDescent="0.25">
      <c r="C208" t="str">
        <f t="shared" si="3"/>
        <v>select N'Глагола Маргарита Олександрівна', N'991',  N'Відділення діалізу',  N'завідувач',  N'0.25', 0, 0, 0, getDate(), null, getDate() union all</v>
      </c>
      <c r="D208" t="s">
        <v>537</v>
      </c>
      <c r="E208" t="s">
        <v>538</v>
      </c>
      <c r="F208">
        <v>991</v>
      </c>
      <c r="G208" t="s">
        <v>69</v>
      </c>
      <c r="H208" t="s">
        <v>25</v>
      </c>
      <c r="I208" t="s">
        <v>26</v>
      </c>
      <c r="J208" t="s">
        <v>26</v>
      </c>
      <c r="K208" s="5" t="s">
        <v>1668</v>
      </c>
      <c r="L208" t="s">
        <v>1574</v>
      </c>
      <c r="M208" t="s">
        <v>1570</v>
      </c>
      <c r="O208">
        <v>0</v>
      </c>
    </row>
    <row r="209" spans="3:15" hidden="1" x14ac:dyDescent="0.25">
      <c r="C209" t="str">
        <f t="shared" si="3"/>
        <v>select N'Глагола Марія Іванівна', N'60',  N'Реабілітаційне відділення',  N'сестра медична',  N'0.75', 8, 200, 0, getDate(), null, getDate() union all</v>
      </c>
      <c r="D209" t="s">
        <v>876</v>
      </c>
      <c r="E209" t="s">
        <v>100</v>
      </c>
      <c r="F209" t="s">
        <v>101</v>
      </c>
      <c r="G209" t="s">
        <v>93</v>
      </c>
      <c r="H209" t="s">
        <v>31</v>
      </c>
      <c r="I209" t="s">
        <v>48</v>
      </c>
      <c r="J209" t="s">
        <v>95</v>
      </c>
      <c r="K209" t="s">
        <v>1572</v>
      </c>
      <c r="L209" t="s">
        <v>1569</v>
      </c>
      <c r="M209" t="s">
        <v>1572</v>
      </c>
      <c r="O209">
        <v>0</v>
      </c>
    </row>
    <row r="210" spans="3:15" hidden="1" x14ac:dyDescent="0.25">
      <c r="C210" t="str">
        <f t="shared" si="3"/>
        <v>select N'Глагола Марія Михайлівна', N'19',  N'Гнійно-септичне хірургічне відділення',  N'Молодша медична сестра',  N'1.00', 8, 120, 0, getDate(), null, getDate() union all</v>
      </c>
      <c r="D210" t="s">
        <v>481</v>
      </c>
      <c r="E210" t="s">
        <v>137</v>
      </c>
      <c r="F210" t="s">
        <v>138</v>
      </c>
      <c r="G210" t="s">
        <v>111</v>
      </c>
      <c r="H210" t="s">
        <v>25</v>
      </c>
      <c r="I210" t="s">
        <v>48</v>
      </c>
      <c r="J210" t="s">
        <v>112</v>
      </c>
      <c r="K210" t="s">
        <v>1569</v>
      </c>
      <c r="L210" t="s">
        <v>1569</v>
      </c>
      <c r="M210" t="s">
        <v>1569</v>
      </c>
      <c r="O210">
        <v>0</v>
      </c>
    </row>
    <row r="211" spans="3:15" hidden="1" x14ac:dyDescent="0.25">
      <c r="C211" t="str">
        <f t="shared" si="3"/>
        <v>select N'Глагола Олеся Василівна', N'16',  N'Пологове відділення',  N'лікар-акушер-гінеколог',  N'1.00', 0, 0, 2992.20768, getDate(), null, getDate() union all</v>
      </c>
      <c r="D211" t="s">
        <v>483</v>
      </c>
      <c r="E211" t="s">
        <v>157</v>
      </c>
      <c r="F211" t="s">
        <v>158</v>
      </c>
      <c r="G211" t="s">
        <v>36</v>
      </c>
      <c r="H211" t="s">
        <v>181</v>
      </c>
      <c r="I211" t="s">
        <v>26</v>
      </c>
      <c r="J211" t="s">
        <v>26</v>
      </c>
      <c r="K211" t="s">
        <v>1569</v>
      </c>
      <c r="L211" t="s">
        <v>1569</v>
      </c>
      <c r="M211" t="s">
        <v>1569</v>
      </c>
      <c r="O211" t="s">
        <v>1626</v>
      </c>
    </row>
    <row r="212" spans="3:15" hidden="1" x14ac:dyDescent="0.25">
      <c r="C212" t="str">
        <f t="shared" si="3"/>
        <v>select N'Глагола Ольга Гаврилівна', N'94',  N'Господарський відділ',  N'ліфтер',  N'1.00', 0, 0, 0, getDate(), null, getDate() union all</v>
      </c>
      <c r="D212" t="s">
        <v>799</v>
      </c>
      <c r="E212" t="s">
        <v>63</v>
      </c>
      <c r="F212" t="s">
        <v>64</v>
      </c>
      <c r="G212" t="s">
        <v>792</v>
      </c>
      <c r="H212" t="s">
        <v>25</v>
      </c>
      <c r="I212" t="s">
        <v>26</v>
      </c>
      <c r="J212" t="s">
        <v>26</v>
      </c>
      <c r="K212" t="s">
        <v>1569</v>
      </c>
      <c r="L212" t="s">
        <v>1569</v>
      </c>
      <c r="M212" t="s">
        <v>1569</v>
      </c>
      <c r="O212">
        <v>0</v>
      </c>
    </row>
    <row r="213" spans="3:15" hidden="1" x14ac:dyDescent="0.25">
      <c r="C213" t="str">
        <f t="shared" si="3"/>
        <v>select N'Глагола Світлана Вініаміновна', N'36',  N'Стоматологічне відділення',  N'лікар-стоматолог-хірург',  N'0.50', 0, 0, 0, getDate(), null, getDate() union all</v>
      </c>
      <c r="D213" t="s">
        <v>348</v>
      </c>
      <c r="E213" t="s">
        <v>340</v>
      </c>
      <c r="F213" t="s">
        <v>341</v>
      </c>
      <c r="G213" t="s">
        <v>349</v>
      </c>
      <c r="H213" t="s">
        <v>1678</v>
      </c>
      <c r="I213" t="s">
        <v>26</v>
      </c>
      <c r="J213" t="s">
        <v>26</v>
      </c>
      <c r="K213" t="s">
        <v>1571</v>
      </c>
      <c r="L213" t="s">
        <v>1569</v>
      </c>
      <c r="M213" t="s">
        <v>1571</v>
      </c>
      <c r="O213">
        <v>0</v>
      </c>
    </row>
    <row r="214" spans="3:15" hidden="1" x14ac:dyDescent="0.25">
      <c r="C214" t="str">
        <f t="shared" si="3"/>
        <v>select N'Гладинець Ксенія Юріївна', N'32',  N'Стаціонар одного дня',  N'сестра медична',  N'1.00', 8, 200, 0, getDate(), null, getDate() union all</v>
      </c>
      <c r="D214" t="s">
        <v>972</v>
      </c>
      <c r="E214" t="s">
        <v>961</v>
      </c>
      <c r="F214" t="s">
        <v>84</v>
      </c>
      <c r="G214" t="s">
        <v>93</v>
      </c>
      <c r="H214" t="s">
        <v>31</v>
      </c>
      <c r="I214" t="s">
        <v>48</v>
      </c>
      <c r="J214" t="s">
        <v>95</v>
      </c>
      <c r="K214" t="s">
        <v>1569</v>
      </c>
      <c r="L214" t="s">
        <v>1569</v>
      </c>
      <c r="M214" t="s">
        <v>1569</v>
      </c>
      <c r="O214">
        <v>0</v>
      </c>
    </row>
    <row r="215" spans="3:15" hidden="1" x14ac:dyDescent="0.25">
      <c r="C215" t="str">
        <f t="shared" si="3"/>
        <v>select N'Гладких Віктор Олександрович', N'18',  N'Хірургічне відділення №1',  N'лікар-хірург торакальний',  N'0.25', 0, 0, 10.580702, getDate(), null, getDate() union all</v>
      </c>
      <c r="D215" t="s">
        <v>878</v>
      </c>
      <c r="E215" t="s">
        <v>151</v>
      </c>
      <c r="F215" t="s">
        <v>152</v>
      </c>
      <c r="G215" t="s">
        <v>879</v>
      </c>
      <c r="H215" t="s">
        <v>1681</v>
      </c>
      <c r="I215" t="s">
        <v>26</v>
      </c>
      <c r="J215" t="s">
        <v>26</v>
      </c>
      <c r="K215" s="5" t="s">
        <v>1669</v>
      </c>
      <c r="L215" t="s">
        <v>1662</v>
      </c>
      <c r="M215" t="s">
        <v>1570</v>
      </c>
      <c r="O215" t="s">
        <v>881</v>
      </c>
    </row>
    <row r="216" spans="3:15" hidden="1" x14ac:dyDescent="0.25">
      <c r="C216" t="str">
        <f t="shared" si="3"/>
        <v>select N'Гладких Віктор Олександрович', N'18',  N'Хірургічне відділення №1',  N'лікар-хірург',  N'1.00', 0, 0, 186.2434, getDate(), null, getDate() union all</v>
      </c>
      <c r="D216" t="s">
        <v>878</v>
      </c>
      <c r="E216" t="s">
        <v>151</v>
      </c>
      <c r="F216" t="s">
        <v>152</v>
      </c>
      <c r="G216" t="s">
        <v>435</v>
      </c>
      <c r="H216" t="s">
        <v>274</v>
      </c>
      <c r="I216" t="s">
        <v>26</v>
      </c>
      <c r="J216" t="s">
        <v>26</v>
      </c>
      <c r="K216" s="5" t="s">
        <v>1669</v>
      </c>
      <c r="L216" t="s">
        <v>1659</v>
      </c>
      <c r="M216" t="s">
        <v>1569</v>
      </c>
      <c r="O216" t="s">
        <v>1203</v>
      </c>
    </row>
    <row r="217" spans="3:15" hidden="1" x14ac:dyDescent="0.25">
      <c r="C217" t="str">
        <f t="shared" si="3"/>
        <v>select N'Гладких Віктор Олександрович', N'18',  N'Хірургічне відділення №1',  N'лікар-хірург',  N'0.25', 0, 0, 52.766094, getDate(), null, getDate() union all</v>
      </c>
      <c r="D217" t="s">
        <v>878</v>
      </c>
      <c r="E217" t="s">
        <v>151</v>
      </c>
      <c r="F217" t="s">
        <v>152</v>
      </c>
      <c r="G217" t="s">
        <v>435</v>
      </c>
      <c r="H217" t="s">
        <v>1677</v>
      </c>
      <c r="I217" t="s">
        <v>26</v>
      </c>
      <c r="J217" t="s">
        <v>26</v>
      </c>
      <c r="K217" s="5" t="s">
        <v>1669</v>
      </c>
      <c r="L217" t="s">
        <v>1662</v>
      </c>
      <c r="M217" t="s">
        <v>1570</v>
      </c>
      <c r="O217" t="s">
        <v>1346</v>
      </c>
    </row>
    <row r="218" spans="3:15" hidden="1" x14ac:dyDescent="0.25">
      <c r="C218" t="str">
        <f t="shared" si="3"/>
        <v>select N'Глеба Ольга Василівна', N'5',  N'Відділення ортопедії, травматології та нейрохірургії',  N'Молодша медична сестра',  N'1.00', 8, 120, 0, getDate(), null, getDate() union all</v>
      </c>
      <c r="D218" t="s">
        <v>266</v>
      </c>
      <c r="E218" t="s">
        <v>22</v>
      </c>
      <c r="F218" t="s">
        <v>23</v>
      </c>
      <c r="G218" t="s">
        <v>111</v>
      </c>
      <c r="H218" t="s">
        <v>25</v>
      </c>
      <c r="I218" t="s">
        <v>48</v>
      </c>
      <c r="J218" t="s">
        <v>112</v>
      </c>
      <c r="K218" t="s">
        <v>1569</v>
      </c>
      <c r="L218" t="s">
        <v>1569</v>
      </c>
      <c r="M218" t="s">
        <v>1569</v>
      </c>
      <c r="O218">
        <v>0</v>
      </c>
    </row>
    <row r="219" spans="3:15" hidden="1" x14ac:dyDescent="0.25">
      <c r="C219" t="str">
        <f t="shared" si="3"/>
        <v>select N'Глуханич Євген Іванович', N'2',  N'Відділення екстреної (невідкладної) медичної допомоги',  N'Брат медичний',  N'0.50', 8, 200, 0, getDate(), null, getDate() union all</v>
      </c>
      <c r="D219" t="s">
        <v>1512</v>
      </c>
      <c r="E219" t="s">
        <v>173</v>
      </c>
      <c r="F219" t="s">
        <v>30</v>
      </c>
      <c r="G219" t="s">
        <v>1015</v>
      </c>
      <c r="H219" t="s">
        <v>181</v>
      </c>
      <c r="I219" t="s">
        <v>48</v>
      </c>
      <c r="J219" t="s">
        <v>95</v>
      </c>
      <c r="K219" t="s">
        <v>1571</v>
      </c>
      <c r="L219" t="s">
        <v>1569</v>
      </c>
      <c r="M219" t="s">
        <v>1571</v>
      </c>
      <c r="N219">
        <v>45488</v>
      </c>
      <c r="O219">
        <v>0</v>
      </c>
    </row>
    <row r="220" spans="3:15" hidden="1" x14ac:dyDescent="0.25">
      <c r="C220" t="str">
        <f t="shared" si="3"/>
        <v>select N'Глуханич Світлана Іванівна', N'32',  N'Рецепція',  N'сестра медична',  N'1.00', 6, 320, 0, getDate(), null, getDate() union all</v>
      </c>
      <c r="D220" t="s">
        <v>970</v>
      </c>
      <c r="E220" t="s">
        <v>411</v>
      </c>
      <c r="F220" t="s">
        <v>84</v>
      </c>
      <c r="G220" t="s">
        <v>93</v>
      </c>
      <c r="H220" t="s">
        <v>25</v>
      </c>
      <c r="I220">
        <v>6</v>
      </c>
      <c r="J220">
        <v>320</v>
      </c>
      <c r="K220" t="s">
        <v>1569</v>
      </c>
      <c r="L220" t="s">
        <v>1569</v>
      </c>
      <c r="M220" t="s">
        <v>1569</v>
      </c>
      <c r="O220">
        <v>0</v>
      </c>
    </row>
    <row r="221" spans="3:15" hidden="1" x14ac:dyDescent="0.25">
      <c r="C221" t="str">
        <f t="shared" si="3"/>
        <v>select N'Гнатюк Олександр Анатолійович', N'4',  N'Гінекологічне відділення',  N'лікар-акушер-гінеколог',  N'0.25', 0, 0, 0, getDate(), null, getDate() union all</v>
      </c>
      <c r="D221" t="s">
        <v>33</v>
      </c>
      <c r="E221" t="s">
        <v>34</v>
      </c>
      <c r="F221" t="s">
        <v>35</v>
      </c>
      <c r="G221" t="s">
        <v>36</v>
      </c>
      <c r="H221" t="s">
        <v>37</v>
      </c>
      <c r="I221" t="s">
        <v>26</v>
      </c>
      <c r="J221" t="s">
        <v>26</v>
      </c>
      <c r="K221" t="s">
        <v>1570</v>
      </c>
      <c r="L221" t="s">
        <v>1569</v>
      </c>
      <c r="M221" t="s">
        <v>1570</v>
      </c>
      <c r="O221">
        <v>0</v>
      </c>
    </row>
    <row r="222" spans="3:15" hidden="1" x14ac:dyDescent="0.25">
      <c r="C222" t="str">
        <f t="shared" si="3"/>
        <v>select N'Гогерчак Тетяна Андріївна', N'31',  N'Відділ досліджень та розвитку',  N'Статистик',  N'1.00', 5, 640, 0, getDate(), null, getDate() union all</v>
      </c>
      <c r="D222" t="s">
        <v>768</v>
      </c>
      <c r="E222" t="s">
        <v>58</v>
      </c>
      <c r="F222" t="s">
        <v>59</v>
      </c>
      <c r="G222" t="s">
        <v>769</v>
      </c>
      <c r="H222" t="s">
        <v>122</v>
      </c>
      <c r="I222" t="s">
        <v>23</v>
      </c>
      <c r="J222" t="s">
        <v>61</v>
      </c>
      <c r="K222" t="s">
        <v>1569</v>
      </c>
      <c r="L222" t="s">
        <v>1569</v>
      </c>
      <c r="M222" t="s">
        <v>1569</v>
      </c>
      <c r="O222">
        <v>0</v>
      </c>
    </row>
    <row r="223" spans="3:15" hidden="1" x14ac:dyDescent="0.25">
      <c r="C223" t="str">
        <f t="shared" si="3"/>
        <v>select N'Голиш Марія Іванівна', N'84',  N'Терапевтичний блок інтенсивної терапії',  N'сестра медична',  N'1.00', 8, 200, 0, getDate(), null, getDate() union all</v>
      </c>
      <c r="D223" t="s">
        <v>276</v>
      </c>
      <c r="E223" t="s">
        <v>88</v>
      </c>
      <c r="F223" t="s">
        <v>89</v>
      </c>
      <c r="G223" t="s">
        <v>93</v>
      </c>
      <c r="H223" t="s">
        <v>277</v>
      </c>
      <c r="I223" t="s">
        <v>48</v>
      </c>
      <c r="J223" t="s">
        <v>95</v>
      </c>
      <c r="K223" t="s">
        <v>1569</v>
      </c>
      <c r="L223" t="s">
        <v>1569</v>
      </c>
      <c r="M223" t="s">
        <v>1569</v>
      </c>
      <c r="O223">
        <v>0</v>
      </c>
    </row>
    <row r="224" spans="3:15" hidden="1" x14ac:dyDescent="0.25">
      <c r="C224" t="str">
        <f t="shared" si="3"/>
        <v>select N'Голованова Світлана Михайлівна', N'2',  N'Відділення екстреної (невідкладної) медичної допомоги',  N'реєстратор медичний',  N'1.00', 8, 360, 0, getDate(), null, getDate() union all</v>
      </c>
      <c r="D224" t="s">
        <v>312</v>
      </c>
      <c r="E224" t="s">
        <v>173</v>
      </c>
      <c r="F224" t="s">
        <v>30</v>
      </c>
      <c r="G224" t="s">
        <v>313</v>
      </c>
      <c r="H224" t="s">
        <v>25</v>
      </c>
      <c r="I224" t="s">
        <v>48</v>
      </c>
      <c r="J224" t="s">
        <v>314</v>
      </c>
      <c r="K224" t="s">
        <v>1569</v>
      </c>
      <c r="L224" t="s">
        <v>1569</v>
      </c>
      <c r="M224" t="s">
        <v>1569</v>
      </c>
      <c r="O224">
        <v>0</v>
      </c>
    </row>
    <row r="225" spans="3:15" hidden="1" x14ac:dyDescent="0.25">
      <c r="C225" t="str">
        <f t="shared" si="3"/>
        <v>select N'Головня Любов Юрієвна', N'32',  N'Кабінет молодшого персоналу',  N'Молодша медична сестра',  N'1.00', 8, 120, 0, getDate(), null, getDate() union all</v>
      </c>
      <c r="D225" t="s">
        <v>914</v>
      </c>
      <c r="E225" t="s">
        <v>419</v>
      </c>
      <c r="F225" t="s">
        <v>84</v>
      </c>
      <c r="G225" t="s">
        <v>111</v>
      </c>
      <c r="H225" t="s">
        <v>25</v>
      </c>
      <c r="I225" t="s">
        <v>48</v>
      </c>
      <c r="J225" t="s">
        <v>112</v>
      </c>
      <c r="K225" t="s">
        <v>1569</v>
      </c>
      <c r="L225" t="s">
        <v>1569</v>
      </c>
      <c r="M225" t="s">
        <v>1569</v>
      </c>
      <c r="O225">
        <v>0</v>
      </c>
    </row>
    <row r="226" spans="3:15" hidden="1" x14ac:dyDescent="0.25">
      <c r="C226" t="str">
        <f t="shared" si="3"/>
        <v>select N'Голод Мар’яна Іванівна', N'4',  N'Гінекологічне відділення',  N'лікар-акушер-гінеколог',  N'1.00', 0, 0, 3123.809622, getDate(), null, getDate() union all</v>
      </c>
      <c r="D226" t="s">
        <v>1333</v>
      </c>
      <c r="E226" t="s">
        <v>34</v>
      </c>
      <c r="F226" t="s">
        <v>35</v>
      </c>
      <c r="G226" t="s">
        <v>36</v>
      </c>
      <c r="H226" t="s">
        <v>142</v>
      </c>
      <c r="I226" t="s">
        <v>26</v>
      </c>
      <c r="J226" t="s">
        <v>26</v>
      </c>
      <c r="K226" t="s">
        <v>1569</v>
      </c>
      <c r="L226" t="s">
        <v>1569</v>
      </c>
      <c r="M226" t="s">
        <v>1569</v>
      </c>
      <c r="O226" t="s">
        <v>1632</v>
      </c>
    </row>
    <row r="227" spans="3:15" hidden="1" x14ac:dyDescent="0.25">
      <c r="C227" t="str">
        <f t="shared" si="3"/>
        <v>select N'Голод Ярослава Михайлівна', N'18',  N'Хірургічне відділення №1',  N'сестра медична',  N'1.00', 8, 200, 0, getDate(), null, getDate() union all</v>
      </c>
      <c r="D227" t="s">
        <v>942</v>
      </c>
      <c r="E227" t="s">
        <v>151</v>
      </c>
      <c r="F227" t="s">
        <v>152</v>
      </c>
      <c r="G227" t="s">
        <v>93</v>
      </c>
      <c r="H227" t="s">
        <v>25</v>
      </c>
      <c r="I227" t="s">
        <v>48</v>
      </c>
      <c r="J227" t="s">
        <v>95</v>
      </c>
      <c r="K227" t="s">
        <v>1569</v>
      </c>
      <c r="L227" t="s">
        <v>1569</v>
      </c>
      <c r="M227" t="s">
        <v>1569</v>
      </c>
      <c r="O227">
        <v>0</v>
      </c>
    </row>
    <row r="228" spans="3:15" hidden="1" x14ac:dyDescent="0.25">
      <c r="C228" t="str">
        <f t="shared" si="3"/>
        <v>select N'Голуб Олег Германович', N'33',  N'Жіноча консультація',  N'лікар-акушер-гінеколог',  N'0.75', 0, 0, 0, getDate(), null, getDate() union all</v>
      </c>
      <c r="D228" t="s">
        <v>221</v>
      </c>
      <c r="E228" t="s">
        <v>222</v>
      </c>
      <c r="F228" t="s">
        <v>223</v>
      </c>
      <c r="G228" t="s">
        <v>36</v>
      </c>
      <c r="H228" t="s">
        <v>224</v>
      </c>
      <c r="I228" t="s">
        <v>26</v>
      </c>
      <c r="J228" t="s">
        <v>26</v>
      </c>
      <c r="K228" s="5" t="s">
        <v>1668</v>
      </c>
      <c r="L228" t="s">
        <v>1661</v>
      </c>
      <c r="M228" t="s">
        <v>1572</v>
      </c>
      <c r="O228">
        <v>0</v>
      </c>
    </row>
    <row r="229" spans="3:15" hidden="1" x14ac:dyDescent="0.25">
      <c r="C229" t="str">
        <f t="shared" si="3"/>
        <v>select N'Голуб Олег Германович', N'995',  N'Жіноча консультація',  N'завідувач',  N'0.50', 0, 0, 0, getDate(), null, getDate() union all</v>
      </c>
      <c r="D229" t="s">
        <v>221</v>
      </c>
      <c r="E229" t="s">
        <v>222</v>
      </c>
      <c r="F229">
        <v>995</v>
      </c>
      <c r="G229" t="s">
        <v>69</v>
      </c>
      <c r="H229" t="s">
        <v>25</v>
      </c>
      <c r="I229" t="s">
        <v>26</v>
      </c>
      <c r="J229" t="s">
        <v>26</v>
      </c>
      <c r="K229" s="5" t="s">
        <v>1668</v>
      </c>
      <c r="L229" t="s">
        <v>1658</v>
      </c>
      <c r="M229" t="s">
        <v>1571</v>
      </c>
      <c r="O229">
        <v>0</v>
      </c>
    </row>
    <row r="230" spans="3:15" hidden="1" x14ac:dyDescent="0.25">
      <c r="C230" t="str">
        <f t="shared" si="3"/>
        <v>select N'Голуб Тетяна Василівна', N'4',  N'Гінекологічне відділення',  N'сестра медична',  N'1.00', 8, 200, 0, getDate(), null, getDate() union all</v>
      </c>
      <c r="D230" t="s">
        <v>1339</v>
      </c>
      <c r="E230" t="s">
        <v>34</v>
      </c>
      <c r="F230" t="s">
        <v>35</v>
      </c>
      <c r="G230" t="s">
        <v>93</v>
      </c>
      <c r="H230" t="s">
        <v>122</v>
      </c>
      <c r="I230" t="s">
        <v>48</v>
      </c>
      <c r="J230" t="s">
        <v>95</v>
      </c>
      <c r="K230" s="5" t="s">
        <v>1668</v>
      </c>
      <c r="L230" t="s">
        <v>1657</v>
      </c>
      <c r="M230" t="s">
        <v>1569</v>
      </c>
      <c r="N230">
        <v>45539</v>
      </c>
      <c r="O230">
        <v>0</v>
      </c>
    </row>
    <row r="231" spans="3:15" hidden="1" x14ac:dyDescent="0.25">
      <c r="C231" t="str">
        <f t="shared" si="3"/>
        <v>select N'Голуб Тетяна Василівна', N'4',  N'Гінекологічне відділення',  N'сестра медична маніпуляційна',  N'0.25', 8, 260, 0, getDate(), null, getDate() union all</v>
      </c>
      <c r="D231" t="s">
        <v>1339</v>
      </c>
      <c r="E231" t="s">
        <v>34</v>
      </c>
      <c r="F231" t="s">
        <v>35</v>
      </c>
      <c r="G231" t="s">
        <v>188</v>
      </c>
      <c r="H231" t="s">
        <v>1558</v>
      </c>
      <c r="I231" t="s">
        <v>48</v>
      </c>
      <c r="J231" t="s">
        <v>49</v>
      </c>
      <c r="K231" s="5" t="s">
        <v>1668</v>
      </c>
      <c r="L231" t="s">
        <v>1574</v>
      </c>
      <c r="M231" t="s">
        <v>1570</v>
      </c>
      <c r="N231">
        <v>45539</v>
      </c>
      <c r="O231">
        <v>0</v>
      </c>
    </row>
    <row r="232" spans="3:15" hidden="1" x14ac:dyDescent="0.25">
      <c r="C232" t="str">
        <f t="shared" si="3"/>
        <v>select N'Голуб Тетяна Юріївна', N'81',  N'Операційний блок гнійно-септичної хірургії',  N'сестра медична',  N'1.00', 8, 200, 0, getDate(), null, getDate() union all</v>
      </c>
      <c r="D232" t="s">
        <v>1412</v>
      </c>
      <c r="E232" t="s">
        <v>226</v>
      </c>
      <c r="F232" t="s">
        <v>227</v>
      </c>
      <c r="G232" t="s">
        <v>93</v>
      </c>
      <c r="H232" t="s">
        <v>25</v>
      </c>
      <c r="I232" t="s">
        <v>48</v>
      </c>
      <c r="J232" t="s">
        <v>95</v>
      </c>
      <c r="K232" t="s">
        <v>1569</v>
      </c>
      <c r="L232" t="s">
        <v>1569</v>
      </c>
      <c r="M232" t="s">
        <v>1569</v>
      </c>
      <c r="O232">
        <v>0</v>
      </c>
    </row>
    <row r="233" spans="3:15" hidden="1" x14ac:dyDescent="0.25">
      <c r="C233" t="str">
        <f t="shared" si="3"/>
        <v>select N'Голубєва Вікторія Василівна', N'25',  N'Клініко-діагностична лабораторія',  N'біолог',  N'1.00', 8, 360, 0, getDate(), null, getDate() union all</v>
      </c>
      <c r="D233" t="s">
        <v>807</v>
      </c>
      <c r="E233" t="s">
        <v>268</v>
      </c>
      <c r="F233" t="s">
        <v>269</v>
      </c>
      <c r="G233" t="s">
        <v>808</v>
      </c>
      <c r="H233" t="s">
        <v>25</v>
      </c>
      <c r="I233" t="s">
        <v>48</v>
      </c>
      <c r="J233" t="s">
        <v>314</v>
      </c>
      <c r="K233" t="s">
        <v>1569</v>
      </c>
      <c r="L233" t="s">
        <v>1569</v>
      </c>
      <c r="M233" t="s">
        <v>1569</v>
      </c>
      <c r="O233">
        <v>0</v>
      </c>
    </row>
    <row r="234" spans="3:15" hidden="1" x14ac:dyDescent="0.25">
      <c r="C234" t="str">
        <f t="shared" si="3"/>
        <v>select N'Гольча Наталія Михайлівна', N'13',  N'Кардіологічне відділення',  N'лікар-кардіолог',  N'1.00', 0, 0, 0, getDate(), null, getDate() union all</v>
      </c>
      <c r="D234" t="s">
        <v>911</v>
      </c>
      <c r="E234" t="s">
        <v>383</v>
      </c>
      <c r="F234" t="s">
        <v>384</v>
      </c>
      <c r="G234" t="s">
        <v>841</v>
      </c>
      <c r="H234">
        <v>0</v>
      </c>
      <c r="I234" t="s">
        <v>26</v>
      </c>
      <c r="J234" t="s">
        <v>26</v>
      </c>
      <c r="K234" t="s">
        <v>1569</v>
      </c>
      <c r="L234" t="s">
        <v>1569</v>
      </c>
      <c r="M234" t="s">
        <v>1569</v>
      </c>
      <c r="O234">
        <v>0</v>
      </c>
    </row>
    <row r="235" spans="3:15" hidden="1" x14ac:dyDescent="0.25">
      <c r="C235" t="str">
        <f t="shared" si="3"/>
        <v>select N'Гомокі Лілія Андріївна', N'32',  N'Кабінет психіатра',  N'лікар-психіатр',  N'1.00', 0, 0, 0, getDate(), null, getDate() union all</v>
      </c>
      <c r="D235" t="s">
        <v>718</v>
      </c>
      <c r="E235" t="s">
        <v>716</v>
      </c>
      <c r="F235" t="s">
        <v>84</v>
      </c>
      <c r="G235" t="s">
        <v>717</v>
      </c>
      <c r="H235">
        <v>1</v>
      </c>
      <c r="I235" t="s">
        <v>26</v>
      </c>
      <c r="J235" t="s">
        <v>26</v>
      </c>
      <c r="K235" t="s">
        <v>1569</v>
      </c>
      <c r="L235" t="s">
        <v>1569</v>
      </c>
      <c r="M235" t="s">
        <v>1569</v>
      </c>
      <c r="O235">
        <v>0</v>
      </c>
    </row>
    <row r="236" spans="3:15" hidden="1" x14ac:dyDescent="0.25">
      <c r="C236" t="str">
        <f t="shared" si="3"/>
        <v>select N'Гомонай Людмила Павлівна', N'32',  N'Сектор дитячої консультації',  N'логопед',  N'0.50', 8, 360, 0, getDate(), null, getDate() union all</v>
      </c>
      <c r="D236" t="s">
        <v>789</v>
      </c>
      <c r="E236" t="s">
        <v>237</v>
      </c>
      <c r="F236" t="s">
        <v>84</v>
      </c>
      <c r="G236" t="s">
        <v>790</v>
      </c>
      <c r="H236" t="s">
        <v>25</v>
      </c>
      <c r="I236" t="s">
        <v>48</v>
      </c>
      <c r="J236" t="s">
        <v>314</v>
      </c>
      <c r="K236" t="s">
        <v>1571</v>
      </c>
      <c r="L236" t="s">
        <v>1569</v>
      </c>
      <c r="M236" t="s">
        <v>1571</v>
      </c>
      <c r="O236">
        <v>0</v>
      </c>
    </row>
    <row r="237" spans="3:15" hidden="1" x14ac:dyDescent="0.25">
      <c r="C237" t="str">
        <f t="shared" si="3"/>
        <v>select N'Горбовська Ольга Іванівна', N'32',  N'Кол-центр',  N'черговий інформаційно-довідкової служби',  N'1.00', 5, 400, 0, getDate(), null, getDate() union all</v>
      </c>
      <c r="D237" t="s">
        <v>1182</v>
      </c>
      <c r="E237" t="s">
        <v>199</v>
      </c>
      <c r="F237" t="s">
        <v>84</v>
      </c>
      <c r="G237" t="s">
        <v>200</v>
      </c>
      <c r="H237" t="s">
        <v>25</v>
      </c>
      <c r="I237">
        <v>5</v>
      </c>
      <c r="J237">
        <v>400</v>
      </c>
      <c r="K237" t="s">
        <v>1569</v>
      </c>
      <c r="L237" t="s">
        <v>1569</v>
      </c>
      <c r="M237" t="s">
        <v>1569</v>
      </c>
      <c r="O237">
        <v>0</v>
      </c>
    </row>
    <row r="238" spans="3:15" hidden="1" x14ac:dyDescent="0.25">
      <c r="C238" t="str">
        <f t="shared" si="3"/>
        <v>select N'Горват Беата Берталонівна', N'94',  N'Господарський відділ',  N'прибиральник службових приміщень',  N'1.00', 0, 0, 0, getDate(), null, getDate() union all</v>
      </c>
      <c r="D238" t="s">
        <v>1347</v>
      </c>
      <c r="E238" t="s">
        <v>63</v>
      </c>
      <c r="F238" t="s">
        <v>64</v>
      </c>
      <c r="G238" t="s">
        <v>1106</v>
      </c>
      <c r="H238" t="s">
        <v>25</v>
      </c>
      <c r="I238" t="s">
        <v>26</v>
      </c>
      <c r="J238" t="s">
        <v>26</v>
      </c>
      <c r="K238" t="s">
        <v>1569</v>
      </c>
      <c r="L238" t="s">
        <v>1569</v>
      </c>
      <c r="M238" t="s">
        <v>1569</v>
      </c>
      <c r="O238">
        <v>0</v>
      </c>
    </row>
    <row r="239" spans="3:15" hidden="1" x14ac:dyDescent="0.25">
      <c r="C239" t="str">
        <f t="shared" si="3"/>
        <v>select N'Горват Віта Берталонівна', N'81',  N'Операційний блок гнійно-септичної хірургії',  N'Молодша медична сестра',  N'1.00', 8, 120, 0, getDate(), null, getDate() union all</v>
      </c>
      <c r="D239" t="s">
        <v>1428</v>
      </c>
      <c r="E239" t="s">
        <v>226</v>
      </c>
      <c r="F239" t="s">
        <v>227</v>
      </c>
      <c r="G239" t="s">
        <v>111</v>
      </c>
      <c r="H239" t="s">
        <v>25</v>
      </c>
      <c r="I239" t="s">
        <v>48</v>
      </c>
      <c r="J239" t="s">
        <v>112</v>
      </c>
      <c r="K239" t="s">
        <v>1569</v>
      </c>
      <c r="L239" t="s">
        <v>1569</v>
      </c>
      <c r="M239" t="s">
        <v>1569</v>
      </c>
      <c r="O239">
        <v>0</v>
      </c>
    </row>
    <row r="240" spans="3:15" hidden="1" x14ac:dyDescent="0.25">
      <c r="C240" t="str">
        <f t="shared" si="3"/>
        <v>select N'Горват Іван Іванович', N'60',  N'Реабілітаційне відділення',  N'лікар фізичної та реабілітаційної медицини',  N'0.50', 0, 0, 0, getDate(), null, getDate() union all</v>
      </c>
      <c r="D240" t="s">
        <v>610</v>
      </c>
      <c r="E240" t="s">
        <v>100</v>
      </c>
      <c r="F240" t="s">
        <v>101</v>
      </c>
      <c r="G240" t="s">
        <v>611</v>
      </c>
      <c r="H240" t="s">
        <v>193</v>
      </c>
      <c r="I240" t="s">
        <v>26</v>
      </c>
      <c r="J240" t="s">
        <v>26</v>
      </c>
      <c r="K240" t="s">
        <v>1569</v>
      </c>
      <c r="L240" t="s">
        <v>1571</v>
      </c>
      <c r="M240" t="s">
        <v>1571</v>
      </c>
      <c r="O240">
        <v>0</v>
      </c>
    </row>
    <row r="241" spans="3:15" hidden="1" x14ac:dyDescent="0.25">
      <c r="C241" t="str">
        <f t="shared" si="3"/>
        <v>select N'Горват Іван Іванович', N'991',  N'Реабілітаційне відділення',  N'завідувач',  N'0.25', 0, 0, 0, getDate(), null, getDate() union all</v>
      </c>
      <c r="D241" t="s">
        <v>610</v>
      </c>
      <c r="E241" t="s">
        <v>100</v>
      </c>
      <c r="F241">
        <v>991</v>
      </c>
      <c r="G241" t="s">
        <v>69</v>
      </c>
      <c r="H241" t="s">
        <v>193</v>
      </c>
      <c r="I241" t="s">
        <v>26</v>
      </c>
      <c r="J241" t="s">
        <v>26</v>
      </c>
      <c r="K241" t="s">
        <v>1569</v>
      </c>
      <c r="L241" t="s">
        <v>1570</v>
      </c>
      <c r="M241" t="s">
        <v>1570</v>
      </c>
      <c r="O241">
        <v>0</v>
      </c>
    </row>
    <row r="242" spans="3:15" hidden="1" x14ac:dyDescent="0.25">
      <c r="C242" t="str">
        <f t="shared" si="3"/>
        <v>select N'Горват Іван Іванович', N'60',  N'Реабілітаційне відділення',  N'лікар-невропатолог',  N'0.25', 0, 0, 0, getDate(), null, getDate() union all</v>
      </c>
      <c r="D242" t="s">
        <v>610</v>
      </c>
      <c r="E242" t="s">
        <v>100</v>
      </c>
      <c r="F242" t="s">
        <v>101</v>
      </c>
      <c r="G242" t="s">
        <v>90</v>
      </c>
      <c r="H242" t="s">
        <v>1682</v>
      </c>
      <c r="I242" t="s">
        <v>26</v>
      </c>
      <c r="J242" t="s">
        <v>26</v>
      </c>
      <c r="K242" t="s">
        <v>1569</v>
      </c>
      <c r="L242" t="s">
        <v>1570</v>
      </c>
      <c r="M242" t="s">
        <v>1570</v>
      </c>
      <c r="N242">
        <v>45505</v>
      </c>
      <c r="O242">
        <v>0</v>
      </c>
    </row>
    <row r="243" spans="3:15" hidden="1" x14ac:dyDescent="0.25">
      <c r="C243" t="str">
        <f t="shared" si="3"/>
        <v>select N'Горват Катерина Антонівна', N'22',  N'Відділення загальної терапії',  N'лікар-терапевт',  N'1.00', 0, 0, 0, getDate(), null, getDate() union all</v>
      </c>
      <c r="D243" t="s">
        <v>1260</v>
      </c>
      <c r="E243" t="s">
        <v>202</v>
      </c>
      <c r="F243" t="s">
        <v>203</v>
      </c>
      <c r="G243" t="s">
        <v>42</v>
      </c>
      <c r="H243">
        <v>0</v>
      </c>
      <c r="I243" t="s">
        <v>26</v>
      </c>
      <c r="J243" t="s">
        <v>26</v>
      </c>
      <c r="K243" t="s">
        <v>1569</v>
      </c>
      <c r="L243" t="s">
        <v>1569</v>
      </c>
      <c r="M243" t="s">
        <v>1569</v>
      </c>
      <c r="O243">
        <v>0</v>
      </c>
    </row>
    <row r="244" spans="3:15" hidden="1" x14ac:dyDescent="0.25">
      <c r="C244" t="str">
        <f t="shared" si="3"/>
        <v>select N'Горват Маріанна Юріївна', N'97',  N'Акушерський блок',  N'Молодша медична сестра',  N'1.00', 8, 120, 0, getDate(), null, getDate() union all</v>
      </c>
      <c r="D244" t="s">
        <v>688</v>
      </c>
      <c r="E244" t="s">
        <v>641</v>
      </c>
      <c r="F244" t="s">
        <v>642</v>
      </c>
      <c r="G244" t="s">
        <v>111</v>
      </c>
      <c r="H244" t="s">
        <v>25</v>
      </c>
      <c r="I244" t="s">
        <v>48</v>
      </c>
      <c r="J244" t="s">
        <v>112</v>
      </c>
      <c r="K244" t="s">
        <v>1569</v>
      </c>
      <c r="L244" t="s">
        <v>1569</v>
      </c>
      <c r="M244" t="s">
        <v>1569</v>
      </c>
      <c r="O244">
        <v>0</v>
      </c>
    </row>
    <row r="245" spans="3:15" hidden="1" x14ac:dyDescent="0.25">
      <c r="C245" t="str">
        <f t="shared" si="3"/>
        <v>select N'Горват Марія Василівна', N'83',  N'Відділення патології вагітності та екстрагенітальної патології',  N'акушерка',  N'1.00', 8, 260, 0, getDate(), null, getDate() union all</v>
      </c>
      <c r="D245" t="s">
        <v>1232</v>
      </c>
      <c r="E245" t="s">
        <v>44</v>
      </c>
      <c r="F245" t="s">
        <v>45</v>
      </c>
      <c r="G245" t="s">
        <v>46</v>
      </c>
      <c r="H245" t="s">
        <v>1233</v>
      </c>
      <c r="I245" t="s">
        <v>48</v>
      </c>
      <c r="J245" t="s">
        <v>49</v>
      </c>
      <c r="K245" t="s">
        <v>1569</v>
      </c>
      <c r="L245" t="s">
        <v>1569</v>
      </c>
      <c r="M245" t="s">
        <v>1569</v>
      </c>
      <c r="O245">
        <v>0</v>
      </c>
    </row>
    <row r="246" spans="3:15" hidden="1" x14ac:dyDescent="0.25">
      <c r="C246" t="str">
        <f t="shared" si="3"/>
        <v>select N'Горват Марія Іванівна', N'4',  N'Гінекологічне відділення',  N'Молодша медична сестра',  N'1.00', 8, 120, 0, getDate(), null, getDate() union all</v>
      </c>
      <c r="D246" t="s">
        <v>529</v>
      </c>
      <c r="E246" t="s">
        <v>34</v>
      </c>
      <c r="F246" t="s">
        <v>35</v>
      </c>
      <c r="G246" t="s">
        <v>111</v>
      </c>
      <c r="H246" t="s">
        <v>196</v>
      </c>
      <c r="I246" t="s">
        <v>48</v>
      </c>
      <c r="J246" t="s">
        <v>112</v>
      </c>
      <c r="K246" t="s">
        <v>1569</v>
      </c>
      <c r="L246" t="s">
        <v>1569</v>
      </c>
      <c r="M246" t="s">
        <v>1569</v>
      </c>
      <c r="O246">
        <v>0</v>
      </c>
    </row>
    <row r="247" spans="3:15" hidden="1" x14ac:dyDescent="0.25">
      <c r="C247" t="str">
        <f t="shared" si="3"/>
        <v>select N'Горват Оксана Василівна', N'54',  N'Паталогоанатомічне відділення',  N'Старший лаборант',  N'1.00', 8, 280, 0, getDate(), null, getDate() union all</v>
      </c>
      <c r="D247" t="s">
        <v>720</v>
      </c>
      <c r="E247" t="s">
        <v>286</v>
      </c>
      <c r="F247" t="s">
        <v>287</v>
      </c>
      <c r="G247" t="s">
        <v>721</v>
      </c>
      <c r="H247" t="s">
        <v>25</v>
      </c>
      <c r="I247" t="s">
        <v>48</v>
      </c>
      <c r="J247" t="s">
        <v>118</v>
      </c>
      <c r="K247" s="5" t="s">
        <v>1669</v>
      </c>
      <c r="L247" t="s">
        <v>1659</v>
      </c>
      <c r="M247" t="s">
        <v>1569</v>
      </c>
      <c r="N247">
        <v>45474</v>
      </c>
      <c r="O247">
        <v>0</v>
      </c>
    </row>
    <row r="248" spans="3:15" hidden="1" x14ac:dyDescent="0.25">
      <c r="C248" t="str">
        <f t="shared" si="3"/>
        <v>select N'Горват Оксана Василівна', N'54',  N'Паталогоанатомічне відділення',  N'лаборант',  N'0.50', 8, 200, 0, getDate(), null, getDate() union all</v>
      </c>
      <c r="D248" t="s">
        <v>720</v>
      </c>
      <c r="E248" t="s">
        <v>286</v>
      </c>
      <c r="F248" t="s">
        <v>287</v>
      </c>
      <c r="G248" t="s">
        <v>270</v>
      </c>
      <c r="H248" t="s">
        <v>25</v>
      </c>
      <c r="I248" t="s">
        <v>48</v>
      </c>
      <c r="J248" t="s">
        <v>95</v>
      </c>
      <c r="K248" s="5" t="s">
        <v>1669</v>
      </c>
      <c r="L248" t="s">
        <v>1660</v>
      </c>
      <c r="M248" t="s">
        <v>1571</v>
      </c>
      <c r="N248">
        <v>45474</v>
      </c>
      <c r="O248">
        <v>0</v>
      </c>
    </row>
    <row r="249" spans="3:15" hidden="1" x14ac:dyDescent="0.25">
      <c r="C249" t="str">
        <f t="shared" si="3"/>
        <v>select N'Горват Олександр Васильович', N'36',  N'Зубопротезна лабораторія',  N'лікар-стоматолог-ортопед',  N'1.00', 0, 0, 0, getDate(), null, getDate() union all</v>
      </c>
      <c r="D249" t="s">
        <v>1287</v>
      </c>
      <c r="E249" t="s">
        <v>1288</v>
      </c>
      <c r="F249" t="s">
        <v>341</v>
      </c>
      <c r="G249" t="s">
        <v>1289</v>
      </c>
      <c r="H249" t="s">
        <v>131</v>
      </c>
      <c r="I249" t="s">
        <v>26</v>
      </c>
      <c r="J249" t="s">
        <v>26</v>
      </c>
      <c r="K249" s="5" t="s">
        <v>1669</v>
      </c>
      <c r="L249" t="s">
        <v>1659</v>
      </c>
      <c r="M249" t="s">
        <v>1569</v>
      </c>
      <c r="O249">
        <v>0</v>
      </c>
    </row>
    <row r="250" spans="3:15" hidden="1" x14ac:dyDescent="0.25">
      <c r="C250" t="str">
        <f t="shared" si="3"/>
        <v>select N'Горват Олександр Васильович', N'36',  N'Стоматологічне відділення',  N'лікар-стоматолог-ортодонт',  N'0.50', 0, 0, 0, getDate(), null, getDate() union all</v>
      </c>
      <c r="D250" t="s">
        <v>1287</v>
      </c>
      <c r="E250" t="s">
        <v>340</v>
      </c>
      <c r="F250" t="s">
        <v>341</v>
      </c>
      <c r="G250" t="s">
        <v>1205</v>
      </c>
      <c r="H250" t="s">
        <v>131</v>
      </c>
      <c r="I250" t="s">
        <v>26</v>
      </c>
      <c r="J250" t="s">
        <v>26</v>
      </c>
      <c r="K250" s="5" t="s">
        <v>1669</v>
      </c>
      <c r="L250" t="s">
        <v>1660</v>
      </c>
      <c r="M250" t="s">
        <v>1571</v>
      </c>
      <c r="O250">
        <v>0</v>
      </c>
    </row>
    <row r="251" spans="3:15" hidden="1" x14ac:dyDescent="0.25">
      <c r="C251" t="str">
        <f t="shared" si="3"/>
        <v>select N'Горват Олена Ладиславівна', N'94',  N'Господарський відділ',  N'двірник',  N'1.00', 0, 0, 0, getDate(), null, getDate() union all</v>
      </c>
      <c r="D251" t="s">
        <v>1516</v>
      </c>
      <c r="E251" t="s">
        <v>63</v>
      </c>
      <c r="F251" t="s">
        <v>64</v>
      </c>
      <c r="G251" t="s">
        <v>1190</v>
      </c>
      <c r="H251" t="s">
        <v>181</v>
      </c>
      <c r="I251" t="s">
        <v>26</v>
      </c>
      <c r="J251" t="s">
        <v>26</v>
      </c>
      <c r="K251" t="s">
        <v>1569</v>
      </c>
      <c r="L251" t="s">
        <v>1569</v>
      </c>
      <c r="M251" t="s">
        <v>1569</v>
      </c>
      <c r="N251">
        <v>45505</v>
      </c>
      <c r="O251">
        <v>0</v>
      </c>
    </row>
    <row r="252" spans="3:15" hidden="1" x14ac:dyDescent="0.25">
      <c r="C252" t="str">
        <f t="shared" si="3"/>
        <v>select N'Гордубей Маріанна Іванівна', N'31',  N'Відділ досліджень та розвитку',  N'лікар-статистик',  N'1.00', 5, 640, 0, getDate(), null, getDate() union all</v>
      </c>
      <c r="D252" t="s">
        <v>764</v>
      </c>
      <c r="E252" t="s">
        <v>58</v>
      </c>
      <c r="F252" t="s">
        <v>59</v>
      </c>
      <c r="G252" t="s">
        <v>765</v>
      </c>
      <c r="H252">
        <v>1</v>
      </c>
      <c r="I252" t="s">
        <v>23</v>
      </c>
      <c r="J252" t="s">
        <v>61</v>
      </c>
      <c r="K252" t="s">
        <v>1569</v>
      </c>
      <c r="L252" t="s">
        <v>1569</v>
      </c>
      <c r="M252" t="s">
        <v>1569</v>
      </c>
      <c r="O252">
        <v>0</v>
      </c>
    </row>
    <row r="253" spans="3:15" hidden="1" x14ac:dyDescent="0.25">
      <c r="C253" t="str">
        <f t="shared" si="3"/>
        <v>select N'Горкавчук Тимофій Іванович', N'991',  N'Кардіологічне відділення',  N'завідувач',  N'1.00', 0, 0, 0, getDate(), null, getDate() union all</v>
      </c>
      <c r="D253" t="s">
        <v>1255</v>
      </c>
      <c r="E253" t="s">
        <v>383</v>
      </c>
      <c r="F253">
        <v>991</v>
      </c>
      <c r="G253" t="s">
        <v>69</v>
      </c>
      <c r="H253" t="s">
        <v>353</v>
      </c>
      <c r="I253" t="s">
        <v>26</v>
      </c>
      <c r="J253" t="s">
        <v>26</v>
      </c>
      <c r="K253" s="5" t="s">
        <v>1669</v>
      </c>
      <c r="L253" t="s">
        <v>1659</v>
      </c>
      <c r="M253" t="s">
        <v>1569</v>
      </c>
      <c r="O253">
        <v>0</v>
      </c>
    </row>
    <row r="254" spans="3:15" hidden="1" x14ac:dyDescent="0.25">
      <c r="C254" t="str">
        <f t="shared" si="3"/>
        <v>select N'Горкавчук Тимофій Іванович', N'13',  N'Кардіологічне відділення',  N'Лікар-кардіолог інтервенційний',  N'0.50', 0, 0, 52.2449004, getDate(), null, getDate() union all</v>
      </c>
      <c r="D254" t="s">
        <v>1255</v>
      </c>
      <c r="E254" t="s">
        <v>383</v>
      </c>
      <c r="F254" t="s">
        <v>384</v>
      </c>
      <c r="G254" t="s">
        <v>1063</v>
      </c>
      <c r="H254" t="s">
        <v>1683</v>
      </c>
      <c r="I254" t="s">
        <v>26</v>
      </c>
      <c r="J254" t="s">
        <v>26</v>
      </c>
      <c r="K254" s="5" t="s">
        <v>1669</v>
      </c>
      <c r="L254" t="s">
        <v>1660</v>
      </c>
      <c r="M254" t="s">
        <v>1571</v>
      </c>
      <c r="O254" t="s">
        <v>1578</v>
      </c>
    </row>
    <row r="255" spans="3:15" hidden="1" x14ac:dyDescent="0.25">
      <c r="C255" t="str">
        <f t="shared" si="3"/>
        <v>select N'Горохович Олена Іванівна', N'22',  N'Відділення загальної терапії',  N'Молодша медична сестра',  N'1.00', 8, 120, 0, getDate(), null, getDate() union all</v>
      </c>
      <c r="D255" t="s">
        <v>519</v>
      </c>
      <c r="E255" t="s">
        <v>202</v>
      </c>
      <c r="F255" t="s">
        <v>203</v>
      </c>
      <c r="G255" t="s">
        <v>111</v>
      </c>
      <c r="H255" t="s">
        <v>103</v>
      </c>
      <c r="I255" t="s">
        <v>48</v>
      </c>
      <c r="J255" t="s">
        <v>112</v>
      </c>
      <c r="K255" t="s">
        <v>1569</v>
      </c>
      <c r="L255" t="s">
        <v>1569</v>
      </c>
      <c r="M255" t="s">
        <v>1569</v>
      </c>
      <c r="O255">
        <v>0</v>
      </c>
    </row>
    <row r="256" spans="3:15" hidden="1" x14ac:dyDescent="0.25">
      <c r="C256" t="str">
        <f t="shared" si="3"/>
        <v>select N'Готько Віта Іванівна', N'86',  N'Відділення постінтенсивного виходжування для новонароджених та постнатального догляду',  N'сестра медична старша',  N'1.00', 8, 280, 0, getDate(), null, getDate() union all</v>
      </c>
      <c r="D256" t="s">
        <v>680</v>
      </c>
      <c r="E256" t="s">
        <v>681</v>
      </c>
      <c r="F256" t="s">
        <v>682</v>
      </c>
      <c r="G256" t="s">
        <v>117</v>
      </c>
      <c r="H256" t="s">
        <v>683</v>
      </c>
      <c r="I256" t="s">
        <v>48</v>
      </c>
      <c r="J256" t="s">
        <v>118</v>
      </c>
      <c r="K256" s="5" t="s">
        <v>1668</v>
      </c>
      <c r="L256" t="s">
        <v>1657</v>
      </c>
      <c r="M256" t="s">
        <v>1569</v>
      </c>
      <c r="O256">
        <v>0</v>
      </c>
    </row>
    <row r="257" spans="3:15" hidden="1" x14ac:dyDescent="0.25">
      <c r="C257" t="str">
        <f t="shared" si="3"/>
        <v>select N'Готько Віта Іванівна', N'98',  N'Відділ з інфекційного контролю',  N'сестра медична',  N'0.25', 8, 200, 0, getDate(), null, getDate() union all</v>
      </c>
      <c r="D257" t="s">
        <v>680</v>
      </c>
      <c r="E257" t="s">
        <v>1419</v>
      </c>
      <c r="F257" t="s">
        <v>1420</v>
      </c>
      <c r="G257" t="s">
        <v>93</v>
      </c>
      <c r="H257" t="s">
        <v>1273</v>
      </c>
      <c r="I257" t="s">
        <v>48</v>
      </c>
      <c r="J257" t="s">
        <v>95</v>
      </c>
      <c r="K257" s="5" t="s">
        <v>1668</v>
      </c>
      <c r="L257" t="s">
        <v>1574</v>
      </c>
      <c r="M257" t="s">
        <v>1570</v>
      </c>
      <c r="O257">
        <v>0</v>
      </c>
    </row>
    <row r="258" spans="3:15" hidden="1" x14ac:dyDescent="0.25">
      <c r="C258" t="str">
        <f t="shared" ref="C258:C321" si="4">CONCATENATE("select N'",D258,"', N'",F258,"', "," N'",E258,"',  N'",G258,"',  N'",M258,"', ",I258,", ",J258,", ",O258,", getDate(), null, getDate() union all")</f>
        <v>select N'Гоца Василь Юрійович', N'94',  N'Господарський відділ',  N'Підсобний робітник',  N'1.00', 0, 0, 0, getDate(), null, getDate() union all</v>
      </c>
      <c r="D258" t="s">
        <v>1243</v>
      </c>
      <c r="E258" t="s">
        <v>63</v>
      </c>
      <c r="F258" t="s">
        <v>64</v>
      </c>
      <c r="G258" t="s">
        <v>177</v>
      </c>
      <c r="H258" t="s">
        <v>106</v>
      </c>
      <c r="I258" t="s">
        <v>26</v>
      </c>
      <c r="J258" t="s">
        <v>26</v>
      </c>
      <c r="K258" t="s">
        <v>1569</v>
      </c>
      <c r="L258" t="s">
        <v>1569</v>
      </c>
      <c r="M258" t="s">
        <v>1569</v>
      </c>
      <c r="O258">
        <v>0</v>
      </c>
    </row>
    <row r="259" spans="3:15" hidden="1" x14ac:dyDescent="0.25">
      <c r="C259" t="str">
        <f t="shared" si="4"/>
        <v>select N'Гоца Ірина Анатоліївна', N'93',  N'Бухгалтерія',  N'головний бухгалтер',  N'1.00', 0, 0, 0, getDate(), null, getDate() union all</v>
      </c>
      <c r="D259" t="s">
        <v>923</v>
      </c>
      <c r="E259" t="s">
        <v>330</v>
      </c>
      <c r="F259" t="s">
        <v>331</v>
      </c>
      <c r="G259" t="s">
        <v>924</v>
      </c>
      <c r="H259" t="s">
        <v>25</v>
      </c>
      <c r="I259" t="s">
        <v>26</v>
      </c>
      <c r="J259" t="s">
        <v>26</v>
      </c>
      <c r="K259" t="s">
        <v>1569</v>
      </c>
      <c r="L259" t="s">
        <v>1569</v>
      </c>
      <c r="M259" t="s">
        <v>1569</v>
      </c>
      <c r="O259">
        <v>0</v>
      </c>
    </row>
    <row r="260" spans="3:15" hidden="1" x14ac:dyDescent="0.25">
      <c r="C260" t="str">
        <f t="shared" si="4"/>
        <v>select N'Гоца Оксана Михайлівна', N'84',  N'Інсультне відділення',  N'сестра-господиня',  N'1.00', 8, 140, 0, getDate(), null, getDate() union all</v>
      </c>
      <c r="D260" t="s">
        <v>281</v>
      </c>
      <c r="E260" t="s">
        <v>282</v>
      </c>
      <c r="F260" t="s">
        <v>89</v>
      </c>
      <c r="G260" t="s">
        <v>183</v>
      </c>
      <c r="H260" t="s">
        <v>122</v>
      </c>
      <c r="I260" t="s">
        <v>48</v>
      </c>
      <c r="J260" t="s">
        <v>184</v>
      </c>
      <c r="K260" t="s">
        <v>1569</v>
      </c>
      <c r="L260" t="s">
        <v>1569</v>
      </c>
      <c r="M260" t="s">
        <v>1569</v>
      </c>
      <c r="O260">
        <v>0</v>
      </c>
    </row>
    <row r="261" spans="3:15" hidden="1" x14ac:dyDescent="0.25">
      <c r="C261" t="str">
        <f t="shared" si="4"/>
        <v>select N'Гоштанар Наталія Іванівна', N'2',  N'Відділення екстреної (невідкладної) медичної допомоги',  N'Молодша медична сестра',  N'1.00', 8, 120, 0, getDate(), null, getDate() union all</v>
      </c>
      <c r="D261" t="s">
        <v>670</v>
      </c>
      <c r="E261" t="s">
        <v>173</v>
      </c>
      <c r="F261" t="s">
        <v>30</v>
      </c>
      <c r="G261" t="s">
        <v>111</v>
      </c>
      <c r="H261" t="s">
        <v>31</v>
      </c>
      <c r="I261" t="s">
        <v>48</v>
      </c>
      <c r="J261" t="s">
        <v>112</v>
      </c>
      <c r="K261" s="5" t="s">
        <v>1668</v>
      </c>
      <c r="L261" t="s">
        <v>1657</v>
      </c>
      <c r="M261" t="s">
        <v>1569</v>
      </c>
      <c r="O261">
        <v>0</v>
      </c>
    </row>
    <row r="262" spans="3:15" hidden="1" x14ac:dyDescent="0.25">
      <c r="C262" t="str">
        <f t="shared" si="4"/>
        <v>select N'Гоштанар Наталія Іванівна', N'2',  N'Відділення екстреної (невідкладної) медичної допомоги',  N'Молодша медична сестра',  N'0.25', 8, 120, 0, getDate(), null, getDate() union all</v>
      </c>
      <c r="D262" t="s">
        <v>670</v>
      </c>
      <c r="E262" t="s">
        <v>173</v>
      </c>
      <c r="F262" t="s">
        <v>30</v>
      </c>
      <c r="G262" t="s">
        <v>111</v>
      </c>
      <c r="H262" t="s">
        <v>31</v>
      </c>
      <c r="I262" t="s">
        <v>48</v>
      </c>
      <c r="J262" t="s">
        <v>112</v>
      </c>
      <c r="K262" s="5" t="s">
        <v>1668</v>
      </c>
      <c r="L262" t="s">
        <v>1574</v>
      </c>
      <c r="M262" t="s">
        <v>1570</v>
      </c>
      <c r="O262">
        <v>0</v>
      </c>
    </row>
    <row r="263" spans="3:15" hidden="1" x14ac:dyDescent="0.25">
      <c r="C263" t="str">
        <f t="shared" si="4"/>
        <v>select N'Граб Дмитро Михайлович', N'75',  N'Відділення діалізу',  N'технік',  N'0.25', 0, 0, 0, getDate(), null, getDate() union all</v>
      </c>
      <c r="D263" t="s">
        <v>1151</v>
      </c>
      <c r="E263" t="s">
        <v>538</v>
      </c>
      <c r="F263" t="s">
        <v>539</v>
      </c>
      <c r="G263" t="s">
        <v>1152</v>
      </c>
      <c r="H263" t="s">
        <v>1153</v>
      </c>
      <c r="I263" t="s">
        <v>26</v>
      </c>
      <c r="J263" t="s">
        <v>26</v>
      </c>
      <c r="K263" t="s">
        <v>1570</v>
      </c>
      <c r="L263" t="s">
        <v>1569</v>
      </c>
      <c r="M263" t="s">
        <v>1570</v>
      </c>
      <c r="O263">
        <v>0</v>
      </c>
    </row>
    <row r="264" spans="3:15" hidden="1" x14ac:dyDescent="0.25">
      <c r="C264" t="str">
        <f t="shared" si="4"/>
        <v>select N'Граб Оксана Михайлівна', N'2',  N'Відділення екстреної (невідкладної) медичної допомоги',  N'Молодша медична сестра',  N'1.00', 8, 120, 0, getDate(), null, getDate() union all</v>
      </c>
      <c r="D264" t="s">
        <v>1100</v>
      </c>
      <c r="E264" t="s">
        <v>173</v>
      </c>
      <c r="F264" t="s">
        <v>30</v>
      </c>
      <c r="G264" t="s">
        <v>111</v>
      </c>
      <c r="H264" t="s">
        <v>25</v>
      </c>
      <c r="I264" t="s">
        <v>48</v>
      </c>
      <c r="J264" t="s">
        <v>112</v>
      </c>
      <c r="K264" t="s">
        <v>1569</v>
      </c>
      <c r="L264" t="s">
        <v>1569</v>
      </c>
      <c r="M264" t="s">
        <v>1569</v>
      </c>
      <c r="O264">
        <v>0</v>
      </c>
    </row>
    <row r="265" spans="3:15" hidden="1" x14ac:dyDescent="0.25">
      <c r="C265" t="str">
        <f t="shared" si="4"/>
        <v>select N'Грабар Христина Іванівна', N'18',  N'Хірургічне відділення №1',  N'сестра медична',  N'1.00', 8, 200, 0, getDate(), null, getDate() union all</v>
      </c>
      <c r="D265" t="s">
        <v>1278</v>
      </c>
      <c r="E265" t="s">
        <v>151</v>
      </c>
      <c r="F265" t="s">
        <v>152</v>
      </c>
      <c r="G265" t="s">
        <v>93</v>
      </c>
      <c r="H265" t="s">
        <v>181</v>
      </c>
      <c r="I265" t="s">
        <v>48</v>
      </c>
      <c r="J265" t="s">
        <v>95</v>
      </c>
      <c r="K265" t="s">
        <v>1569</v>
      </c>
      <c r="L265" t="s">
        <v>1569</v>
      </c>
      <c r="M265" t="s">
        <v>1569</v>
      </c>
      <c r="O265">
        <v>0</v>
      </c>
    </row>
    <row r="266" spans="3:15" hidden="1" x14ac:dyDescent="0.25">
      <c r="C266" t="str">
        <f t="shared" si="4"/>
        <v>select N'Греба Ірина Ернестівна', N'79',  N'Відділення Судинної Хірургії',  N'Молодша медична сестра',  N'1.00', 8, 120, 0, getDate(), null, getDate() union all</v>
      </c>
      <c r="D266" t="s">
        <v>265</v>
      </c>
      <c r="E266" t="s">
        <v>67</v>
      </c>
      <c r="F266" t="s">
        <v>68</v>
      </c>
      <c r="G266" t="s">
        <v>111</v>
      </c>
      <c r="H266" t="s">
        <v>193</v>
      </c>
      <c r="I266" t="s">
        <v>48</v>
      </c>
      <c r="J266" t="s">
        <v>112</v>
      </c>
      <c r="K266" t="s">
        <v>1569</v>
      </c>
      <c r="L266" t="s">
        <v>1569</v>
      </c>
      <c r="M266" t="s">
        <v>1569</v>
      </c>
      <c r="O266">
        <v>0</v>
      </c>
    </row>
    <row r="267" spans="3:15" hidden="1" x14ac:dyDescent="0.25">
      <c r="C267" t="str">
        <f t="shared" si="4"/>
        <v>select N'Греба Світлана Федорівна', N'5',  N'Відділення ортопедії, травматології та нейрохірургії',  N'сестра медична',  N'1.00', 8, 200, 0, getDate(), null, getDate() union all</v>
      </c>
      <c r="D267" t="s">
        <v>613</v>
      </c>
      <c r="E267" t="s">
        <v>22</v>
      </c>
      <c r="F267" t="s">
        <v>23</v>
      </c>
      <c r="G267" t="s">
        <v>93</v>
      </c>
      <c r="H267" t="s">
        <v>441</v>
      </c>
      <c r="I267" t="s">
        <v>48</v>
      </c>
      <c r="J267" t="s">
        <v>95</v>
      </c>
      <c r="K267" t="s">
        <v>1569</v>
      </c>
      <c r="L267" t="s">
        <v>1569</v>
      </c>
      <c r="M267" t="s">
        <v>1569</v>
      </c>
      <c r="O267">
        <v>0</v>
      </c>
    </row>
    <row r="268" spans="3:15" hidden="1" x14ac:dyDescent="0.25">
      <c r="C268" t="str">
        <f t="shared" si="4"/>
        <v>select N'Греньо Марія Юріївна', N'60',  N'Реабілітаційне відділення',  N'Ерготерапевт',  N'1.00', 8, 360, 0, getDate(), null, getDate() union all</v>
      </c>
      <c r="D268" t="s">
        <v>1262</v>
      </c>
      <c r="E268" t="s">
        <v>100</v>
      </c>
      <c r="F268" t="s">
        <v>101</v>
      </c>
      <c r="G268" t="s">
        <v>105</v>
      </c>
      <c r="H268" t="s">
        <v>25</v>
      </c>
      <c r="I268">
        <v>8</v>
      </c>
      <c r="J268">
        <v>360</v>
      </c>
      <c r="K268" t="s">
        <v>1569</v>
      </c>
      <c r="L268" t="s">
        <v>1569</v>
      </c>
      <c r="M268" t="s">
        <v>1569</v>
      </c>
      <c r="O268">
        <v>0</v>
      </c>
    </row>
    <row r="269" spans="3:15" hidden="1" x14ac:dyDescent="0.25">
      <c r="C269" t="str">
        <f t="shared" si="4"/>
        <v>select N'Греца Крістіна Михайлівна', N'7',  N'Відділення анестезіології та інтенсивної терапії',  N'сестра медична-анестезист',  N'1.00', 8, 260, 0, getDate(), null, getDate() union all</v>
      </c>
      <c r="D269" t="s">
        <v>1326</v>
      </c>
      <c r="E269" t="s">
        <v>206</v>
      </c>
      <c r="F269" t="s">
        <v>140</v>
      </c>
      <c r="G269" t="s">
        <v>362</v>
      </c>
      <c r="H269" t="s">
        <v>25</v>
      </c>
      <c r="I269" t="s">
        <v>48</v>
      </c>
      <c r="J269" t="s">
        <v>49</v>
      </c>
      <c r="K269" t="s">
        <v>1569</v>
      </c>
      <c r="L269" t="s">
        <v>1569</v>
      </c>
      <c r="M269" t="s">
        <v>1569</v>
      </c>
      <c r="O269">
        <v>0</v>
      </c>
    </row>
    <row r="270" spans="3:15" hidden="1" x14ac:dyDescent="0.25">
      <c r="C270" t="str">
        <f t="shared" si="4"/>
        <v>select N'Гречан Надія Василівна', N'21',  N'Онкологічне відділення',  N'Молодша медична сестра',  N'1.00', 8, 120, 0, getDate(), null, getDate() union all</v>
      </c>
      <c r="D270" t="s">
        <v>160</v>
      </c>
      <c r="E270" t="s">
        <v>40</v>
      </c>
      <c r="F270" t="s">
        <v>41</v>
      </c>
      <c r="G270" t="s">
        <v>111</v>
      </c>
      <c r="H270" t="s">
        <v>25</v>
      </c>
      <c r="I270" t="s">
        <v>48</v>
      </c>
      <c r="J270" t="s">
        <v>112</v>
      </c>
      <c r="K270" t="s">
        <v>1569</v>
      </c>
      <c r="L270" t="s">
        <v>1569</v>
      </c>
      <c r="M270" t="s">
        <v>1569</v>
      </c>
      <c r="O270">
        <v>0</v>
      </c>
    </row>
    <row r="271" spans="3:15" hidden="1" x14ac:dyDescent="0.25">
      <c r="C271" t="str">
        <f t="shared" si="4"/>
        <v>select N'Грига Віта Василівна', N'21',  N'Онкологічне відділення',  N'сестра медична',  N'1.00', 8, 200, 0, getDate(), null, getDate() union all</v>
      </c>
      <c r="D271" t="s">
        <v>1095</v>
      </c>
      <c r="E271" t="s">
        <v>40</v>
      </c>
      <c r="F271" t="s">
        <v>41</v>
      </c>
      <c r="G271" t="s">
        <v>93</v>
      </c>
      <c r="H271" t="s">
        <v>1096</v>
      </c>
      <c r="I271" t="s">
        <v>48</v>
      </c>
      <c r="J271" t="s">
        <v>95</v>
      </c>
      <c r="K271" t="s">
        <v>1569</v>
      </c>
      <c r="L271" t="s">
        <v>1569</v>
      </c>
      <c r="M271" t="s">
        <v>1569</v>
      </c>
      <c r="O271">
        <v>0</v>
      </c>
    </row>
    <row r="272" spans="3:15" hidden="1" x14ac:dyDescent="0.25">
      <c r="C272" t="str">
        <f t="shared" si="4"/>
        <v>select N'Гринь Людмила Михайлівна', N'81',  N'Операційна №1',  N'сестра медична операційна',  N'1.00', 8, 260, 0, getDate(), null, getDate() union all</v>
      </c>
      <c r="D272" t="s">
        <v>1003</v>
      </c>
      <c r="E272" t="s">
        <v>231</v>
      </c>
      <c r="F272" t="s">
        <v>227</v>
      </c>
      <c r="G272" t="s">
        <v>228</v>
      </c>
      <c r="H272" t="s">
        <v>1004</v>
      </c>
      <c r="I272" t="s">
        <v>48</v>
      </c>
      <c r="J272" t="s">
        <v>49</v>
      </c>
      <c r="K272" t="s">
        <v>1569</v>
      </c>
      <c r="L272" t="s">
        <v>1569</v>
      </c>
      <c r="M272" t="s">
        <v>1569</v>
      </c>
      <c r="O272">
        <v>0</v>
      </c>
    </row>
    <row r="273" spans="3:15" hidden="1" x14ac:dyDescent="0.25">
      <c r="C273" t="str">
        <f t="shared" si="4"/>
        <v>select N'Грицюк Олександр Володимирович', N'18',  N'Хірургічне відділення №1',  N'лікар-хірург',  N'1.00', 0, 0, 51.906822, getDate(), null, getDate() union all</v>
      </c>
      <c r="D273" t="s">
        <v>943</v>
      </c>
      <c r="E273" t="s">
        <v>151</v>
      </c>
      <c r="F273" t="s">
        <v>152</v>
      </c>
      <c r="G273" t="s">
        <v>435</v>
      </c>
      <c r="H273" t="s">
        <v>1684</v>
      </c>
      <c r="I273" t="s">
        <v>26</v>
      </c>
      <c r="J273" t="s">
        <v>26</v>
      </c>
      <c r="K273" t="s">
        <v>1569</v>
      </c>
      <c r="L273" t="s">
        <v>1569</v>
      </c>
      <c r="M273" t="s">
        <v>1569</v>
      </c>
      <c r="O273" t="s">
        <v>944</v>
      </c>
    </row>
    <row r="274" spans="3:15" hidden="1" x14ac:dyDescent="0.25">
      <c r="C274" t="str">
        <f t="shared" si="4"/>
        <v>select N'Гузинець Михайло Михайлович', N'94',  N'Господарський відділ',  N'водій автотранспортних засобів',  N'1.00', 0, 0, 0, getDate(), null, getDate() union all</v>
      </c>
      <c r="D274" t="s">
        <v>821</v>
      </c>
      <c r="E274" t="s">
        <v>63</v>
      </c>
      <c r="F274" t="s">
        <v>64</v>
      </c>
      <c r="G274" t="s">
        <v>781</v>
      </c>
      <c r="H274" t="s">
        <v>25</v>
      </c>
      <c r="I274" t="s">
        <v>26</v>
      </c>
      <c r="J274" t="s">
        <v>26</v>
      </c>
      <c r="K274" t="s">
        <v>1569</v>
      </c>
      <c r="L274" t="s">
        <v>1569</v>
      </c>
      <c r="M274" t="s">
        <v>1569</v>
      </c>
      <c r="O274">
        <v>0</v>
      </c>
    </row>
    <row r="275" spans="3:15" hidden="1" x14ac:dyDescent="0.25">
      <c r="C275" t="str">
        <f t="shared" si="4"/>
        <v>select N'Гузинець Оксана Михайлівна', N'32',  N'Кол-центр',  N'черговий інформаційно-довідкової служби',  N'1.00', 5, 400, 0, getDate(), null, getDate() union all</v>
      </c>
      <c r="D275" t="s">
        <v>994</v>
      </c>
      <c r="E275" t="s">
        <v>199</v>
      </c>
      <c r="F275" t="s">
        <v>84</v>
      </c>
      <c r="G275" t="s">
        <v>200</v>
      </c>
      <c r="H275" t="s">
        <v>25</v>
      </c>
      <c r="I275">
        <v>5</v>
      </c>
      <c r="J275">
        <v>400</v>
      </c>
      <c r="K275" t="s">
        <v>1569</v>
      </c>
      <c r="L275" t="s">
        <v>1569</v>
      </c>
      <c r="M275" t="s">
        <v>1569</v>
      </c>
      <c r="O275">
        <v>0</v>
      </c>
    </row>
    <row r="276" spans="3:15" hidden="1" x14ac:dyDescent="0.25">
      <c r="C276" t="str">
        <f t="shared" si="4"/>
        <v>select N'Гузинець Оксана Степанівна', N'79',  N'Відділення Судинної Хірургії',  N'Молодша медична сестра',  N'1.00', 8, 120, 0, getDate(), null, getDate() union all</v>
      </c>
      <c r="D276" t="s">
        <v>1429</v>
      </c>
      <c r="E276" t="s">
        <v>67</v>
      </c>
      <c r="F276" t="s">
        <v>68</v>
      </c>
      <c r="G276" t="s">
        <v>111</v>
      </c>
      <c r="H276" t="s">
        <v>25</v>
      </c>
      <c r="I276" t="s">
        <v>48</v>
      </c>
      <c r="J276" t="s">
        <v>112</v>
      </c>
      <c r="K276" t="s">
        <v>1569</v>
      </c>
      <c r="L276" t="s">
        <v>1569</v>
      </c>
      <c r="M276" t="s">
        <v>1569</v>
      </c>
      <c r="O276">
        <v>0</v>
      </c>
    </row>
    <row r="277" spans="3:15" hidden="1" x14ac:dyDescent="0.25">
      <c r="C277" t="str">
        <f t="shared" si="4"/>
        <v>select N'Гузинець Світлана Василівна', N'32',  N'Отоларингологічний кабінет',  N'сестра медична',  N'1.00', 8, 200, 0, getDate(), null, getDate() union all</v>
      </c>
      <c r="D277" t="s">
        <v>1049</v>
      </c>
      <c r="E277" t="s">
        <v>428</v>
      </c>
      <c r="F277" t="s">
        <v>84</v>
      </c>
      <c r="G277" t="s">
        <v>93</v>
      </c>
      <c r="H277" t="s">
        <v>353</v>
      </c>
      <c r="I277" t="s">
        <v>48</v>
      </c>
      <c r="J277" t="s">
        <v>95</v>
      </c>
      <c r="K277" t="s">
        <v>1569</v>
      </c>
      <c r="L277" t="s">
        <v>1569</v>
      </c>
      <c r="M277" t="s">
        <v>1569</v>
      </c>
      <c r="O277">
        <v>0</v>
      </c>
    </row>
    <row r="278" spans="3:15" hidden="1" x14ac:dyDescent="0.25">
      <c r="C278" t="str">
        <f t="shared" si="4"/>
        <v>select N'Гузій Олег Васильович', N'79',  N'Відділення Судинної Хірургії',  N'лікар-трансплантолог',  N'0.25', 0, 0, 0, getDate(), null, getDate() union all</v>
      </c>
      <c r="D278" t="s">
        <v>1454</v>
      </c>
      <c r="E278" t="s">
        <v>67</v>
      </c>
      <c r="F278" t="s">
        <v>68</v>
      </c>
      <c r="G278" t="s">
        <v>73</v>
      </c>
      <c r="H278" t="s">
        <v>1425</v>
      </c>
      <c r="I278" t="s">
        <v>26</v>
      </c>
      <c r="J278" t="s">
        <v>26</v>
      </c>
      <c r="K278" t="s">
        <v>1570</v>
      </c>
      <c r="L278" t="s">
        <v>1569</v>
      </c>
      <c r="M278" t="s">
        <v>1570</v>
      </c>
      <c r="O278">
        <v>0</v>
      </c>
    </row>
    <row r="279" spans="3:15" hidden="1" x14ac:dyDescent="0.25">
      <c r="C279" t="str">
        <f t="shared" si="4"/>
        <v>select N'Гулавська Наталія Анатоліївна', N'4',  N'Гінекологічне відділення',  N'лікар-акушер-гінеколог',  N'1.00', 0, 0, 3874.104268, getDate(), null, getDate() union all</v>
      </c>
      <c r="D279" t="s">
        <v>1277</v>
      </c>
      <c r="E279" t="s">
        <v>34</v>
      </c>
      <c r="F279" t="s">
        <v>35</v>
      </c>
      <c r="G279" t="s">
        <v>36</v>
      </c>
      <c r="H279" t="s">
        <v>1685</v>
      </c>
      <c r="I279" t="s">
        <v>26</v>
      </c>
      <c r="J279" t="s">
        <v>26</v>
      </c>
      <c r="K279" t="s">
        <v>1569</v>
      </c>
      <c r="L279" t="s">
        <v>1569</v>
      </c>
      <c r="M279" t="s">
        <v>1569</v>
      </c>
      <c r="O279" t="s">
        <v>1633</v>
      </c>
    </row>
    <row r="280" spans="3:15" hidden="1" x14ac:dyDescent="0.25">
      <c r="C280" t="str">
        <f t="shared" si="4"/>
        <v>select N'Гуранич Владислава Владиславівна', N'2',  N'Відділення екстреної (невідкладної) медичної допомоги',  N'сестра медична старша',  N'1.00', 8, 280, 0, getDate(), null, getDate() union all</v>
      </c>
      <c r="D280" t="s">
        <v>1258</v>
      </c>
      <c r="E280" t="s">
        <v>173</v>
      </c>
      <c r="F280" t="s">
        <v>30</v>
      </c>
      <c r="G280" t="s">
        <v>117</v>
      </c>
      <c r="H280" t="s">
        <v>31</v>
      </c>
      <c r="I280" t="s">
        <v>48</v>
      </c>
      <c r="J280" t="s">
        <v>118</v>
      </c>
      <c r="K280" s="5" t="s">
        <v>1668</v>
      </c>
      <c r="L280" t="s">
        <v>1657</v>
      </c>
      <c r="M280" t="s">
        <v>1569</v>
      </c>
      <c r="O280">
        <v>0</v>
      </c>
    </row>
    <row r="281" spans="3:15" hidden="1" x14ac:dyDescent="0.25">
      <c r="C281" t="str">
        <f t="shared" si="4"/>
        <v>select N'Гуранич Владислава Владиславівна', N'2',  N'Відділення екстреної (невідкладної) медичної допомоги',  N'реєстратор медичний',  N'0.25', 8, 360, 0, getDate(), null, getDate() union all</v>
      </c>
      <c r="D281" t="s">
        <v>1258</v>
      </c>
      <c r="E281" t="s">
        <v>173</v>
      </c>
      <c r="F281" t="s">
        <v>30</v>
      </c>
      <c r="G281" t="s">
        <v>313</v>
      </c>
      <c r="H281" t="s">
        <v>31</v>
      </c>
      <c r="I281" t="s">
        <v>48</v>
      </c>
      <c r="J281" t="s">
        <v>314</v>
      </c>
      <c r="K281" s="5" t="s">
        <v>1668</v>
      </c>
      <c r="L281" t="s">
        <v>1574</v>
      </c>
      <c r="M281" t="s">
        <v>1570</v>
      </c>
      <c r="O281">
        <v>0</v>
      </c>
    </row>
    <row r="282" spans="3:15" hidden="1" x14ac:dyDescent="0.25">
      <c r="C282" t="str">
        <f t="shared" si="4"/>
        <v>select N'Гурський Віталій Сергійович', N'65',  N'Відділення інтенсивної терапії новонароджених',  N'лікар-анестезіолог дитячий',  N'1.00', 0, 0, 1909.31353632, getDate(), null, getDate() union all</v>
      </c>
      <c r="D282" t="s">
        <v>1292</v>
      </c>
      <c r="E282" t="s">
        <v>79</v>
      </c>
      <c r="F282" t="s">
        <v>80</v>
      </c>
      <c r="G282" t="s">
        <v>81</v>
      </c>
      <c r="H282" t="s">
        <v>47</v>
      </c>
      <c r="I282" t="s">
        <v>26</v>
      </c>
      <c r="J282" t="s">
        <v>26</v>
      </c>
      <c r="K282" s="5" t="s">
        <v>1669</v>
      </c>
      <c r="L282" t="s">
        <v>1659</v>
      </c>
      <c r="M282" t="s">
        <v>1569</v>
      </c>
      <c r="O282" t="s">
        <v>1634</v>
      </c>
    </row>
    <row r="283" spans="3:15" hidden="1" x14ac:dyDescent="0.25">
      <c r="C283" t="str">
        <f t="shared" si="4"/>
        <v>select N'Гурський Віталій Сергійович', N'65',  N'Відділення інтенсивної терапії новонароджених',  N'лікар-анестезіолог дитячий',  N'0.50', 0, 0, 0, getDate(), null, getDate() union all</v>
      </c>
      <c r="D283" t="s">
        <v>1292</v>
      </c>
      <c r="E283" t="s">
        <v>79</v>
      </c>
      <c r="F283" t="s">
        <v>80</v>
      </c>
      <c r="G283" t="s">
        <v>81</v>
      </c>
      <c r="H283" t="s">
        <v>1686</v>
      </c>
      <c r="I283" t="s">
        <v>26</v>
      </c>
      <c r="J283" t="s">
        <v>26</v>
      </c>
      <c r="K283" s="5" t="s">
        <v>1669</v>
      </c>
      <c r="L283" t="s">
        <v>1660</v>
      </c>
      <c r="M283" t="s">
        <v>1571</v>
      </c>
      <c r="O283">
        <v>0</v>
      </c>
    </row>
    <row r="284" spans="3:15" hidden="1" x14ac:dyDescent="0.25">
      <c r="C284" t="str">
        <f t="shared" si="4"/>
        <v>select N'Густі Мар''яна Іванівна', N'25',  N'Клініко-діагностична лабораторія',  N'біолог',  N'1.00', 8, 360, 0, getDate(), null, getDate() union all</v>
      </c>
      <c r="D284" t="s">
        <v>1606</v>
      </c>
      <c r="E284" t="s">
        <v>268</v>
      </c>
      <c r="F284" t="s">
        <v>269</v>
      </c>
      <c r="G284" t="s">
        <v>808</v>
      </c>
      <c r="H284" t="s">
        <v>25</v>
      </c>
      <c r="I284" t="s">
        <v>48</v>
      </c>
      <c r="J284" t="s">
        <v>314</v>
      </c>
      <c r="K284" t="s">
        <v>1569</v>
      </c>
      <c r="L284" t="s">
        <v>1569</v>
      </c>
      <c r="M284" t="s">
        <v>1569</v>
      </c>
      <c r="O284">
        <v>0</v>
      </c>
    </row>
    <row r="285" spans="3:15" hidden="1" x14ac:dyDescent="0.25">
      <c r="C285" t="str">
        <f t="shared" si="4"/>
        <v>select N'Гутак Богдан Іванович', N'25',  N'Клініко-діагностична лабораторія',  N'лікар-лаборант',  N'1.00', 8, 360, 0, getDate(), null, getDate() union all</v>
      </c>
      <c r="D285" t="s">
        <v>828</v>
      </c>
      <c r="E285" t="s">
        <v>268</v>
      </c>
      <c r="F285" t="s">
        <v>269</v>
      </c>
      <c r="G285" t="s">
        <v>502</v>
      </c>
      <c r="H285">
        <v>1</v>
      </c>
      <c r="I285">
        <v>8</v>
      </c>
      <c r="J285">
        <v>360</v>
      </c>
      <c r="K285" t="s">
        <v>1569</v>
      </c>
      <c r="L285" t="s">
        <v>1569</v>
      </c>
      <c r="M285" t="s">
        <v>1569</v>
      </c>
      <c r="O285">
        <v>0</v>
      </c>
    </row>
    <row r="286" spans="3:15" hidden="1" x14ac:dyDescent="0.25">
      <c r="C286" t="str">
        <f t="shared" si="4"/>
        <v>select N'Гутій Андрій Андрійович', N'94',  N'Господарський відділ',  N'Інженер',  N'1.00', 0, 0, 0, getDate(), null, getDate() union all</v>
      </c>
      <c r="D286" t="s">
        <v>209</v>
      </c>
      <c r="E286" t="s">
        <v>63</v>
      </c>
      <c r="F286" t="s">
        <v>64</v>
      </c>
      <c r="G286" t="s">
        <v>210</v>
      </c>
      <c r="H286" t="s">
        <v>122</v>
      </c>
      <c r="I286" t="s">
        <v>26</v>
      </c>
      <c r="J286" t="s">
        <v>26</v>
      </c>
      <c r="K286" t="s">
        <v>1569</v>
      </c>
      <c r="L286" t="s">
        <v>1569</v>
      </c>
      <c r="M286" t="s">
        <v>1569</v>
      </c>
      <c r="O286">
        <v>0</v>
      </c>
    </row>
    <row r="287" spans="3:15" hidden="1" x14ac:dyDescent="0.25">
      <c r="C287" t="str">
        <f t="shared" si="4"/>
        <v>select N'Гутник Іван Іванович', N'28',  N'Кабінет ультразвукового обстеження',  N'лікар з ультразвукової діагностики',  N'0.50', 8, 360, 0, getDate(), null, getDate() union all</v>
      </c>
      <c r="D287" t="s">
        <v>386</v>
      </c>
      <c r="E287" t="s">
        <v>368</v>
      </c>
      <c r="F287" t="s">
        <v>365</v>
      </c>
      <c r="G287" t="s">
        <v>159</v>
      </c>
      <c r="H287" t="s">
        <v>1687</v>
      </c>
      <c r="I287">
        <v>8</v>
      </c>
      <c r="J287">
        <v>360</v>
      </c>
      <c r="K287" t="s">
        <v>1569</v>
      </c>
      <c r="L287" t="s">
        <v>1571</v>
      </c>
      <c r="M287" t="s">
        <v>1571</v>
      </c>
      <c r="O287">
        <v>0</v>
      </c>
    </row>
    <row r="288" spans="3:15" hidden="1" x14ac:dyDescent="0.25">
      <c r="C288" t="str">
        <f t="shared" si="4"/>
        <v>select N'Гутник Іван Іванович', N'28',  N'Кабінет ультразвукового обстеження',  N'лікар з ультразвукової діагностики',  N'0.50', 8, 360, 0, getDate(), null, getDate() union all</v>
      </c>
      <c r="D288" t="s">
        <v>386</v>
      </c>
      <c r="E288" t="s">
        <v>368</v>
      </c>
      <c r="F288" t="s">
        <v>365</v>
      </c>
      <c r="G288" t="s">
        <v>159</v>
      </c>
      <c r="H288" t="s">
        <v>1687</v>
      </c>
      <c r="I288">
        <v>8</v>
      </c>
      <c r="J288">
        <v>360</v>
      </c>
      <c r="K288" t="s">
        <v>1569</v>
      </c>
      <c r="L288" t="s">
        <v>1571</v>
      </c>
      <c r="M288" t="s">
        <v>1571</v>
      </c>
      <c r="O288">
        <v>0</v>
      </c>
    </row>
    <row r="289" spans="3:15" hidden="1" x14ac:dyDescent="0.25">
      <c r="C289" t="str">
        <f t="shared" si="4"/>
        <v>select N'Гуч Марія Василівна', N'4',  N'Гінекологічне відділення',  N'Молодша медична сестра',  N'1.00', 8, 120, 0, getDate(), null, getDate() union all</v>
      </c>
      <c r="D289" t="s">
        <v>534</v>
      </c>
      <c r="E289" t="s">
        <v>34</v>
      </c>
      <c r="F289" t="s">
        <v>35</v>
      </c>
      <c r="G289" t="s">
        <v>111</v>
      </c>
      <c r="H289" t="s">
        <v>535</v>
      </c>
      <c r="I289" t="s">
        <v>48</v>
      </c>
      <c r="J289" t="s">
        <v>112</v>
      </c>
      <c r="K289" t="s">
        <v>1569</v>
      </c>
      <c r="L289" t="s">
        <v>1569</v>
      </c>
      <c r="M289" t="s">
        <v>1569</v>
      </c>
      <c r="O289">
        <v>0</v>
      </c>
    </row>
    <row r="290" spans="3:15" hidden="1" x14ac:dyDescent="0.25">
      <c r="C290" t="str">
        <f t="shared" si="4"/>
        <v>select N'Далекорей Лідія Василівна', N'22',  N'Відділення загальної терапії',  N'лікар-інтерн',  N'1.00', 0, 0, 0, getDate(), null, getDate() union all</v>
      </c>
      <c r="D290" t="s">
        <v>1392</v>
      </c>
      <c r="E290" t="s">
        <v>202</v>
      </c>
      <c r="F290" t="s">
        <v>203</v>
      </c>
      <c r="G290" t="s">
        <v>1567</v>
      </c>
      <c r="H290">
        <v>1</v>
      </c>
      <c r="I290" t="s">
        <v>26</v>
      </c>
      <c r="J290" t="s">
        <v>26</v>
      </c>
      <c r="K290" t="s">
        <v>1569</v>
      </c>
      <c r="L290" t="s">
        <v>1569</v>
      </c>
      <c r="M290" t="s">
        <v>1569</v>
      </c>
      <c r="O290">
        <v>0</v>
      </c>
    </row>
    <row r="291" spans="3:15" hidden="1" x14ac:dyDescent="0.25">
      <c r="C291" t="str">
        <f t="shared" si="4"/>
        <v>select N'Далекорій Валерія Михайлівна', N'4',  N'Гінекологічне відділення',  N'сестра медична',  N'1.00', 8, 200, 0, getDate(), null, getDate() union all</v>
      </c>
      <c r="D291" t="s">
        <v>518</v>
      </c>
      <c r="E291" t="s">
        <v>34</v>
      </c>
      <c r="F291" t="s">
        <v>35</v>
      </c>
      <c r="G291" t="s">
        <v>93</v>
      </c>
      <c r="H291" t="s">
        <v>181</v>
      </c>
      <c r="I291" t="s">
        <v>48</v>
      </c>
      <c r="J291" t="s">
        <v>95</v>
      </c>
      <c r="K291" s="5" t="s">
        <v>1668</v>
      </c>
      <c r="L291" t="s">
        <v>1657</v>
      </c>
      <c r="M291" t="s">
        <v>1569</v>
      </c>
      <c r="O291">
        <v>0</v>
      </c>
    </row>
    <row r="292" spans="3:15" hidden="1" x14ac:dyDescent="0.25">
      <c r="C292" t="str">
        <f t="shared" si="4"/>
        <v>select N'Далекорій Валерія Михайлівна', N'4',  N'Гінекологічне відділення',  N'сестра медична маніпуляційна',  N'0.25', 8, 260, 0, getDate(), null, getDate() union all</v>
      </c>
      <c r="D292" t="s">
        <v>518</v>
      </c>
      <c r="E292" t="s">
        <v>34</v>
      </c>
      <c r="F292" t="s">
        <v>35</v>
      </c>
      <c r="G292" t="s">
        <v>188</v>
      </c>
      <c r="H292" t="s">
        <v>1472</v>
      </c>
      <c r="I292" t="s">
        <v>48</v>
      </c>
      <c r="J292" t="s">
        <v>49</v>
      </c>
      <c r="K292" s="5" t="s">
        <v>1668</v>
      </c>
      <c r="L292" t="s">
        <v>1574</v>
      </c>
      <c r="M292" t="s">
        <v>1570</v>
      </c>
      <c r="O292">
        <v>0</v>
      </c>
    </row>
    <row r="293" spans="3:15" hidden="1" x14ac:dyDescent="0.25">
      <c r="C293" t="str">
        <f t="shared" si="4"/>
        <v>select N'Дан Світлана Федорівна', N'32',  N'Кабінет лікувально-фізичної культури',  N'сестра медична з лікувальної фізкультури',  N'1.00', 8, 200, 0, getDate(), null, getDate() union all</v>
      </c>
      <c r="D293" t="s">
        <v>899</v>
      </c>
      <c r="E293" t="s">
        <v>307</v>
      </c>
      <c r="F293" t="s">
        <v>84</v>
      </c>
      <c r="G293" t="s">
        <v>308</v>
      </c>
      <c r="H293" t="s">
        <v>25</v>
      </c>
      <c r="I293" t="s">
        <v>48</v>
      </c>
      <c r="J293" t="s">
        <v>95</v>
      </c>
      <c r="K293" t="s">
        <v>1569</v>
      </c>
      <c r="L293" t="s">
        <v>1569</v>
      </c>
      <c r="M293" t="s">
        <v>1569</v>
      </c>
      <c r="O293">
        <v>0</v>
      </c>
    </row>
    <row r="294" spans="3:15" hidden="1" x14ac:dyDescent="0.25">
      <c r="C294" t="str">
        <f t="shared" si="4"/>
        <v>select N'Данашовська Ганна Михайлівна', N'13',  N'Кардіологічне відділення',  N'Молодша медична сестра',  N'1.00', 8, 120, 0, getDate(), null, getDate() union all</v>
      </c>
      <c r="D294" t="s">
        <v>908</v>
      </c>
      <c r="E294" t="s">
        <v>383</v>
      </c>
      <c r="F294" t="s">
        <v>384</v>
      </c>
      <c r="G294" t="s">
        <v>111</v>
      </c>
      <c r="H294" t="s">
        <v>25</v>
      </c>
      <c r="I294" t="s">
        <v>48</v>
      </c>
      <c r="J294" t="s">
        <v>112</v>
      </c>
      <c r="K294" t="s">
        <v>1569</v>
      </c>
      <c r="L294" t="s">
        <v>1569</v>
      </c>
      <c r="M294" t="s">
        <v>1569</v>
      </c>
      <c r="O294">
        <v>0</v>
      </c>
    </row>
    <row r="295" spans="3:15" hidden="1" x14ac:dyDescent="0.25">
      <c r="C295" t="str">
        <f t="shared" si="4"/>
        <v>select N'Данашовська Ірина Юріївна', N'990',  N'Клініко-діагностична лабораторія',  N'завідувач',  N'1.00', 0, 0, 0, getDate(), null, getDate() union all</v>
      </c>
      <c r="D295" t="s">
        <v>859</v>
      </c>
      <c r="E295" t="s">
        <v>268</v>
      </c>
      <c r="F295">
        <v>990</v>
      </c>
      <c r="G295" t="s">
        <v>69</v>
      </c>
      <c r="H295" t="s">
        <v>168</v>
      </c>
      <c r="I295" t="s">
        <v>26</v>
      </c>
      <c r="J295" t="s">
        <v>26</v>
      </c>
      <c r="K295" t="s">
        <v>1569</v>
      </c>
      <c r="L295" t="s">
        <v>1569</v>
      </c>
      <c r="M295" t="s">
        <v>1569</v>
      </c>
      <c r="O295">
        <v>0</v>
      </c>
    </row>
    <row r="296" spans="3:15" hidden="1" x14ac:dyDescent="0.25">
      <c r="C296" t="str">
        <f t="shared" si="4"/>
        <v>select N'Данканич Наталія Михайлівна', N'28',  N'Рентгенологічний блок',  N'лікар-інтерн',  N'1.00', 0, 0, 0, getDate(), null, getDate() union all</v>
      </c>
      <c r="D296" t="s">
        <v>1389</v>
      </c>
      <c r="E296" t="s">
        <v>370</v>
      </c>
      <c r="F296" t="s">
        <v>365</v>
      </c>
      <c r="G296" t="s">
        <v>1567</v>
      </c>
      <c r="H296">
        <v>1</v>
      </c>
      <c r="I296" t="s">
        <v>26</v>
      </c>
      <c r="J296" t="s">
        <v>26</v>
      </c>
      <c r="K296" t="s">
        <v>1569</v>
      </c>
      <c r="L296" t="s">
        <v>1569</v>
      </c>
      <c r="M296" t="s">
        <v>1569</v>
      </c>
      <c r="O296">
        <v>0</v>
      </c>
    </row>
    <row r="297" spans="3:15" hidden="1" x14ac:dyDescent="0.25">
      <c r="C297" t="str">
        <f t="shared" si="4"/>
        <v>select N'Данкулинець Віра Петрівна', N'4',  N'Гінекологічне відділення',  N'Молодша медична сестра',  N'1.00', 8, 120, 0, getDate(), null, getDate() union all</v>
      </c>
      <c r="D297" t="s">
        <v>542</v>
      </c>
      <c r="E297" t="s">
        <v>34</v>
      </c>
      <c r="F297" t="s">
        <v>35</v>
      </c>
      <c r="G297" t="s">
        <v>111</v>
      </c>
      <c r="H297" t="s">
        <v>25</v>
      </c>
      <c r="I297" t="s">
        <v>48</v>
      </c>
      <c r="J297" t="s">
        <v>112</v>
      </c>
      <c r="K297" t="s">
        <v>1569</v>
      </c>
      <c r="L297" t="s">
        <v>1569</v>
      </c>
      <c r="M297" t="s">
        <v>1569</v>
      </c>
      <c r="O297">
        <v>0</v>
      </c>
    </row>
    <row r="298" spans="3:15" hidden="1" x14ac:dyDescent="0.25">
      <c r="C298" t="str">
        <f t="shared" si="4"/>
        <v>select N'Дацер Тетяна Іванівна', N'32',  N'Кабінет електрокардіографії',  N'сестра медична',  N'1.00', 8, 200, 0, getDate(), null, getDate() union all</v>
      </c>
      <c r="D298" t="s">
        <v>761</v>
      </c>
      <c r="E298" t="s">
        <v>762</v>
      </c>
      <c r="F298" t="s">
        <v>84</v>
      </c>
      <c r="G298" t="s">
        <v>93</v>
      </c>
      <c r="H298" t="s">
        <v>31</v>
      </c>
      <c r="I298" t="s">
        <v>48</v>
      </c>
      <c r="J298" t="s">
        <v>95</v>
      </c>
      <c r="K298" t="s">
        <v>1569</v>
      </c>
      <c r="L298" t="s">
        <v>1569</v>
      </c>
      <c r="M298" t="s">
        <v>1569</v>
      </c>
      <c r="O298">
        <v>0</v>
      </c>
    </row>
    <row r="299" spans="3:15" hidden="1" x14ac:dyDescent="0.25">
      <c r="C299" t="str">
        <f t="shared" si="4"/>
        <v>select N'Делеган Дарина Віталіївна', N'5',  N'Відділення ортопедії, травматології та нейрохірургії',  N'сестра медична',  N'1.00', 8, 200, 0, getDate(), null, getDate() union all</v>
      </c>
      <c r="D299" t="s">
        <v>1355</v>
      </c>
      <c r="E299" t="s">
        <v>22</v>
      </c>
      <c r="F299" t="s">
        <v>23</v>
      </c>
      <c r="G299" t="s">
        <v>93</v>
      </c>
      <c r="H299" t="s">
        <v>181</v>
      </c>
      <c r="I299" t="s">
        <v>48</v>
      </c>
      <c r="J299" t="s">
        <v>95</v>
      </c>
      <c r="K299" t="s">
        <v>1569</v>
      </c>
      <c r="L299" t="s">
        <v>1569</v>
      </c>
      <c r="M299" t="s">
        <v>1569</v>
      </c>
      <c r="O299">
        <v>0</v>
      </c>
    </row>
    <row r="300" spans="3:15" hidden="1" x14ac:dyDescent="0.25">
      <c r="C300" t="str">
        <f t="shared" si="4"/>
        <v>select N'Делеган Іванна Іванівна', N'32',  N'Операційний блок',  N'сестра медична-анестезист',  N'1.00', 8, 260, 0, getDate(), null, getDate() union all</v>
      </c>
      <c r="D300" t="s">
        <v>1410</v>
      </c>
      <c r="E300" t="s">
        <v>346</v>
      </c>
      <c r="F300" t="s">
        <v>84</v>
      </c>
      <c r="G300" t="s">
        <v>362</v>
      </c>
      <c r="H300" t="s">
        <v>25</v>
      </c>
      <c r="I300" t="s">
        <v>48</v>
      </c>
      <c r="J300" t="s">
        <v>49</v>
      </c>
      <c r="K300" t="s">
        <v>1569</v>
      </c>
      <c r="L300" t="s">
        <v>1569</v>
      </c>
      <c r="M300" t="s">
        <v>1569</v>
      </c>
      <c r="O300">
        <v>0</v>
      </c>
    </row>
    <row r="301" spans="3:15" hidden="1" x14ac:dyDescent="0.25">
      <c r="C301" t="str">
        <f t="shared" si="4"/>
        <v>select N'Делеган Мирослава Василівна', N'84',  N'Інсультне відділення',  N'сестра медична',  N'1.00', 8, 200, 0, getDate(), null, getDate() union all</v>
      </c>
      <c r="D301" t="s">
        <v>1297</v>
      </c>
      <c r="E301" t="s">
        <v>282</v>
      </c>
      <c r="F301" t="s">
        <v>89</v>
      </c>
      <c r="G301" t="s">
        <v>93</v>
      </c>
      <c r="H301" t="s">
        <v>181</v>
      </c>
      <c r="I301" t="s">
        <v>48</v>
      </c>
      <c r="J301" t="s">
        <v>95</v>
      </c>
      <c r="K301" t="s">
        <v>1569</v>
      </c>
      <c r="L301" t="s">
        <v>1569</v>
      </c>
      <c r="M301" t="s">
        <v>1569</v>
      </c>
      <c r="O301">
        <v>0</v>
      </c>
    </row>
    <row r="302" spans="3:15" hidden="1" x14ac:dyDescent="0.25">
      <c r="C302" t="str">
        <f t="shared" si="4"/>
        <v>select N'Делеган Оксана Іванівна', N'93',  N'Бухгалтерія',  N'Бухгалтер-касир',  N'1.00', 10, 800, 0, getDate(), null, getDate() union all</v>
      </c>
      <c r="D302" t="s">
        <v>1444</v>
      </c>
      <c r="E302" t="s">
        <v>330</v>
      </c>
      <c r="F302" t="s">
        <v>331</v>
      </c>
      <c r="G302" t="s">
        <v>1034</v>
      </c>
      <c r="H302" t="s">
        <v>25</v>
      </c>
      <c r="I302" t="s">
        <v>55</v>
      </c>
      <c r="J302" t="s">
        <v>56</v>
      </c>
      <c r="K302" t="s">
        <v>1569</v>
      </c>
      <c r="L302" t="s">
        <v>1569</v>
      </c>
      <c r="M302" t="s">
        <v>1569</v>
      </c>
      <c r="O302">
        <v>0</v>
      </c>
    </row>
    <row r="303" spans="3:15" hidden="1" x14ac:dyDescent="0.25">
      <c r="C303" t="str">
        <f t="shared" si="4"/>
        <v>select N'Деркач Андрій Андрійович', N'60',  N'Реабілітаційне відділення',  N'Асистент ерготерапевта',  N'1.00', 8, 360, 0, getDate(), null, getDate() union all</v>
      </c>
      <c r="D303" t="s">
        <v>1107</v>
      </c>
      <c r="E303" t="s">
        <v>100</v>
      </c>
      <c r="F303" t="s">
        <v>101</v>
      </c>
      <c r="G303" t="s">
        <v>1108</v>
      </c>
      <c r="H303" t="s">
        <v>25</v>
      </c>
      <c r="I303" t="s">
        <v>48</v>
      </c>
      <c r="J303" t="s">
        <v>314</v>
      </c>
      <c r="K303" t="s">
        <v>1569</v>
      </c>
      <c r="L303" t="s">
        <v>1569</v>
      </c>
      <c r="M303" t="s">
        <v>1569</v>
      </c>
      <c r="O303">
        <v>0</v>
      </c>
    </row>
    <row r="304" spans="3:15" hidden="1" x14ac:dyDescent="0.25">
      <c r="C304" t="str">
        <f t="shared" si="4"/>
        <v>select N'Деркач Андрій Петрович', N'13',  N'Кардіологічне відділення',  N'Лікар-кардіолог інтервенційний',  N'0.50', 0, 0, 2839.035168, getDate(), null, getDate() union all</v>
      </c>
      <c r="D304" t="s">
        <v>1134</v>
      </c>
      <c r="E304" t="s">
        <v>383</v>
      </c>
      <c r="F304" t="s">
        <v>384</v>
      </c>
      <c r="G304" t="s">
        <v>1063</v>
      </c>
      <c r="H304" t="s">
        <v>1688</v>
      </c>
      <c r="I304" t="s">
        <v>26</v>
      </c>
      <c r="J304" t="s">
        <v>26</v>
      </c>
      <c r="K304" t="s">
        <v>1571</v>
      </c>
      <c r="L304" t="s">
        <v>1569</v>
      </c>
      <c r="M304" t="s">
        <v>1571</v>
      </c>
      <c r="O304" t="s">
        <v>1635</v>
      </c>
    </row>
    <row r="305" spans="3:15" hidden="1" x14ac:dyDescent="0.25">
      <c r="C305" t="str">
        <f t="shared" si="4"/>
        <v>select N'Дзерин Володимир Іванович', N'18',  N'Хірургічне відділення №1',  N'лікар-хірург',  N'0.50', 0, 0, 2992.20768, getDate(), null, getDate() union all</v>
      </c>
      <c r="D305" t="s">
        <v>1022</v>
      </c>
      <c r="E305" t="s">
        <v>151</v>
      </c>
      <c r="F305" t="s">
        <v>152</v>
      </c>
      <c r="G305" t="s">
        <v>435</v>
      </c>
      <c r="H305" t="s">
        <v>181</v>
      </c>
      <c r="I305" t="s">
        <v>26</v>
      </c>
      <c r="J305" t="s">
        <v>26</v>
      </c>
      <c r="K305" t="s">
        <v>1571</v>
      </c>
      <c r="L305" t="s">
        <v>1569</v>
      </c>
      <c r="M305" t="s">
        <v>1571</v>
      </c>
      <c r="O305" t="s">
        <v>1626</v>
      </c>
    </row>
    <row r="306" spans="3:15" hidden="1" x14ac:dyDescent="0.25">
      <c r="C306" t="str">
        <f t="shared" si="4"/>
        <v>select N'Дзямко Надія Іванівна', N'65',  N'Відділення інтенсивної терапії новонароджених',  N'сестра медична',  N'1.00', 8, 200, 0, getDate(), null, getDate() union all</v>
      </c>
      <c r="D306" t="s">
        <v>1057</v>
      </c>
      <c r="E306" t="s">
        <v>79</v>
      </c>
      <c r="F306" t="s">
        <v>80</v>
      </c>
      <c r="G306" t="s">
        <v>93</v>
      </c>
      <c r="H306" t="s">
        <v>1058</v>
      </c>
      <c r="I306" t="s">
        <v>48</v>
      </c>
      <c r="J306" t="s">
        <v>95</v>
      </c>
      <c r="K306" t="s">
        <v>1569</v>
      </c>
      <c r="L306" t="s">
        <v>1569</v>
      </c>
      <c r="M306" t="s">
        <v>1569</v>
      </c>
      <c r="O306">
        <v>0</v>
      </c>
    </row>
    <row r="307" spans="3:15" hidden="1" x14ac:dyDescent="0.25">
      <c r="C307" t="str">
        <f t="shared" si="4"/>
        <v>select N'Дзямко Юлія Юріївна', N'32',  N'Стаціонар одного дня',  N'сестра медична',  N'0.75', 8, 200, 0, getDate(), null, getDate() union all</v>
      </c>
      <c r="D307" t="s">
        <v>1213</v>
      </c>
      <c r="E307" t="s">
        <v>961</v>
      </c>
      <c r="F307" t="s">
        <v>84</v>
      </c>
      <c r="G307" t="s">
        <v>93</v>
      </c>
      <c r="H307" t="s">
        <v>1214</v>
      </c>
      <c r="I307" t="s">
        <v>48</v>
      </c>
      <c r="J307" t="s">
        <v>95</v>
      </c>
      <c r="K307" t="s">
        <v>1572</v>
      </c>
      <c r="L307" t="s">
        <v>1569</v>
      </c>
      <c r="M307" t="s">
        <v>1572</v>
      </c>
      <c r="O307">
        <v>0</v>
      </c>
    </row>
    <row r="308" spans="3:15" hidden="1" x14ac:dyDescent="0.25">
      <c r="C308" t="str">
        <f t="shared" si="4"/>
        <v>select N'Дичка Діана Дмитрівна', N'82',  N'Відділення інтенсивної терапії для вагітної, роділлі, породіллі',  N'лікар-анестезіолог дитячий',  N'1.00', 0, 0, 1239.6289536, getDate(), null, getDate() union all</v>
      </c>
      <c r="D308" t="s">
        <v>1210</v>
      </c>
      <c r="E308" t="s">
        <v>485</v>
      </c>
      <c r="F308" t="s">
        <v>486</v>
      </c>
      <c r="G308" t="s">
        <v>81</v>
      </c>
      <c r="H308" t="s">
        <v>566</v>
      </c>
      <c r="I308" t="s">
        <v>26</v>
      </c>
      <c r="J308" t="s">
        <v>26</v>
      </c>
      <c r="K308" s="5" t="s">
        <v>1668</v>
      </c>
      <c r="L308" t="s">
        <v>1657</v>
      </c>
      <c r="M308" t="s">
        <v>1569</v>
      </c>
      <c r="O308" t="s">
        <v>1636</v>
      </c>
    </row>
    <row r="309" spans="3:15" hidden="1" x14ac:dyDescent="0.25">
      <c r="C309" t="str">
        <f t="shared" si="4"/>
        <v>select N'Дичка Діана Дмитрівна', N'7',  N'Відділення анестезіології та інтенсивної терапії',  N'лікар-анестезіолог',  N'0.25', 0, 0, 0, getDate(), null, getDate() union all</v>
      </c>
      <c r="D309" t="s">
        <v>1210</v>
      </c>
      <c r="E309" t="s">
        <v>206</v>
      </c>
      <c r="F309" t="s">
        <v>140</v>
      </c>
      <c r="G309" t="s">
        <v>219</v>
      </c>
      <c r="H309" t="s">
        <v>1677</v>
      </c>
      <c r="I309" t="s">
        <v>26</v>
      </c>
      <c r="J309" t="s">
        <v>26</v>
      </c>
      <c r="K309" s="5" t="s">
        <v>1668</v>
      </c>
      <c r="L309" t="s">
        <v>1574</v>
      </c>
      <c r="M309" t="s">
        <v>1570</v>
      </c>
      <c r="O309">
        <v>0</v>
      </c>
    </row>
    <row r="310" spans="3:15" hidden="1" x14ac:dyDescent="0.25">
      <c r="C310" t="str">
        <f t="shared" si="4"/>
        <v>select N'Дідо Алла Дмитрівна', N'18',  N'Хірургічне відділення №1',  N'Молодша медична сестра',  N'1.00', 8, 120, 0, getDate(), null, getDate() union all</v>
      </c>
      <c r="D310" t="s">
        <v>446</v>
      </c>
      <c r="E310" t="s">
        <v>151</v>
      </c>
      <c r="F310" t="s">
        <v>152</v>
      </c>
      <c r="G310" t="s">
        <v>111</v>
      </c>
      <c r="H310" t="s">
        <v>25</v>
      </c>
      <c r="I310" t="s">
        <v>48</v>
      </c>
      <c r="J310" t="s">
        <v>112</v>
      </c>
      <c r="K310" t="s">
        <v>1569</v>
      </c>
      <c r="L310" t="s">
        <v>1569</v>
      </c>
      <c r="M310" t="s">
        <v>1569</v>
      </c>
      <c r="O310">
        <v>0</v>
      </c>
    </row>
    <row r="311" spans="3:15" hidden="1" x14ac:dyDescent="0.25">
      <c r="C311" t="str">
        <f t="shared" si="4"/>
        <v>select N'Діус Василь Васильович', N'32',  N'Реабілітаційний кабінет',  N'фізичний терапевт',  N'1.00', 8, 360, 0, getDate(), null, getDate() union all</v>
      </c>
      <c r="D311" t="s">
        <v>1450</v>
      </c>
      <c r="E311" t="s">
        <v>758</v>
      </c>
      <c r="F311" t="s">
        <v>84</v>
      </c>
      <c r="G311" t="s">
        <v>102</v>
      </c>
      <c r="H311" t="s">
        <v>25</v>
      </c>
      <c r="I311">
        <v>8</v>
      </c>
      <c r="J311">
        <v>360</v>
      </c>
      <c r="K311" s="5" t="s">
        <v>1669</v>
      </c>
      <c r="L311" t="s">
        <v>1659</v>
      </c>
      <c r="M311" t="s">
        <v>1569</v>
      </c>
      <c r="O311">
        <v>0</v>
      </c>
    </row>
    <row r="312" spans="3:15" hidden="1" x14ac:dyDescent="0.25">
      <c r="C312" t="str">
        <f t="shared" si="4"/>
        <v>select N'Діус Василь Васильович', N'32',  N'Реабілітаційний кабінет',  N'фізичний терапевт',  N'0.50', 0, 0, 0, getDate(), null, getDate() union all</v>
      </c>
      <c r="D312" t="s">
        <v>1450</v>
      </c>
      <c r="E312" t="s">
        <v>758</v>
      </c>
      <c r="F312" t="s">
        <v>84</v>
      </c>
      <c r="G312" t="s">
        <v>102</v>
      </c>
      <c r="H312" t="s">
        <v>25</v>
      </c>
      <c r="I312">
        <v>0</v>
      </c>
      <c r="J312">
        <v>0</v>
      </c>
      <c r="K312" s="5" t="s">
        <v>1669</v>
      </c>
      <c r="L312" t="s">
        <v>1660</v>
      </c>
      <c r="M312" t="s">
        <v>1571</v>
      </c>
      <c r="O312">
        <v>0</v>
      </c>
    </row>
    <row r="313" spans="3:15" hidden="1" x14ac:dyDescent="0.25">
      <c r="C313" t="str">
        <f t="shared" si="4"/>
        <v>select N'Діусь Василь Васильович', N'94',  N'Господарський відділ',  N'слюсар-сантехнік',  N'1.00', 0, 0, 0, getDate(), null, getDate() union all</v>
      </c>
      <c r="D313" t="s">
        <v>1303</v>
      </c>
      <c r="E313" t="s">
        <v>63</v>
      </c>
      <c r="F313" t="s">
        <v>64</v>
      </c>
      <c r="G313" t="s">
        <v>802</v>
      </c>
      <c r="H313" t="s">
        <v>25</v>
      </c>
      <c r="I313" t="s">
        <v>26</v>
      </c>
      <c r="J313" t="s">
        <v>26</v>
      </c>
      <c r="K313" t="s">
        <v>1569</v>
      </c>
      <c r="L313" t="s">
        <v>1569</v>
      </c>
      <c r="M313" t="s">
        <v>1569</v>
      </c>
      <c r="O313">
        <v>0</v>
      </c>
    </row>
    <row r="314" spans="3:15" hidden="1" x14ac:dyDescent="0.25">
      <c r="C314" t="str">
        <f t="shared" si="4"/>
        <v>select N'Добош Аліна Іванівна', N'90',  N'Відділ кадрів',  N'інспектор з кадрів',  N'1.00', 10, 800, 0, getDate(), null, getDate() union all</v>
      </c>
      <c r="D314" t="s">
        <v>1408</v>
      </c>
      <c r="E314" t="s">
        <v>52</v>
      </c>
      <c r="F314" t="s">
        <v>53</v>
      </c>
      <c r="G314" t="s">
        <v>54</v>
      </c>
      <c r="H314" t="s">
        <v>31</v>
      </c>
      <c r="I314" t="s">
        <v>55</v>
      </c>
      <c r="J314" t="s">
        <v>56</v>
      </c>
      <c r="K314" t="s">
        <v>1569</v>
      </c>
      <c r="L314" t="s">
        <v>1569</v>
      </c>
      <c r="M314" t="s">
        <v>1569</v>
      </c>
      <c r="O314">
        <v>0</v>
      </c>
    </row>
    <row r="315" spans="3:15" hidden="1" x14ac:dyDescent="0.25">
      <c r="C315" t="str">
        <f t="shared" si="4"/>
        <v>select N'Добош Златослава Едуардівна', N'13',  N'Палати інтенсивної терапії',  N'сестра медична стаціонару',  N'0.25', 8, 200, 0, getDate(), null, getDate() union all</v>
      </c>
      <c r="D315" t="s">
        <v>1178</v>
      </c>
      <c r="E315" t="s">
        <v>1037</v>
      </c>
      <c r="F315" t="s">
        <v>384</v>
      </c>
      <c r="G315" t="s">
        <v>1038</v>
      </c>
      <c r="H315" t="s">
        <v>577</v>
      </c>
      <c r="I315" t="s">
        <v>48</v>
      </c>
      <c r="J315" t="s">
        <v>95</v>
      </c>
      <c r="K315" t="s">
        <v>1570</v>
      </c>
      <c r="L315" t="s">
        <v>1569</v>
      </c>
      <c r="M315" t="s">
        <v>1570</v>
      </c>
      <c r="O315">
        <v>0</v>
      </c>
    </row>
    <row r="316" spans="3:15" hidden="1" x14ac:dyDescent="0.25">
      <c r="C316" t="str">
        <f t="shared" si="4"/>
        <v>select N'Добош Інна Миколаївна', N'25',  N'Клініко-діагностична лабораторія',  N'лаборант',  N'1.00', 8, 200, 0, getDate(), null, getDate() union all</v>
      </c>
      <c r="D316" t="s">
        <v>756</v>
      </c>
      <c r="E316" t="s">
        <v>268</v>
      </c>
      <c r="F316" t="s">
        <v>269</v>
      </c>
      <c r="G316" t="s">
        <v>270</v>
      </c>
      <c r="H316" t="s">
        <v>131</v>
      </c>
      <c r="I316" t="s">
        <v>48</v>
      </c>
      <c r="J316" t="s">
        <v>95</v>
      </c>
      <c r="K316" t="s">
        <v>1569</v>
      </c>
      <c r="L316" t="s">
        <v>1569</v>
      </c>
      <c r="M316" t="s">
        <v>1569</v>
      </c>
      <c r="O316">
        <v>0</v>
      </c>
    </row>
    <row r="317" spans="3:15" hidden="1" x14ac:dyDescent="0.25">
      <c r="C317" t="str">
        <f t="shared" si="4"/>
        <v>select N'Добош Марія Миколаївна', N'81',  N'Ургентна мала операційна',  N'сестра медична операційна',  N'1.00', 8, 260, 0, getDate(), null, getDate() union all</v>
      </c>
      <c r="D317" t="s">
        <v>609</v>
      </c>
      <c r="E317" t="s">
        <v>324</v>
      </c>
      <c r="F317" t="s">
        <v>227</v>
      </c>
      <c r="G317" t="s">
        <v>228</v>
      </c>
      <c r="H317" t="s">
        <v>31</v>
      </c>
      <c r="I317" t="s">
        <v>48</v>
      </c>
      <c r="J317" t="s">
        <v>49</v>
      </c>
      <c r="K317" t="s">
        <v>1569</v>
      </c>
      <c r="L317" t="s">
        <v>1569</v>
      </c>
      <c r="M317" t="s">
        <v>1569</v>
      </c>
      <c r="O317">
        <v>0</v>
      </c>
    </row>
    <row r="318" spans="3:15" hidden="1" x14ac:dyDescent="0.25">
      <c r="C318" t="str">
        <f t="shared" si="4"/>
        <v>select N'Добош Олеся Вікторівна', N'84',  N'Інсультне відділення',  N'сестра медична',  N'1.00', 8, 200, 0, getDate(), null, getDate() union all</v>
      </c>
      <c r="D318" t="s">
        <v>1376</v>
      </c>
      <c r="E318" t="s">
        <v>282</v>
      </c>
      <c r="F318" t="s">
        <v>89</v>
      </c>
      <c r="G318" t="s">
        <v>93</v>
      </c>
      <c r="H318" t="s">
        <v>31</v>
      </c>
      <c r="I318" t="s">
        <v>48</v>
      </c>
      <c r="J318" t="s">
        <v>95</v>
      </c>
      <c r="K318" t="s">
        <v>1569</v>
      </c>
      <c r="L318" t="s">
        <v>1569</v>
      </c>
      <c r="M318" t="s">
        <v>1569</v>
      </c>
      <c r="O318">
        <v>0</v>
      </c>
    </row>
    <row r="319" spans="3:15" hidden="1" x14ac:dyDescent="0.25">
      <c r="C319" t="str">
        <f t="shared" si="4"/>
        <v>select N'Добош Юрій Юрійович', N'5',  N'Відділення ортопедії, травматології та нейрохірургії',  N'лікар-ортопед-травматолог',  N'1.00', 0, 0, 0, getDate(), null, getDate() union all</v>
      </c>
      <c r="D319" t="s">
        <v>1177</v>
      </c>
      <c r="E319" t="s">
        <v>22</v>
      </c>
      <c r="F319" t="s">
        <v>23</v>
      </c>
      <c r="G319" t="s">
        <v>24</v>
      </c>
      <c r="H319" t="s">
        <v>175</v>
      </c>
      <c r="I319" t="s">
        <v>26</v>
      </c>
      <c r="J319" t="s">
        <v>26</v>
      </c>
      <c r="K319" s="5" t="s">
        <v>1668</v>
      </c>
      <c r="L319" t="s">
        <v>1657</v>
      </c>
      <c r="M319" t="s">
        <v>1569</v>
      </c>
      <c r="O319">
        <v>0</v>
      </c>
    </row>
    <row r="320" spans="3:15" hidden="1" x14ac:dyDescent="0.25">
      <c r="C320" t="str">
        <f t="shared" si="4"/>
        <v>select N'Добош Юрій Юрійович', N'5',  N'Відділення ортопедії, травматології та нейрохірургії',  N'лікар-нейрохірург',  N'0.25', 0, 0, 0, getDate(), null, getDate() union all</v>
      </c>
      <c r="D320" t="s">
        <v>1177</v>
      </c>
      <c r="E320" t="s">
        <v>22</v>
      </c>
      <c r="F320" t="s">
        <v>23</v>
      </c>
      <c r="G320" t="s">
        <v>1427</v>
      </c>
      <c r="H320" t="s">
        <v>1674</v>
      </c>
      <c r="I320" t="s">
        <v>26</v>
      </c>
      <c r="J320" t="s">
        <v>26</v>
      </c>
      <c r="K320" s="5" t="s">
        <v>1668</v>
      </c>
      <c r="L320" t="s">
        <v>1574</v>
      </c>
      <c r="M320" t="s">
        <v>1570</v>
      </c>
      <c r="O320">
        <v>0</v>
      </c>
    </row>
    <row r="321" spans="3:15" hidden="1" x14ac:dyDescent="0.25">
      <c r="C321" t="str">
        <f t="shared" si="4"/>
        <v>select N'Добра Анастасія Анатоліївна', N'16',  N'Пологове відділення',  N'лікар-акушер-гінеколог',  N'1.00', 0, 0, 0, getDate(), null, getDate() union all</v>
      </c>
      <c r="D321" t="s">
        <v>1523</v>
      </c>
      <c r="E321" t="s">
        <v>157</v>
      </c>
      <c r="F321" t="s">
        <v>158</v>
      </c>
      <c r="G321" t="s">
        <v>36</v>
      </c>
      <c r="H321" t="s">
        <v>1689</v>
      </c>
      <c r="I321" t="s">
        <v>26</v>
      </c>
      <c r="J321" t="s">
        <v>26</v>
      </c>
      <c r="K321" t="s">
        <v>1569</v>
      </c>
      <c r="L321" t="s">
        <v>1569</v>
      </c>
      <c r="M321" t="s">
        <v>1569</v>
      </c>
      <c r="N321">
        <v>45505</v>
      </c>
      <c r="O321" s="1">
        <v>0</v>
      </c>
    </row>
    <row r="322" spans="3:15" hidden="1" x14ac:dyDescent="0.25">
      <c r="C322" t="str">
        <f t="shared" ref="C322:C385" si="5">CONCATENATE("select N'",D322,"', N'",F322,"', "," N'",E322,"',  N'",G322,"',  N'",M322,"', ",I322,", ",J322,", ",O322,", getDate(), null, getDate() union all")</f>
        <v>select N'Довбак Тетяна Михайлівна', N'85',  N'Відділення сумісного перебування матері та дитини',  N'сестра медична',  N'1.00', 8, 200, 0, getDate(), null, getDate() union all</v>
      </c>
      <c r="D322" t="s">
        <v>607</v>
      </c>
      <c r="E322" t="s">
        <v>146</v>
      </c>
      <c r="F322" t="s">
        <v>147</v>
      </c>
      <c r="G322" t="s">
        <v>93</v>
      </c>
      <c r="H322" t="s">
        <v>292</v>
      </c>
      <c r="I322" t="s">
        <v>48</v>
      </c>
      <c r="J322" t="s">
        <v>95</v>
      </c>
      <c r="K322" t="s">
        <v>1569</v>
      </c>
      <c r="L322" t="s">
        <v>1569</v>
      </c>
      <c r="M322" t="s">
        <v>1569</v>
      </c>
      <c r="O322">
        <v>0</v>
      </c>
    </row>
    <row r="323" spans="3:15" hidden="1" x14ac:dyDescent="0.25">
      <c r="C323" t="str">
        <f t="shared" si="5"/>
        <v>select N'Догей Мар''яна Дмитрівна', N'32',  N'Кабінет молодшого персоналу',  N'Молодша медична сестра',  N'1.00', 8, 120, 0, getDate(), null, getDate() union all</v>
      </c>
      <c r="D323" t="s">
        <v>1607</v>
      </c>
      <c r="E323" t="s">
        <v>419</v>
      </c>
      <c r="F323" t="s">
        <v>84</v>
      </c>
      <c r="G323" t="s">
        <v>111</v>
      </c>
      <c r="H323" t="s">
        <v>25</v>
      </c>
      <c r="I323" t="s">
        <v>48</v>
      </c>
      <c r="J323" t="s">
        <v>112</v>
      </c>
      <c r="K323" t="s">
        <v>1569</v>
      </c>
      <c r="L323" t="s">
        <v>1569</v>
      </c>
      <c r="M323" t="s">
        <v>1569</v>
      </c>
      <c r="O323">
        <v>0</v>
      </c>
    </row>
    <row r="324" spans="3:15" hidden="1" x14ac:dyDescent="0.25">
      <c r="C324" t="str">
        <f t="shared" si="5"/>
        <v>select N'Доля Наталія Янівна', N'25',  N'Клініко-діагностична лабораторія',  N'лаборант',  N'1.00', 8, 200, 0, getDate(), null, getDate() union all</v>
      </c>
      <c r="D324" t="s">
        <v>824</v>
      </c>
      <c r="E324" t="s">
        <v>268</v>
      </c>
      <c r="F324" t="s">
        <v>269</v>
      </c>
      <c r="G324" t="s">
        <v>270</v>
      </c>
      <c r="H324" t="s">
        <v>25</v>
      </c>
      <c r="I324" t="s">
        <v>48</v>
      </c>
      <c r="J324" t="s">
        <v>95</v>
      </c>
      <c r="K324" t="s">
        <v>1569</v>
      </c>
      <c r="L324" t="s">
        <v>1569</v>
      </c>
      <c r="M324" t="s">
        <v>1569</v>
      </c>
      <c r="O324">
        <v>0</v>
      </c>
    </row>
    <row r="325" spans="3:15" hidden="1" x14ac:dyDescent="0.25">
      <c r="C325" t="str">
        <f t="shared" si="5"/>
        <v>select N'Дорі Еріка Іллівна', N'87',  N'Юридичний відділ',  N'юрисконсульт',  N'1.00', 10, 800, 0, getDate(), null, getDate() union all</v>
      </c>
      <c r="D325" t="s">
        <v>1248</v>
      </c>
      <c r="E325" t="s">
        <v>1171</v>
      </c>
      <c r="F325" t="s">
        <v>1172</v>
      </c>
      <c r="G325" t="s">
        <v>1249</v>
      </c>
      <c r="H325" t="s">
        <v>25</v>
      </c>
      <c r="I325" t="s">
        <v>55</v>
      </c>
      <c r="J325" t="s">
        <v>56</v>
      </c>
      <c r="K325" t="s">
        <v>1569</v>
      </c>
      <c r="L325" t="s">
        <v>1569</v>
      </c>
      <c r="M325" t="s">
        <v>1569</v>
      </c>
      <c r="O325">
        <v>0</v>
      </c>
    </row>
    <row r="326" spans="3:15" hidden="1" x14ac:dyDescent="0.25">
      <c r="C326" t="str">
        <f t="shared" si="5"/>
        <v>select N'Дочинець Марія Іллічна', N'32',  N'Рентгенологічний кабінет',  N'рентгенолаборант',  N'1.00', 8, 200, 0, getDate(), null, getDate() union all</v>
      </c>
      <c r="D326" t="s">
        <v>211</v>
      </c>
      <c r="E326" t="s">
        <v>212</v>
      </c>
      <c r="F326" t="s">
        <v>84</v>
      </c>
      <c r="G326" t="s">
        <v>213</v>
      </c>
      <c r="H326" t="s">
        <v>25</v>
      </c>
      <c r="I326" t="s">
        <v>48</v>
      </c>
      <c r="J326" t="s">
        <v>95</v>
      </c>
      <c r="K326" t="s">
        <v>1569</v>
      </c>
      <c r="L326" t="s">
        <v>1569</v>
      </c>
      <c r="M326" t="s">
        <v>1569</v>
      </c>
      <c r="O326">
        <v>0</v>
      </c>
    </row>
    <row r="327" spans="3:15" hidden="1" x14ac:dyDescent="0.25">
      <c r="C327" t="str">
        <f t="shared" si="5"/>
        <v>select N'Драга Марія Петрівна', N'94',  N'Господарський відділ',  N'ліфтер',  N'1.00', 0, 0, 0, getDate(), null, getDate() union all</v>
      </c>
      <c r="D327" t="s">
        <v>797</v>
      </c>
      <c r="E327" t="s">
        <v>63</v>
      </c>
      <c r="F327" t="s">
        <v>64</v>
      </c>
      <c r="G327" t="s">
        <v>792</v>
      </c>
      <c r="H327" t="s">
        <v>798</v>
      </c>
      <c r="I327" t="s">
        <v>26</v>
      </c>
      <c r="J327" t="s">
        <v>26</v>
      </c>
      <c r="K327" t="s">
        <v>1569</v>
      </c>
      <c r="L327" t="s">
        <v>1569</v>
      </c>
      <c r="M327" t="s">
        <v>1569</v>
      </c>
      <c r="O327">
        <v>0</v>
      </c>
    </row>
    <row r="328" spans="3:15" hidden="1" x14ac:dyDescent="0.25">
      <c r="C328" t="str">
        <f t="shared" si="5"/>
        <v>select N'Дубанич Владимира Аркадіївна', N'32',  N'Сектор дитячої консультації',  N'лікар-гастроентеролог дитячий',  N'1.00', 0, 0, 0, getDate(), null, getDate() union all</v>
      </c>
      <c r="D328" t="s">
        <v>666</v>
      </c>
      <c r="E328" t="s">
        <v>237</v>
      </c>
      <c r="F328" t="s">
        <v>84</v>
      </c>
      <c r="G328" t="s">
        <v>667</v>
      </c>
      <c r="H328" t="s">
        <v>353</v>
      </c>
      <c r="I328" t="s">
        <v>26</v>
      </c>
      <c r="J328" t="s">
        <v>26</v>
      </c>
      <c r="K328" t="s">
        <v>1569</v>
      </c>
      <c r="L328" t="s">
        <v>1569</v>
      </c>
      <c r="M328" t="s">
        <v>1569</v>
      </c>
      <c r="O328">
        <v>0</v>
      </c>
    </row>
    <row r="329" spans="3:15" hidden="1" x14ac:dyDescent="0.25">
      <c r="C329" t="str">
        <f t="shared" si="5"/>
        <v>select N'Дубанич Марія Михайлівна', N'7',  N'Відділення анестезіології та інтенсивної терапії',  N'сестра медична-анестезист',  N'1.00', 8, 260, 0, getDate(), null, getDate() union all</v>
      </c>
      <c r="D329" t="s">
        <v>589</v>
      </c>
      <c r="E329" t="s">
        <v>206</v>
      </c>
      <c r="F329" t="s">
        <v>140</v>
      </c>
      <c r="G329" t="s">
        <v>362</v>
      </c>
      <c r="H329" t="s">
        <v>131</v>
      </c>
      <c r="I329" t="s">
        <v>48</v>
      </c>
      <c r="J329" t="s">
        <v>49</v>
      </c>
      <c r="K329" t="s">
        <v>1569</v>
      </c>
      <c r="L329" t="s">
        <v>1569</v>
      </c>
      <c r="M329" t="s">
        <v>1569</v>
      </c>
      <c r="O329">
        <v>0</v>
      </c>
    </row>
    <row r="330" spans="3:15" hidden="1" x14ac:dyDescent="0.25">
      <c r="C330" t="str">
        <f t="shared" si="5"/>
        <v>select N'Дударевська Олена Олександрівна', N'46',  N'Медичний склад',  N'Начальник складу',  N'1.00', 0, 0, 0, getDate(), null, getDate() union all</v>
      </c>
      <c r="D330" t="s">
        <v>1395</v>
      </c>
      <c r="E330" t="s">
        <v>511</v>
      </c>
      <c r="F330" t="s">
        <v>512</v>
      </c>
      <c r="G330" t="s">
        <v>1396</v>
      </c>
      <c r="H330" t="s">
        <v>25</v>
      </c>
      <c r="I330" t="s">
        <v>26</v>
      </c>
      <c r="J330" t="s">
        <v>26</v>
      </c>
      <c r="K330" t="s">
        <v>1569</v>
      </c>
      <c r="L330" t="s">
        <v>1569</v>
      </c>
      <c r="M330" t="s">
        <v>1569</v>
      </c>
      <c r="O330">
        <v>0</v>
      </c>
    </row>
    <row r="331" spans="3:15" hidden="1" x14ac:dyDescent="0.25">
      <c r="C331" t="str">
        <f t="shared" si="5"/>
        <v>select N'Дудаш Марія Петрівна', N'7',  N'Відділення анестезіології та інтенсивної терапії',  N'сестра медична старша',  N'1.00', 8, 280, 0, getDate(), null, getDate() union all</v>
      </c>
      <c r="D331" t="s">
        <v>975</v>
      </c>
      <c r="E331" t="s">
        <v>206</v>
      </c>
      <c r="F331" t="s">
        <v>140</v>
      </c>
      <c r="G331" t="s">
        <v>117</v>
      </c>
      <c r="H331" t="s">
        <v>31</v>
      </c>
      <c r="I331" t="s">
        <v>48</v>
      </c>
      <c r="J331" t="s">
        <v>118</v>
      </c>
      <c r="K331" t="s">
        <v>1569</v>
      </c>
      <c r="L331" t="s">
        <v>1569</v>
      </c>
      <c r="M331" t="s">
        <v>1569</v>
      </c>
      <c r="O331">
        <v>0</v>
      </c>
    </row>
    <row r="332" spans="3:15" hidden="1" x14ac:dyDescent="0.25">
      <c r="C332" t="str">
        <f t="shared" si="5"/>
        <v>select N'Дудаш Мирослав Васильович', N'7',  N'Відділення анестезіології та інтенсивної терапії',  N'лікар-анестезіолог',  N'1.00', 0, 0, 2992.20768, getDate(), null, getDate() union all</v>
      </c>
      <c r="D332" t="s">
        <v>1295</v>
      </c>
      <c r="E332" t="s">
        <v>206</v>
      </c>
      <c r="F332" t="s">
        <v>140</v>
      </c>
      <c r="G332" t="s">
        <v>219</v>
      </c>
      <c r="H332" t="s">
        <v>181</v>
      </c>
      <c r="I332" t="s">
        <v>26</v>
      </c>
      <c r="J332" t="s">
        <v>26</v>
      </c>
      <c r="K332" t="s">
        <v>1569</v>
      </c>
      <c r="L332" t="s">
        <v>1569</v>
      </c>
      <c r="M332" t="s">
        <v>1569</v>
      </c>
      <c r="O332" t="s">
        <v>1626</v>
      </c>
    </row>
    <row r="333" spans="3:15" hidden="1" x14ac:dyDescent="0.25">
      <c r="C333" t="str">
        <f t="shared" si="5"/>
        <v>select N'Дудаш Наталія Василівна', N'32',  N'Рецепція',  N'сестра медична',  N'1.00', 6, 320, 0, getDate(), null, getDate() union all</v>
      </c>
      <c r="D333" t="s">
        <v>584</v>
      </c>
      <c r="E333" t="s">
        <v>411</v>
      </c>
      <c r="F333" t="s">
        <v>84</v>
      </c>
      <c r="G333" t="s">
        <v>93</v>
      </c>
      <c r="H333" t="s">
        <v>25</v>
      </c>
      <c r="I333">
        <v>6</v>
      </c>
      <c r="J333">
        <v>320</v>
      </c>
      <c r="K333" t="s">
        <v>1569</v>
      </c>
      <c r="L333" t="s">
        <v>1569</v>
      </c>
      <c r="M333" t="s">
        <v>1569</v>
      </c>
      <c r="O333">
        <v>0</v>
      </c>
    </row>
    <row r="334" spans="3:15" hidden="1" x14ac:dyDescent="0.25">
      <c r="C334" t="str">
        <f t="shared" si="5"/>
        <v>select N'Дудаш Тетяна Василівна', N'86',  N'Відділення постінтенсивного виходжування для новонароджених та постнатального догляду',  N'сестра медична',  N'1.00', 8, 200, 0, getDate(), null, getDate() union all</v>
      </c>
      <c r="D334" t="s">
        <v>1487</v>
      </c>
      <c r="E334" t="s">
        <v>681</v>
      </c>
      <c r="F334" t="s">
        <v>682</v>
      </c>
      <c r="G334" t="s">
        <v>93</v>
      </c>
      <c r="H334" t="s">
        <v>732</v>
      </c>
      <c r="I334" t="s">
        <v>48</v>
      </c>
      <c r="J334" t="s">
        <v>95</v>
      </c>
      <c r="K334" t="s">
        <v>1569</v>
      </c>
      <c r="L334" t="s">
        <v>1569</v>
      </c>
      <c r="M334" t="s">
        <v>1569</v>
      </c>
      <c r="O334">
        <v>0</v>
      </c>
    </row>
    <row r="335" spans="3:15" hidden="1" x14ac:dyDescent="0.25">
      <c r="C335" t="str">
        <f t="shared" si="5"/>
        <v>select N'Дудинець Лариса Іванівна', N'75',  N'Відділення діалізу',  N'сестра медична',  N'1.00', 8, 200, 0, getDate(), null, getDate() union all</v>
      </c>
      <c r="D335" t="s">
        <v>770</v>
      </c>
      <c r="E335" t="s">
        <v>538</v>
      </c>
      <c r="F335" t="s">
        <v>539</v>
      </c>
      <c r="G335" t="s">
        <v>93</v>
      </c>
      <c r="H335" t="s">
        <v>441</v>
      </c>
      <c r="I335" t="s">
        <v>48</v>
      </c>
      <c r="J335" t="s">
        <v>95</v>
      </c>
      <c r="K335" t="s">
        <v>1569</v>
      </c>
      <c r="L335" t="s">
        <v>1569</v>
      </c>
      <c r="M335" t="s">
        <v>1569</v>
      </c>
      <c r="O335">
        <v>0</v>
      </c>
    </row>
    <row r="336" spans="3:15" hidden="1" x14ac:dyDescent="0.25">
      <c r="C336" t="str">
        <f t="shared" si="5"/>
        <v>select N'Дудинець Марія Василівна', N'32',  N'Онкологічний кабінет',  N'сестра медична',  N'1.00', 8, 200, 0, getDate(), null, getDate() union all</v>
      </c>
      <c r="D336" t="s">
        <v>698</v>
      </c>
      <c r="E336" t="s">
        <v>699</v>
      </c>
      <c r="F336" t="s">
        <v>84</v>
      </c>
      <c r="G336" t="s">
        <v>93</v>
      </c>
      <c r="H336" t="s">
        <v>103</v>
      </c>
      <c r="I336" t="s">
        <v>48</v>
      </c>
      <c r="J336" t="s">
        <v>95</v>
      </c>
      <c r="K336" t="s">
        <v>1569</v>
      </c>
      <c r="L336" t="s">
        <v>1569</v>
      </c>
      <c r="M336" t="s">
        <v>1569</v>
      </c>
      <c r="O336">
        <v>0</v>
      </c>
    </row>
    <row r="337" spans="3:15" hidden="1" x14ac:dyDescent="0.25">
      <c r="C337" t="str">
        <f t="shared" si="5"/>
        <v>select N'Дурда Олена Романівна', N'75',  N'Відділення діалізу',  N'лікар-нефролог',  N'1.00', 0, 0, 0, getDate(), null, getDate() union all</v>
      </c>
      <c r="D337" t="s">
        <v>1110</v>
      </c>
      <c r="E337" t="s">
        <v>538</v>
      </c>
      <c r="F337" t="s">
        <v>539</v>
      </c>
      <c r="G337" t="s">
        <v>540</v>
      </c>
      <c r="H337" t="s">
        <v>47</v>
      </c>
      <c r="I337" t="s">
        <v>26</v>
      </c>
      <c r="J337" t="s">
        <v>26</v>
      </c>
      <c r="K337" t="s">
        <v>1569</v>
      </c>
      <c r="L337" t="s">
        <v>1569</v>
      </c>
      <c r="M337" t="s">
        <v>1569</v>
      </c>
      <c r="O337">
        <v>0</v>
      </c>
    </row>
    <row r="338" spans="3:15" hidden="1" x14ac:dyDescent="0.25">
      <c r="C338" t="str">
        <f t="shared" si="5"/>
        <v>select N'Дурдинець Мар''яна Михайлівна', N'28',  N'Кабінет ультразвукового обстеження',  N'лікар з ультразвукової діагностики',  N'0.50', 8, 360, 0, getDate(), null, getDate() union all</v>
      </c>
      <c r="D338" t="s">
        <v>1608</v>
      </c>
      <c r="E338" t="s">
        <v>368</v>
      </c>
      <c r="F338" t="s">
        <v>365</v>
      </c>
      <c r="G338" t="s">
        <v>159</v>
      </c>
      <c r="H338">
        <v>1</v>
      </c>
      <c r="I338">
        <v>8</v>
      </c>
      <c r="J338">
        <v>360</v>
      </c>
      <c r="K338" t="s">
        <v>1571</v>
      </c>
      <c r="L338" t="s">
        <v>1569</v>
      </c>
      <c r="M338" t="s">
        <v>1571</v>
      </c>
      <c r="O338">
        <v>0</v>
      </c>
    </row>
    <row r="339" spans="3:15" hidden="1" x14ac:dyDescent="0.25">
      <c r="C339" t="str">
        <f t="shared" si="5"/>
        <v>select N'Дурдинець Наталія Володимирівна', N'60',  N'Реабілітаційне відділення',  N'сестра медична',  N'1.00', 8, 200, 0, getDate(), null, getDate() union all</v>
      </c>
      <c r="D339" t="s">
        <v>1554</v>
      </c>
      <c r="E339" t="s">
        <v>100</v>
      </c>
      <c r="F339" t="s">
        <v>101</v>
      </c>
      <c r="G339" t="s">
        <v>93</v>
      </c>
      <c r="H339" t="s">
        <v>1555</v>
      </c>
      <c r="I339" t="s">
        <v>48</v>
      </c>
      <c r="J339" t="s">
        <v>95</v>
      </c>
      <c r="K339" t="s">
        <v>1569</v>
      </c>
      <c r="L339" t="s">
        <v>1569</v>
      </c>
      <c r="M339" t="s">
        <v>1569</v>
      </c>
      <c r="N339">
        <v>45539</v>
      </c>
      <c r="O339">
        <v>0</v>
      </c>
    </row>
    <row r="340" spans="3:15" hidden="1" x14ac:dyDescent="0.25">
      <c r="C340" t="str">
        <f t="shared" si="5"/>
        <v>select N'Дуфинець Каміла Віталіївна', N'16',  N'Пологове відділення',  N'лікар-акушер-гінеколог',  N'1.00', 0, 0, 0, getDate(), null, getDate() union all</v>
      </c>
      <c r="D340" t="s">
        <v>1518</v>
      </c>
      <c r="E340" t="s">
        <v>157</v>
      </c>
      <c r="F340" t="s">
        <v>158</v>
      </c>
      <c r="G340" t="s">
        <v>36</v>
      </c>
      <c r="H340" t="s">
        <v>181</v>
      </c>
      <c r="I340">
        <v>0</v>
      </c>
      <c r="J340">
        <v>0</v>
      </c>
      <c r="K340" t="s">
        <v>1569</v>
      </c>
      <c r="L340" t="s">
        <v>1569</v>
      </c>
      <c r="M340" t="s">
        <v>1569</v>
      </c>
      <c r="N340">
        <v>45505</v>
      </c>
      <c r="O340">
        <v>0</v>
      </c>
    </row>
    <row r="341" spans="3:15" hidden="1" x14ac:dyDescent="0.25">
      <c r="C341" t="str">
        <f t="shared" si="5"/>
        <v>select N'Дьорді Катерина Володимирівна', N'65',  N'Відділення інтенсивної терапії новонароджених',  N'лікар-анестезіолог дитячий',  N'1.00', 0, 0, 0, getDate(), null, getDate() union all</v>
      </c>
      <c r="D341" t="s">
        <v>570</v>
      </c>
      <c r="E341" t="s">
        <v>79</v>
      </c>
      <c r="F341" t="s">
        <v>80</v>
      </c>
      <c r="G341" t="s">
        <v>81</v>
      </c>
      <c r="H341">
        <v>0</v>
      </c>
      <c r="I341" t="s">
        <v>26</v>
      </c>
      <c r="J341" t="s">
        <v>26</v>
      </c>
      <c r="K341" t="s">
        <v>1569</v>
      </c>
      <c r="L341" t="s">
        <v>1569</v>
      </c>
      <c r="M341" t="s">
        <v>1569</v>
      </c>
      <c r="O341">
        <v>0</v>
      </c>
    </row>
    <row r="342" spans="3:15" hidden="1" x14ac:dyDescent="0.25">
      <c r="C342" t="str">
        <f t="shared" si="5"/>
        <v>select N'Дяків Андріянна Володимирівна', N'32',  N'Сектор медичних оглядів',  N'лікар-невропатолог',  N'0.50', 0, 0, 0, getDate(), null, getDate() union all</v>
      </c>
      <c r="D342" t="s">
        <v>956</v>
      </c>
      <c r="E342" t="s">
        <v>373</v>
      </c>
      <c r="F342" t="s">
        <v>84</v>
      </c>
      <c r="G342" t="s">
        <v>90</v>
      </c>
      <c r="H342" t="s">
        <v>353</v>
      </c>
      <c r="I342" t="s">
        <v>26</v>
      </c>
      <c r="J342" t="s">
        <v>26</v>
      </c>
      <c r="K342" t="s">
        <v>1571</v>
      </c>
      <c r="L342" t="s">
        <v>1569</v>
      </c>
      <c r="M342" t="s">
        <v>1571</v>
      </c>
      <c r="O342">
        <v>0</v>
      </c>
    </row>
    <row r="343" spans="3:15" hidden="1" x14ac:dyDescent="0.25">
      <c r="C343" t="str">
        <f t="shared" si="5"/>
        <v>select N'Екенбергер Ірина Василівна', N'32',  N'Загальнолікарський кабінет',  N'касир',  N'1.00', 8, 360, 0, getDate(), null, getDate() union all</v>
      </c>
      <c r="D343" t="s">
        <v>495</v>
      </c>
      <c r="E343" t="s">
        <v>127</v>
      </c>
      <c r="F343" t="s">
        <v>84</v>
      </c>
      <c r="G343" t="s">
        <v>496</v>
      </c>
      <c r="H343" t="s">
        <v>25</v>
      </c>
      <c r="I343" t="s">
        <v>48</v>
      </c>
      <c r="J343" t="s">
        <v>314</v>
      </c>
      <c r="K343" t="s">
        <v>1569</v>
      </c>
      <c r="L343" t="s">
        <v>1569</v>
      </c>
      <c r="M343" t="s">
        <v>1569</v>
      </c>
      <c r="O343">
        <v>0</v>
      </c>
    </row>
    <row r="344" spans="3:15" hidden="1" x14ac:dyDescent="0.25">
      <c r="C344" t="str">
        <f t="shared" si="5"/>
        <v>select N'Ердевдій Тетяна Ігорівна', N'98',  N'Відділ з інфекційного контролю',  N'Фармацевт клінічний',  N'1.00', 0, 0, 0, getDate(), null, getDate() union all</v>
      </c>
      <c r="D344" t="s">
        <v>1418</v>
      </c>
      <c r="E344" t="s">
        <v>1419</v>
      </c>
      <c r="F344" t="s">
        <v>1420</v>
      </c>
      <c r="G344" t="s">
        <v>1421</v>
      </c>
      <c r="H344" t="s">
        <v>25</v>
      </c>
      <c r="I344" t="s">
        <v>26</v>
      </c>
      <c r="J344" t="s">
        <v>26</v>
      </c>
      <c r="K344" t="s">
        <v>1569</v>
      </c>
      <c r="L344" t="s">
        <v>1569</v>
      </c>
      <c r="M344" t="s">
        <v>1569</v>
      </c>
      <c r="O344">
        <v>0</v>
      </c>
    </row>
    <row r="345" spans="3:15" hidden="1" x14ac:dyDescent="0.25">
      <c r="C345" t="str">
        <f t="shared" si="5"/>
        <v>select N'Євич Маріяна Михайлівна', N'84',  N'Інсультне відділення',  N'Молодша медична сестра',  N'1.00', 8, 120, 0, getDate(), null, getDate() union all</v>
      </c>
      <c r="D345" t="s">
        <v>1353</v>
      </c>
      <c r="E345" t="s">
        <v>282</v>
      </c>
      <c r="F345" t="s">
        <v>89</v>
      </c>
      <c r="G345" t="s">
        <v>111</v>
      </c>
      <c r="H345" t="s">
        <v>290</v>
      </c>
      <c r="I345" t="s">
        <v>48</v>
      </c>
      <c r="J345" t="s">
        <v>112</v>
      </c>
      <c r="K345" t="s">
        <v>1569</v>
      </c>
      <c r="L345" t="s">
        <v>1569</v>
      </c>
      <c r="M345" t="s">
        <v>1569</v>
      </c>
      <c r="O345">
        <v>0</v>
      </c>
    </row>
    <row r="346" spans="3:15" hidden="1" x14ac:dyDescent="0.25">
      <c r="C346" t="str">
        <f t="shared" si="5"/>
        <v>select N'Євстаф’єва Світлана Олександрівна', N'13',  N'Кардіологічне відділення',  N'Лікар-кардіолог інтервенційний',  N'1.00', 0, 0, 0, getDate(), null, getDate() union all</v>
      </c>
      <c r="D346" t="s">
        <v>1062</v>
      </c>
      <c r="E346" t="s">
        <v>383</v>
      </c>
      <c r="F346" t="s">
        <v>384</v>
      </c>
      <c r="G346" t="s">
        <v>1063</v>
      </c>
      <c r="H346" t="s">
        <v>181</v>
      </c>
      <c r="I346" t="s">
        <v>26</v>
      </c>
      <c r="J346" t="s">
        <v>26</v>
      </c>
      <c r="K346" s="5" t="s">
        <v>1668</v>
      </c>
      <c r="L346" t="s">
        <v>1657</v>
      </c>
      <c r="M346" t="s">
        <v>1569</v>
      </c>
      <c r="O346">
        <v>0</v>
      </c>
    </row>
    <row r="347" spans="3:15" hidden="1" x14ac:dyDescent="0.25">
      <c r="C347" t="str">
        <f t="shared" si="5"/>
        <v>select N'Євстаф’єва Світлана Олександрівна', N'13',  N'Кардіологічне відділення',  N'Лікар-кардіолог інтервенційний',  N'0.25', 0, 0, 0, getDate(), null, getDate() union all</v>
      </c>
      <c r="D347" t="s">
        <v>1062</v>
      </c>
      <c r="E347" t="s">
        <v>383</v>
      </c>
      <c r="F347" t="s">
        <v>384</v>
      </c>
      <c r="G347" t="s">
        <v>1063</v>
      </c>
      <c r="H347" t="s">
        <v>577</v>
      </c>
      <c r="I347" t="s">
        <v>26</v>
      </c>
      <c r="J347" t="s">
        <v>26</v>
      </c>
      <c r="K347" s="5" t="s">
        <v>1668</v>
      </c>
      <c r="L347" t="s">
        <v>1574</v>
      </c>
      <c r="M347" t="s">
        <v>1570</v>
      </c>
      <c r="O347">
        <v>0</v>
      </c>
    </row>
    <row r="348" spans="3:15" hidden="1" x14ac:dyDescent="0.25">
      <c r="C348" t="str">
        <f t="shared" si="5"/>
        <v>select N'Желізняк Наталія Йосипівна', N'32',  N'Неврологічний кабінет',  N'Лікар-невропатолог',  N'1.00', 0, 0, 1801.76, getDate(), null, getDate() union all</v>
      </c>
      <c r="D348" t="s">
        <v>96</v>
      </c>
      <c r="E348" t="s">
        <v>97</v>
      </c>
      <c r="F348" t="s">
        <v>84</v>
      </c>
      <c r="G348" t="s">
        <v>98</v>
      </c>
      <c r="H348" t="s">
        <v>86</v>
      </c>
      <c r="I348" t="s">
        <v>26</v>
      </c>
      <c r="J348" t="s">
        <v>26</v>
      </c>
      <c r="K348" t="s">
        <v>1569</v>
      </c>
      <c r="L348" t="s">
        <v>1569</v>
      </c>
      <c r="M348" t="s">
        <v>1569</v>
      </c>
      <c r="O348" t="s">
        <v>1579</v>
      </c>
    </row>
    <row r="349" spans="3:15" hidden="1" x14ac:dyDescent="0.25">
      <c r="C349" t="str">
        <f t="shared" si="5"/>
        <v>select N'Жиган Тетяна Петрівна', N'32',  N'Кабінет масажу',  N'сестра медична з масажу',  N'1.00', 8, 200, 0, getDate(), null, getDate() union all</v>
      </c>
      <c r="D349" t="s">
        <v>976</v>
      </c>
      <c r="E349" t="s">
        <v>774</v>
      </c>
      <c r="F349" t="s">
        <v>84</v>
      </c>
      <c r="G349" t="s">
        <v>775</v>
      </c>
      <c r="H349" t="s">
        <v>359</v>
      </c>
      <c r="I349" t="s">
        <v>48</v>
      </c>
      <c r="J349" t="s">
        <v>95</v>
      </c>
      <c r="K349" t="s">
        <v>1569</v>
      </c>
      <c r="L349" t="s">
        <v>1569</v>
      </c>
      <c r="M349" t="s">
        <v>1569</v>
      </c>
      <c r="O349">
        <v>0</v>
      </c>
    </row>
    <row r="350" spans="3:15" hidden="1" x14ac:dyDescent="0.25">
      <c r="C350" t="str">
        <f t="shared" si="5"/>
        <v>select N'Жидик Яна-Анастасія Володимирівна', N'32',  N'Офтальмологічний кабінет',  N'лікар-офтальмолог',  N'0.50', 0, 0, 914.27, getDate(), null, getDate() union all</v>
      </c>
      <c r="D350" t="s">
        <v>742</v>
      </c>
      <c r="E350" t="s">
        <v>692</v>
      </c>
      <c r="F350" t="s">
        <v>84</v>
      </c>
      <c r="G350" t="s">
        <v>693</v>
      </c>
      <c r="H350" t="s">
        <v>1690</v>
      </c>
      <c r="I350" t="s">
        <v>26</v>
      </c>
      <c r="J350" t="s">
        <v>26</v>
      </c>
      <c r="K350" t="s">
        <v>1569</v>
      </c>
      <c r="L350" t="s">
        <v>1571</v>
      </c>
      <c r="M350" t="s">
        <v>1571</v>
      </c>
      <c r="O350" t="s">
        <v>1580</v>
      </c>
    </row>
    <row r="351" spans="3:15" hidden="1" x14ac:dyDescent="0.25">
      <c r="C351" t="str">
        <f t="shared" si="5"/>
        <v>select N'Жидик Яна-Анастасія Володимирівна', N'32',  N'Сектор медичних оглядів',  N'лікар-офтальмолог',  N'0.50', 0, 0, 0, getDate(), null, getDate() union all</v>
      </c>
      <c r="D351" t="s">
        <v>742</v>
      </c>
      <c r="E351" t="s">
        <v>373</v>
      </c>
      <c r="F351" t="s">
        <v>84</v>
      </c>
      <c r="G351" t="s">
        <v>693</v>
      </c>
      <c r="H351" t="s">
        <v>1690</v>
      </c>
      <c r="I351" t="s">
        <v>26</v>
      </c>
      <c r="J351" t="s">
        <v>26</v>
      </c>
      <c r="K351" t="s">
        <v>1569</v>
      </c>
      <c r="L351" t="s">
        <v>1571</v>
      </c>
      <c r="M351" t="s">
        <v>1571</v>
      </c>
      <c r="O351">
        <v>0</v>
      </c>
    </row>
    <row r="352" spans="3:15" hidden="1" x14ac:dyDescent="0.25">
      <c r="C352" t="str">
        <f t="shared" si="5"/>
        <v>select N'Заділскі Ольга Василівна', N'2',  N'Відділення екстреної (невідкладної) медичної допомоги',  N'Молодша медична сестра',  N'1.00', 8, 120, 0, getDate(), null, getDate() union all</v>
      </c>
      <c r="D352" t="s">
        <v>1488</v>
      </c>
      <c r="E352" t="s">
        <v>173</v>
      </c>
      <c r="F352" t="s">
        <v>30</v>
      </c>
      <c r="G352" t="s">
        <v>111</v>
      </c>
      <c r="H352" t="s">
        <v>25</v>
      </c>
      <c r="I352" t="s">
        <v>48</v>
      </c>
      <c r="J352" t="s">
        <v>112</v>
      </c>
      <c r="K352" t="s">
        <v>1569</v>
      </c>
      <c r="L352" t="s">
        <v>1569</v>
      </c>
      <c r="M352" t="s">
        <v>1569</v>
      </c>
      <c r="O352">
        <v>0</v>
      </c>
    </row>
    <row r="353" spans="3:15" hidden="1" x14ac:dyDescent="0.25">
      <c r="C353" t="str">
        <f t="shared" si="5"/>
        <v>select N'Зарева Володимир Михайлович', N'32',  N'Сектор медичних оглядів',  N'лікар-нарколог',  N'1.00', 0, 0, 0, getDate(), null, getDate() union all</v>
      </c>
      <c r="D353" t="s">
        <v>1154</v>
      </c>
      <c r="E353" t="s">
        <v>373</v>
      </c>
      <c r="F353" t="s">
        <v>84</v>
      </c>
      <c r="G353" t="s">
        <v>85</v>
      </c>
      <c r="H353">
        <v>1</v>
      </c>
      <c r="I353" t="s">
        <v>26</v>
      </c>
      <c r="J353" t="s">
        <v>26</v>
      </c>
      <c r="K353" t="s">
        <v>1569</v>
      </c>
      <c r="L353" t="s">
        <v>1569</v>
      </c>
      <c r="M353" t="s">
        <v>1569</v>
      </c>
      <c r="O353">
        <v>0</v>
      </c>
    </row>
    <row r="354" spans="3:15" hidden="1" x14ac:dyDescent="0.25">
      <c r="C354" t="str">
        <f t="shared" si="5"/>
        <v>select N'Зарева Мирослава Юріївна', N'4',  N'Гінекологічне відділення',  N'сестра медична',  N'1.00', 8, 200, 0, getDate(), null, getDate() union all</v>
      </c>
      <c r="D354" t="s">
        <v>520</v>
      </c>
      <c r="E354" t="s">
        <v>34</v>
      </c>
      <c r="F354" t="s">
        <v>35</v>
      </c>
      <c r="G354" t="s">
        <v>93</v>
      </c>
      <c r="H354" t="s">
        <v>153</v>
      </c>
      <c r="I354" t="s">
        <v>48</v>
      </c>
      <c r="J354" t="s">
        <v>95</v>
      </c>
      <c r="K354" t="s">
        <v>1569</v>
      </c>
      <c r="L354" t="s">
        <v>1569</v>
      </c>
      <c r="M354" t="s">
        <v>1569</v>
      </c>
      <c r="O354">
        <v>0</v>
      </c>
    </row>
    <row r="355" spans="3:15" hidden="1" x14ac:dyDescent="0.25">
      <c r="C355" t="str">
        <f t="shared" si="5"/>
        <v>select N'Зарева Світлана Михайлівна', N'18',  N'Хірургічне відділення №1',  N'Молодша медична сестра',  N'1.00', 8, 120, 0, getDate(), null, getDate() union all</v>
      </c>
      <c r="D355" t="s">
        <v>456</v>
      </c>
      <c r="E355" t="s">
        <v>151</v>
      </c>
      <c r="F355" t="s">
        <v>152</v>
      </c>
      <c r="G355" t="s">
        <v>111</v>
      </c>
      <c r="H355" t="s">
        <v>25</v>
      </c>
      <c r="I355" t="s">
        <v>48</v>
      </c>
      <c r="J355" t="s">
        <v>112</v>
      </c>
      <c r="K355" t="s">
        <v>1569</v>
      </c>
      <c r="L355" t="s">
        <v>1569</v>
      </c>
      <c r="M355" t="s">
        <v>1569</v>
      </c>
      <c r="O355">
        <v>0</v>
      </c>
    </row>
    <row r="356" spans="3:15" hidden="1" x14ac:dyDescent="0.25">
      <c r="C356" t="str">
        <f t="shared" si="5"/>
        <v>select N'Зарума Марія Андріївна', N'32',  N'Сектор дитячої консультації',  N'сестра медична',  N'0.75', 8, 200, 0, getDate(), null, getDate() union all</v>
      </c>
      <c r="D356" t="s">
        <v>579</v>
      </c>
      <c r="E356" t="s">
        <v>237</v>
      </c>
      <c r="F356" t="s">
        <v>84</v>
      </c>
      <c r="G356" t="s">
        <v>93</v>
      </c>
      <c r="H356" t="s">
        <v>580</v>
      </c>
      <c r="I356" t="s">
        <v>48</v>
      </c>
      <c r="J356" t="s">
        <v>95</v>
      </c>
      <c r="K356" t="s">
        <v>1572</v>
      </c>
      <c r="L356" t="s">
        <v>1569</v>
      </c>
      <c r="M356" t="s">
        <v>1572</v>
      </c>
      <c r="O356">
        <v>0</v>
      </c>
    </row>
    <row r="357" spans="3:15" hidden="1" x14ac:dyDescent="0.25">
      <c r="C357" t="str">
        <f t="shared" si="5"/>
        <v>select N'Заяць Олеся Василівна', N'22',  N'Відділення загальної терапії',  N'сестра медична',  N'1.00', 8, 200, 0, getDate(), null, getDate() union all</v>
      </c>
      <c r="D357" t="s">
        <v>527</v>
      </c>
      <c r="E357" t="s">
        <v>202</v>
      </c>
      <c r="F357" t="s">
        <v>203</v>
      </c>
      <c r="G357" t="s">
        <v>93</v>
      </c>
      <c r="H357" t="s">
        <v>181</v>
      </c>
      <c r="I357" t="s">
        <v>48</v>
      </c>
      <c r="J357" t="s">
        <v>95</v>
      </c>
      <c r="K357" t="s">
        <v>1569</v>
      </c>
      <c r="L357" t="s">
        <v>1569</v>
      </c>
      <c r="M357" t="s">
        <v>1569</v>
      </c>
      <c r="O357">
        <v>0</v>
      </c>
    </row>
    <row r="358" spans="3:15" hidden="1" x14ac:dyDescent="0.25">
      <c r="C358" t="str">
        <f t="shared" si="5"/>
        <v>select N'Зварич Галина Іванівна', N'3',  N'Інфекційне відділення',  N'сестра медична',  N'1.00', 8, 200, 0, getDate(), null, getDate() union all</v>
      </c>
      <c r="D358" t="s">
        <v>1116</v>
      </c>
      <c r="E358" t="s">
        <v>92</v>
      </c>
      <c r="F358" t="s">
        <v>77</v>
      </c>
      <c r="G358" t="s">
        <v>93</v>
      </c>
      <c r="H358" t="s">
        <v>94</v>
      </c>
      <c r="I358" t="s">
        <v>48</v>
      </c>
      <c r="J358" t="s">
        <v>95</v>
      </c>
      <c r="K358" t="s">
        <v>1569</v>
      </c>
      <c r="L358" t="s">
        <v>1569</v>
      </c>
      <c r="M358" t="s">
        <v>1569</v>
      </c>
      <c r="O358">
        <v>0</v>
      </c>
    </row>
    <row r="359" spans="3:15" hidden="1" x14ac:dyDescent="0.25">
      <c r="C359" t="str">
        <f t="shared" si="5"/>
        <v>select N'Земко Олена Ростиславівна', N'60',  N'Реабілітаційне відділення',  N'психолог',  N'1.00', 8, 360, 0, getDate(), null, getDate() union all</v>
      </c>
      <c r="D359" t="s">
        <v>1237</v>
      </c>
      <c r="E359" t="s">
        <v>100</v>
      </c>
      <c r="F359" t="s">
        <v>101</v>
      </c>
      <c r="G359" t="s">
        <v>358</v>
      </c>
      <c r="H359" t="s">
        <v>31</v>
      </c>
      <c r="I359" t="s">
        <v>48</v>
      </c>
      <c r="J359" t="s">
        <v>314</v>
      </c>
      <c r="K359" t="s">
        <v>1569</v>
      </c>
      <c r="L359" t="s">
        <v>1569</v>
      </c>
      <c r="M359" t="s">
        <v>1569</v>
      </c>
      <c r="O359">
        <v>0</v>
      </c>
    </row>
    <row r="360" spans="3:15" hidden="1" x14ac:dyDescent="0.25">
      <c r="C360" t="str">
        <f t="shared" si="5"/>
        <v>select N'Зігор Марина Дмитрівна', N'991',  N'Відділення екстреної (невідкладної) медичної допомоги',  N'завідувач',  N'1.00', 0, 0, 426.66666, getDate(), null, getDate() union all</v>
      </c>
      <c r="D360" t="s">
        <v>645</v>
      </c>
      <c r="E360" t="s">
        <v>173</v>
      </c>
      <c r="F360">
        <v>991</v>
      </c>
      <c r="G360" t="s">
        <v>69</v>
      </c>
      <c r="H360" t="s">
        <v>25</v>
      </c>
      <c r="I360" t="s">
        <v>26</v>
      </c>
      <c r="J360" t="s">
        <v>26</v>
      </c>
      <c r="K360" s="5" t="s">
        <v>1668</v>
      </c>
      <c r="L360" t="s">
        <v>1657</v>
      </c>
      <c r="M360" t="s">
        <v>1569</v>
      </c>
      <c r="O360" t="s">
        <v>646</v>
      </c>
    </row>
    <row r="361" spans="3:15" hidden="1" x14ac:dyDescent="0.25">
      <c r="C361" t="str">
        <f t="shared" si="5"/>
        <v>select N'Зігор Марина Дмитрівна', N'2',  N'Відділення екстреної (невідкладної) медичної допомоги',  N'лікар з медицини невідкладних станів',  N'0.25', 0, 0, 0, getDate(), null, getDate() union all</v>
      </c>
      <c r="D361" t="s">
        <v>645</v>
      </c>
      <c r="E361" t="s">
        <v>173</v>
      </c>
      <c r="F361" t="s">
        <v>30</v>
      </c>
      <c r="G361" t="s">
        <v>174</v>
      </c>
      <c r="H361" t="s">
        <v>592</v>
      </c>
      <c r="I361" t="s">
        <v>26</v>
      </c>
      <c r="J361" t="s">
        <v>26</v>
      </c>
      <c r="K361" s="5" t="s">
        <v>1668</v>
      </c>
      <c r="L361" t="s">
        <v>1574</v>
      </c>
      <c r="M361" t="s">
        <v>1570</v>
      </c>
      <c r="O361">
        <v>0</v>
      </c>
    </row>
    <row r="362" spans="3:15" hidden="1" x14ac:dyDescent="0.25">
      <c r="C362" t="str">
        <f t="shared" si="5"/>
        <v>select N'Зозуля Олена Юріївна', N'5',  N'Відділення ортопедії, травматології та нейрохірургії',  N'Молодша медична сестра',  N'1.00', 8, 120, 0, getDate(), null, getDate() union all</v>
      </c>
      <c r="D362" t="s">
        <v>1234</v>
      </c>
      <c r="E362" t="s">
        <v>22</v>
      </c>
      <c r="F362" t="s">
        <v>23</v>
      </c>
      <c r="G362" t="s">
        <v>111</v>
      </c>
      <c r="H362" t="s">
        <v>25</v>
      </c>
      <c r="I362" t="s">
        <v>48</v>
      </c>
      <c r="J362" t="s">
        <v>112</v>
      </c>
      <c r="K362" t="s">
        <v>1569</v>
      </c>
      <c r="L362" t="s">
        <v>1569</v>
      </c>
      <c r="M362" t="s">
        <v>1569</v>
      </c>
      <c r="O362">
        <v>0</v>
      </c>
    </row>
    <row r="363" spans="3:15" hidden="1" x14ac:dyDescent="0.25">
      <c r="C363" t="str">
        <f t="shared" si="5"/>
        <v>select N'Зубанич Ганна Василівна', N'94',  N'Господарський відділ',  N'ліфтер',  N'1.00', 0, 0, 0, getDate(), null, getDate() union all</v>
      </c>
      <c r="D363" t="s">
        <v>1268</v>
      </c>
      <c r="E363" t="s">
        <v>63</v>
      </c>
      <c r="F363" t="s">
        <v>64</v>
      </c>
      <c r="G363" t="s">
        <v>792</v>
      </c>
      <c r="H363" t="s">
        <v>1269</v>
      </c>
      <c r="I363" t="s">
        <v>26</v>
      </c>
      <c r="J363" t="s">
        <v>26</v>
      </c>
      <c r="K363" t="s">
        <v>1569</v>
      </c>
      <c r="L363" t="s">
        <v>1569</v>
      </c>
      <c r="M363" t="s">
        <v>1569</v>
      </c>
      <c r="O363">
        <v>0</v>
      </c>
    </row>
    <row r="364" spans="3:15" hidden="1" x14ac:dyDescent="0.25">
      <c r="C364" t="str">
        <f t="shared" si="5"/>
        <v>select N'Зубко Олена Олександрівна', N'60',  N'Реабілітаційне відділення',  N'сестра медична',  N'1.00', 8, 200, 0, getDate(), null, getDate() union all</v>
      </c>
      <c r="D364" t="s">
        <v>1040</v>
      </c>
      <c r="E364" t="s">
        <v>100</v>
      </c>
      <c r="F364" t="s">
        <v>101</v>
      </c>
      <c r="G364" t="s">
        <v>93</v>
      </c>
      <c r="H364" t="s">
        <v>144</v>
      </c>
      <c r="I364" t="s">
        <v>48</v>
      </c>
      <c r="J364" t="s">
        <v>95</v>
      </c>
      <c r="K364" t="s">
        <v>1569</v>
      </c>
      <c r="L364" t="s">
        <v>1569</v>
      </c>
      <c r="M364" t="s">
        <v>1569</v>
      </c>
      <c r="O364">
        <v>0</v>
      </c>
    </row>
    <row r="365" spans="3:15" hidden="1" x14ac:dyDescent="0.25">
      <c r="C365" t="str">
        <f t="shared" si="5"/>
        <v>select N'Іванчо Світлана Володимирівна', N'83',  N'Відділення патології вагітності та екстрагенітальної патології',  N'Молодша медична сестра',  N'1.00', 8, 120, 0, getDate(), null, getDate() union all</v>
      </c>
      <c r="D365" t="s">
        <v>707</v>
      </c>
      <c r="E365" t="s">
        <v>44</v>
      </c>
      <c r="F365" t="s">
        <v>45</v>
      </c>
      <c r="G365" t="s">
        <v>111</v>
      </c>
      <c r="H365" t="s">
        <v>25</v>
      </c>
      <c r="I365" t="s">
        <v>48</v>
      </c>
      <c r="J365" t="s">
        <v>112</v>
      </c>
      <c r="K365" t="s">
        <v>1569</v>
      </c>
      <c r="L365" t="s">
        <v>1569</v>
      </c>
      <c r="M365" t="s">
        <v>1569</v>
      </c>
      <c r="O365">
        <v>0</v>
      </c>
    </row>
    <row r="366" spans="3:15" hidden="1" x14ac:dyDescent="0.25">
      <c r="C366" t="str">
        <f t="shared" si="5"/>
        <v>select N'Іванчо Сніжана Іванівна', N'81',  N'Операційний блок гінекологічного профілю',  N'сестра медична операційна',  N'1.00', 8, 260, 0, getDate(), null, getDate() union all</v>
      </c>
      <c r="D366" t="s">
        <v>1263</v>
      </c>
      <c r="E366" t="s">
        <v>555</v>
      </c>
      <c r="F366" t="s">
        <v>227</v>
      </c>
      <c r="G366" t="s">
        <v>228</v>
      </c>
      <c r="H366" t="s">
        <v>25</v>
      </c>
      <c r="I366" t="s">
        <v>48</v>
      </c>
      <c r="J366" t="s">
        <v>49</v>
      </c>
      <c r="K366" t="s">
        <v>1569</v>
      </c>
      <c r="L366" t="s">
        <v>1569</v>
      </c>
      <c r="M366" t="s">
        <v>1569</v>
      </c>
      <c r="O366">
        <v>0</v>
      </c>
    </row>
    <row r="367" spans="3:15" hidden="1" x14ac:dyDescent="0.25">
      <c r="C367" t="str">
        <f t="shared" si="5"/>
        <v>select N'Іванчук Катерина Вікторівна', N'7',  N'Відділення анестезіології та інтенсивної терапії',  N'сестра медична',  N'1.00', 8, 200, 0, getDate(), null, getDate() union all</v>
      </c>
      <c r="D367" t="s">
        <v>1235</v>
      </c>
      <c r="E367" t="s">
        <v>206</v>
      </c>
      <c r="F367" t="s">
        <v>140</v>
      </c>
      <c r="G367" t="s">
        <v>93</v>
      </c>
      <c r="H367" t="s">
        <v>31</v>
      </c>
      <c r="I367" t="s">
        <v>48</v>
      </c>
      <c r="J367" t="s">
        <v>95</v>
      </c>
      <c r="K367" t="s">
        <v>1569</v>
      </c>
      <c r="L367" t="s">
        <v>1569</v>
      </c>
      <c r="M367" t="s">
        <v>1569</v>
      </c>
      <c r="O367">
        <v>0</v>
      </c>
    </row>
    <row r="368" spans="3:15" hidden="1" x14ac:dyDescent="0.25">
      <c r="C368" t="str">
        <f t="shared" si="5"/>
        <v>select N'Ігнатишак Йосип Васильович', N'32',  N'Онкологічний кабінет',  N'лікар-хірург-онколог',  N'1.00', 0, 0, 3565.714464, getDate(), null, getDate() union all</v>
      </c>
      <c r="D368" t="s">
        <v>1114</v>
      </c>
      <c r="E368" t="s">
        <v>699</v>
      </c>
      <c r="F368" t="s">
        <v>84</v>
      </c>
      <c r="G368" t="s">
        <v>1115</v>
      </c>
      <c r="H368" t="s">
        <v>168</v>
      </c>
      <c r="I368" t="s">
        <v>26</v>
      </c>
      <c r="J368" t="s">
        <v>26</v>
      </c>
      <c r="K368" t="s">
        <v>1569</v>
      </c>
      <c r="L368" t="s">
        <v>1569</v>
      </c>
      <c r="M368" t="s">
        <v>1569</v>
      </c>
      <c r="O368" t="s">
        <v>1581</v>
      </c>
    </row>
    <row r="369" spans="3:15" hidden="1" x14ac:dyDescent="0.25">
      <c r="C369" t="str">
        <f t="shared" si="5"/>
        <v>select N'Ігнатишак Олександра Михайлівна', N'3',  N'Інфекційне відділення',  N'лікар-інфекціоніст',  N'0.75', 0, 0, 2483.509204, getDate(), null, getDate() union all</v>
      </c>
      <c r="D369" t="s">
        <v>550</v>
      </c>
      <c r="E369" t="s">
        <v>92</v>
      </c>
      <c r="F369" t="s">
        <v>77</v>
      </c>
      <c r="G369" t="s">
        <v>548</v>
      </c>
      <c r="H369" t="s">
        <v>551</v>
      </c>
      <c r="I369" t="s">
        <v>26</v>
      </c>
      <c r="J369" t="s">
        <v>26</v>
      </c>
      <c r="K369" t="s">
        <v>1569</v>
      </c>
      <c r="L369" t="s">
        <v>1572</v>
      </c>
      <c r="M369" t="s">
        <v>1572</v>
      </c>
      <c r="O369" t="s">
        <v>1637</v>
      </c>
    </row>
    <row r="370" spans="3:15" hidden="1" x14ac:dyDescent="0.25">
      <c r="C370" t="str">
        <f t="shared" si="5"/>
        <v>select N'Ігнатишак Олександра Михайлівна', N'3',  N'Інфекційне відділення',  N'лікар-інфекціоніст дитячий',  N'0.25', 0, 0, 0, getDate(), null, getDate() union all</v>
      </c>
      <c r="D370" t="s">
        <v>550</v>
      </c>
      <c r="E370" t="s">
        <v>92</v>
      </c>
      <c r="F370" t="s">
        <v>77</v>
      </c>
      <c r="G370" t="s">
        <v>1145</v>
      </c>
      <c r="H370" t="s">
        <v>577</v>
      </c>
      <c r="I370" t="s">
        <v>26</v>
      </c>
      <c r="J370" t="s">
        <v>26</v>
      </c>
      <c r="K370" t="s">
        <v>1569</v>
      </c>
      <c r="L370" t="s">
        <v>1570</v>
      </c>
      <c r="M370" t="s">
        <v>1570</v>
      </c>
      <c r="O370">
        <v>0</v>
      </c>
    </row>
    <row r="371" spans="3:15" hidden="1" x14ac:dyDescent="0.25">
      <c r="C371" t="str">
        <f t="shared" si="5"/>
        <v>select N'Ігнатоля Тетяна Василівна', N'81',  N'Операційна №1',  N'Молодша медична сестра',  N'1.00', 8, 120, 0, getDate(), null, getDate() union all</v>
      </c>
      <c r="D371" t="s">
        <v>316</v>
      </c>
      <c r="E371" t="s">
        <v>231</v>
      </c>
      <c r="F371" t="s">
        <v>227</v>
      </c>
      <c r="G371" t="s">
        <v>111</v>
      </c>
      <c r="H371" t="s">
        <v>317</v>
      </c>
      <c r="I371" t="s">
        <v>48</v>
      </c>
      <c r="J371" t="s">
        <v>112</v>
      </c>
      <c r="K371" t="s">
        <v>1569</v>
      </c>
      <c r="L371" t="s">
        <v>1569</v>
      </c>
      <c r="M371" t="s">
        <v>1569</v>
      </c>
      <c r="O371">
        <v>0</v>
      </c>
    </row>
    <row r="372" spans="3:15" hidden="1" x14ac:dyDescent="0.25">
      <c r="C372" t="str">
        <f t="shared" si="5"/>
        <v>select N'Ігнаці Наталія Іванівна', N'82',  N'Відділення інтенсивної терапії для вагітної, роділлі, породіллі',  N'акушерка',  N'1.00', 8, 260, 0, getDate(), null, getDate() union all</v>
      </c>
      <c r="D372" t="s">
        <v>888</v>
      </c>
      <c r="E372" t="s">
        <v>485</v>
      </c>
      <c r="F372" t="s">
        <v>486</v>
      </c>
      <c r="G372" t="s">
        <v>46</v>
      </c>
      <c r="H372" t="s">
        <v>31</v>
      </c>
      <c r="I372" t="s">
        <v>48</v>
      </c>
      <c r="J372" t="s">
        <v>49</v>
      </c>
      <c r="K372" t="s">
        <v>1569</v>
      </c>
      <c r="L372" t="s">
        <v>1569</v>
      </c>
      <c r="M372" t="s">
        <v>1569</v>
      </c>
      <c r="O372">
        <v>0</v>
      </c>
    </row>
    <row r="373" spans="3:15" hidden="1" x14ac:dyDescent="0.25">
      <c r="C373" t="str">
        <f t="shared" si="5"/>
        <v>select N'Ійдер Марія Василівна', N'65',  N'Відділення інтенсивної терапії новонароджених',  N'Молодша медична сестра',  N'1.00', 8, 120, 0, getDate(), null, getDate() union all</v>
      </c>
      <c r="D373" t="s">
        <v>619</v>
      </c>
      <c r="E373" t="s">
        <v>79</v>
      </c>
      <c r="F373" t="s">
        <v>80</v>
      </c>
      <c r="G373" t="s">
        <v>111</v>
      </c>
      <c r="H373" t="s">
        <v>25</v>
      </c>
      <c r="I373" t="s">
        <v>48</v>
      </c>
      <c r="J373" t="s">
        <v>112</v>
      </c>
      <c r="K373" t="s">
        <v>1569</v>
      </c>
      <c r="L373" t="s">
        <v>1569</v>
      </c>
      <c r="M373" t="s">
        <v>1569</v>
      </c>
      <c r="O373">
        <v>0</v>
      </c>
    </row>
    <row r="374" spans="3:15" hidden="1" x14ac:dyDescent="0.25">
      <c r="C374" t="str">
        <f t="shared" si="5"/>
        <v>select N'Ільканич Алла Іванівна', N'94',  N'Господарський відділ',  N'двірник',  N'1.00', 0, 0, 0, getDate(), null, getDate() union all</v>
      </c>
      <c r="D374" t="s">
        <v>1189</v>
      </c>
      <c r="E374" t="s">
        <v>63</v>
      </c>
      <c r="F374" t="s">
        <v>64</v>
      </c>
      <c r="G374" t="s">
        <v>1190</v>
      </c>
      <c r="H374" t="s">
        <v>25</v>
      </c>
      <c r="I374" t="s">
        <v>26</v>
      </c>
      <c r="J374" t="s">
        <v>26</v>
      </c>
      <c r="K374" t="s">
        <v>1569</v>
      </c>
      <c r="L374" t="s">
        <v>1569</v>
      </c>
      <c r="M374" t="s">
        <v>1569</v>
      </c>
      <c r="O374">
        <v>0</v>
      </c>
    </row>
    <row r="375" spans="3:15" hidden="1" x14ac:dyDescent="0.25">
      <c r="C375" t="str">
        <f t="shared" si="5"/>
        <v>select N'Ісак Тетяна Іванівна', N'2',  N'Відділення екстреної (невідкладної) медичної допомоги',  N'лікар з медицини невідкладних станів',  N'1.00', 0, 0, 3286.085364, getDate(), null, getDate() union all</v>
      </c>
      <c r="D375" t="s">
        <v>172</v>
      </c>
      <c r="E375" t="s">
        <v>173</v>
      </c>
      <c r="F375" t="s">
        <v>30</v>
      </c>
      <c r="G375" t="s">
        <v>174</v>
      </c>
      <c r="H375" t="s">
        <v>175</v>
      </c>
      <c r="I375" t="s">
        <v>26</v>
      </c>
      <c r="J375" t="s">
        <v>26</v>
      </c>
      <c r="K375" t="s">
        <v>1569</v>
      </c>
      <c r="L375" t="s">
        <v>1569</v>
      </c>
      <c r="M375" t="s">
        <v>1569</v>
      </c>
      <c r="O375" t="s">
        <v>1638</v>
      </c>
    </row>
    <row r="376" spans="3:15" hidden="1" x14ac:dyDescent="0.25">
      <c r="C376" t="str">
        <f t="shared" si="5"/>
        <v>select N'Йобак Яна Вікторівна', N'22',  N'Відділення загальної терапії',  N'сестра медична',  N'1.00', 8, 200, 0, getDate(), null, getDate() union all</v>
      </c>
      <c r="D376" t="s">
        <v>447</v>
      </c>
      <c r="E376" t="s">
        <v>202</v>
      </c>
      <c r="F376" t="s">
        <v>203</v>
      </c>
      <c r="G376" t="s">
        <v>93</v>
      </c>
      <c r="H376" t="s">
        <v>181</v>
      </c>
      <c r="I376" t="s">
        <v>48</v>
      </c>
      <c r="J376" t="s">
        <v>95</v>
      </c>
      <c r="K376" t="s">
        <v>1569</v>
      </c>
      <c r="L376" t="s">
        <v>1569</v>
      </c>
      <c r="M376" t="s">
        <v>1569</v>
      </c>
      <c r="O376">
        <v>0</v>
      </c>
    </row>
    <row r="377" spans="3:15" hidden="1" x14ac:dyDescent="0.25">
      <c r="C377" t="str">
        <f t="shared" si="5"/>
        <v>select N'Йовбак Святослав Михайлович', N'32',  N'Гастроентерологічний кабінет',  N'лікар-гастроентеролог',  N'1.00', 0, 0, 0, getDate(), null, getDate() union all</v>
      </c>
      <c r="D377" t="s">
        <v>969</v>
      </c>
      <c r="E377" t="s">
        <v>967</v>
      </c>
      <c r="F377" t="s">
        <v>84</v>
      </c>
      <c r="G377" t="s">
        <v>968</v>
      </c>
      <c r="H377" t="s">
        <v>193</v>
      </c>
      <c r="I377" t="s">
        <v>26</v>
      </c>
      <c r="J377" t="s">
        <v>26</v>
      </c>
      <c r="K377" t="s">
        <v>1569</v>
      </c>
      <c r="L377" t="s">
        <v>1569</v>
      </c>
      <c r="M377" t="s">
        <v>1569</v>
      </c>
      <c r="O377">
        <v>0</v>
      </c>
    </row>
    <row r="378" spans="3:15" hidden="1" x14ac:dyDescent="0.25">
      <c r="C378" t="str">
        <f t="shared" si="5"/>
        <v>select N'Кабацій Мирослав Степанович', N'32',  N'Сектор дитячої консультації',  N'лікар-ортопед-травматолог дитячий',  N'0.50', 0, 0, 0, getDate(), null, getDate() union all</v>
      </c>
      <c r="D378" t="s">
        <v>934</v>
      </c>
      <c r="E378" t="s">
        <v>237</v>
      </c>
      <c r="F378" t="s">
        <v>84</v>
      </c>
      <c r="G378" t="s">
        <v>935</v>
      </c>
      <c r="H378">
        <v>1</v>
      </c>
      <c r="I378" t="s">
        <v>26</v>
      </c>
      <c r="J378" t="s">
        <v>26</v>
      </c>
      <c r="K378" t="s">
        <v>1571</v>
      </c>
      <c r="L378" t="s">
        <v>1569</v>
      </c>
      <c r="M378" t="s">
        <v>1571</v>
      </c>
      <c r="N378">
        <v>45544</v>
      </c>
      <c r="O378">
        <v>0</v>
      </c>
    </row>
    <row r="379" spans="3:15" hidden="1" x14ac:dyDescent="0.25">
      <c r="C379" t="str">
        <f t="shared" si="5"/>
        <v>select N'Кабацій Ольга Василівна', N'32',  N'Флюрографічний кабінет',  N'реєстратор медичний',  N'1.00', 8, 360, 0, getDate(), null, getDate() union all</v>
      </c>
      <c r="D379" t="s">
        <v>936</v>
      </c>
      <c r="E379" t="s">
        <v>393</v>
      </c>
      <c r="F379" t="s">
        <v>84</v>
      </c>
      <c r="G379" t="s">
        <v>313</v>
      </c>
      <c r="H379" t="s">
        <v>25</v>
      </c>
      <c r="I379" t="s">
        <v>48</v>
      </c>
      <c r="J379" t="s">
        <v>314</v>
      </c>
      <c r="K379" t="s">
        <v>1569</v>
      </c>
      <c r="L379" t="s">
        <v>1569</v>
      </c>
      <c r="M379" t="s">
        <v>1569</v>
      </c>
      <c r="O379">
        <v>0</v>
      </c>
    </row>
    <row r="380" spans="3:15" hidden="1" x14ac:dyDescent="0.25">
      <c r="C380" t="str">
        <f t="shared" si="5"/>
        <v>select N'Кабацій Ростислав Русланович', N'36',  N'Стоматологічне відділення',  N'лікар-стоматолог-терапевт',  N'1.00', 0, 0, 0, getDate(), null, getDate() union all</v>
      </c>
      <c r="D380" t="s">
        <v>1553</v>
      </c>
      <c r="E380" t="s">
        <v>340</v>
      </c>
      <c r="F380" t="s">
        <v>341</v>
      </c>
      <c r="G380" t="s">
        <v>1081</v>
      </c>
      <c r="H380" t="s">
        <v>1678</v>
      </c>
      <c r="I380" t="s">
        <v>26</v>
      </c>
      <c r="J380" t="s">
        <v>26</v>
      </c>
      <c r="K380" t="s">
        <v>1569</v>
      </c>
      <c r="L380" t="s">
        <v>1569</v>
      </c>
      <c r="M380" t="s">
        <v>1569</v>
      </c>
      <c r="O380">
        <v>0</v>
      </c>
    </row>
    <row r="381" spans="3:15" hidden="1" x14ac:dyDescent="0.25">
      <c r="C381" t="str">
        <f t="shared" si="5"/>
        <v>select N'Каганець Людмила Юріївна', N'81',  N'Операційний блок травматологічно-ортопедичного профілю',  N'Молодша медична сестра',  N'1.00', 8, 120, 0, getDate(), null, getDate() union all</v>
      </c>
      <c r="D381" t="s">
        <v>794</v>
      </c>
      <c r="E381" t="s">
        <v>795</v>
      </c>
      <c r="F381" t="s">
        <v>227</v>
      </c>
      <c r="G381" t="s">
        <v>111</v>
      </c>
      <c r="H381" t="s">
        <v>25</v>
      </c>
      <c r="I381" t="s">
        <v>48</v>
      </c>
      <c r="J381" t="s">
        <v>112</v>
      </c>
      <c r="K381" t="s">
        <v>1569</v>
      </c>
      <c r="L381" t="s">
        <v>1569</v>
      </c>
      <c r="M381" t="s">
        <v>1569</v>
      </c>
      <c r="O381">
        <v>0</v>
      </c>
    </row>
    <row r="382" spans="3:15" hidden="1" x14ac:dyDescent="0.25">
      <c r="C382" t="str">
        <f t="shared" si="5"/>
        <v>select N'Каїра Кирил Володимирович', N'13',  N'Кардіологічне відділення',  N'Брат медичний',  N'0.50', 8, 200, 0, getDate(), null, getDate() union all</v>
      </c>
      <c r="D382" t="s">
        <v>1398</v>
      </c>
      <c r="E382" t="s">
        <v>383</v>
      </c>
      <c r="F382" t="s">
        <v>384</v>
      </c>
      <c r="G382" t="s">
        <v>1015</v>
      </c>
      <c r="H382" t="s">
        <v>181</v>
      </c>
      <c r="I382" t="s">
        <v>48</v>
      </c>
      <c r="J382" t="s">
        <v>95</v>
      </c>
      <c r="K382" t="s">
        <v>1571</v>
      </c>
      <c r="L382" t="s">
        <v>1569</v>
      </c>
      <c r="M382" t="s">
        <v>1571</v>
      </c>
      <c r="O382">
        <v>0</v>
      </c>
    </row>
    <row r="383" spans="3:15" hidden="1" x14ac:dyDescent="0.25">
      <c r="C383" t="str">
        <f t="shared" si="5"/>
        <v>select N'Калініченко Юлія Сергіївна', N'32',  N'Сектор медичних оглядів',  N'лікар-рентгенолог',  N'0.25', 0, 0, 0, getDate(), null, getDate() union all</v>
      </c>
      <c r="D383" t="s">
        <v>372</v>
      </c>
      <c r="E383" t="s">
        <v>373</v>
      </c>
      <c r="F383" t="s">
        <v>84</v>
      </c>
      <c r="G383" t="s">
        <v>371</v>
      </c>
      <c r="H383">
        <v>1</v>
      </c>
      <c r="I383" t="s">
        <v>26</v>
      </c>
      <c r="J383" t="s">
        <v>26</v>
      </c>
      <c r="K383" s="5" t="s">
        <v>1668</v>
      </c>
      <c r="L383" t="s">
        <v>1574</v>
      </c>
      <c r="M383" t="s">
        <v>1570</v>
      </c>
      <c r="O383">
        <v>0</v>
      </c>
    </row>
    <row r="384" spans="3:15" hidden="1" x14ac:dyDescent="0.25">
      <c r="C384" t="str">
        <f t="shared" si="5"/>
        <v>select N'Калініченко Юлія Сергіївна', N'32',  N'Рентгенологічний кабінет',  N'лікар-рентгенолог',  N'1.00', 0, 0, 4918.4, getDate(), null, getDate() union all</v>
      </c>
      <c r="D384" t="s">
        <v>372</v>
      </c>
      <c r="E384" t="s">
        <v>212</v>
      </c>
      <c r="F384" t="s">
        <v>84</v>
      </c>
      <c r="G384" t="s">
        <v>371</v>
      </c>
      <c r="H384">
        <v>1</v>
      </c>
      <c r="I384" t="s">
        <v>26</v>
      </c>
      <c r="J384" t="s">
        <v>26</v>
      </c>
      <c r="K384" s="5" t="s">
        <v>1668</v>
      </c>
      <c r="L384" t="s">
        <v>1657</v>
      </c>
      <c r="M384" t="s">
        <v>1569</v>
      </c>
      <c r="O384" t="s">
        <v>1312</v>
      </c>
    </row>
    <row r="385" spans="3:15" hidden="1" x14ac:dyDescent="0.25">
      <c r="C385" t="str">
        <f t="shared" si="5"/>
        <v>select N'Кампов Надія Володимирівна', N'25',  N'Клініко-діагностична лабораторія',  N'лаборант',  N'1.00', 8, 200, 0, getDate(), null, getDate() union all</v>
      </c>
      <c r="D385" t="s">
        <v>604</v>
      </c>
      <c r="E385" t="s">
        <v>268</v>
      </c>
      <c r="F385" t="s">
        <v>269</v>
      </c>
      <c r="G385" t="s">
        <v>270</v>
      </c>
      <c r="H385" t="s">
        <v>596</v>
      </c>
      <c r="I385" t="s">
        <v>48</v>
      </c>
      <c r="J385" t="s">
        <v>95</v>
      </c>
      <c r="K385" t="s">
        <v>1569</v>
      </c>
      <c r="L385" t="s">
        <v>1569</v>
      </c>
      <c r="M385" t="s">
        <v>1569</v>
      </c>
      <c r="O385">
        <v>0</v>
      </c>
    </row>
    <row r="386" spans="3:15" hidden="1" x14ac:dyDescent="0.25">
      <c r="C386" t="str">
        <f t="shared" ref="C386:C449" si="6">CONCATENATE("select N'",D386,"', N'",F386,"', "," N'",E386,"',  N'",G386,"',  N'",M386,"', ",I386,", ",J386,", ",O386,", getDate(), null, getDate() union all")</f>
        <v>select N'Кампов Ольга Василівна', N'2',  N'Відділення екстреної (невідкладної) медичної допомоги',  N'Молодша медична сестра',  N'1.00', 8, 120, 0, getDate(), null, getDate() union all</v>
      </c>
      <c r="D386" t="s">
        <v>685</v>
      </c>
      <c r="E386" t="s">
        <v>173</v>
      </c>
      <c r="F386" t="s">
        <v>30</v>
      </c>
      <c r="G386" t="s">
        <v>111</v>
      </c>
      <c r="H386" t="s">
        <v>25</v>
      </c>
      <c r="I386" t="s">
        <v>48</v>
      </c>
      <c r="J386" t="s">
        <v>112</v>
      </c>
      <c r="K386" s="5" t="s">
        <v>1668</v>
      </c>
      <c r="L386" t="s">
        <v>1657</v>
      </c>
      <c r="M386" t="s">
        <v>1569</v>
      </c>
      <c r="O386">
        <v>0</v>
      </c>
    </row>
    <row r="387" spans="3:15" hidden="1" x14ac:dyDescent="0.25">
      <c r="C387" t="str">
        <f t="shared" si="6"/>
        <v>select N'Кампов Ольга Василівна', N'2',  N'Відділення екстреної (невідкладної) медичної допомоги',  N'Молодша медична сестра',  N'0.25', 8, 120, 0, getDate(), null, getDate() union all</v>
      </c>
      <c r="D387" t="s">
        <v>685</v>
      </c>
      <c r="E387" t="s">
        <v>173</v>
      </c>
      <c r="F387" t="s">
        <v>30</v>
      </c>
      <c r="G387" t="s">
        <v>111</v>
      </c>
      <c r="H387" t="s">
        <v>798</v>
      </c>
      <c r="I387" t="s">
        <v>48</v>
      </c>
      <c r="J387" t="s">
        <v>112</v>
      </c>
      <c r="K387" s="5" t="s">
        <v>1668</v>
      </c>
      <c r="L387" t="s">
        <v>1574</v>
      </c>
      <c r="M387" t="s">
        <v>1570</v>
      </c>
      <c r="O387">
        <v>0</v>
      </c>
    </row>
    <row r="388" spans="3:15" hidden="1" x14ac:dyDescent="0.25">
      <c r="C388" t="str">
        <f t="shared" si="6"/>
        <v>select N'Кампов Тетяна Нестерівна', N'7',  N'Відділення анестезіології та інтенсивної терапії',  N'сестра медична-анестезист',  N'1.00', 8, 260, 0, getDate(), null, getDate() union all</v>
      </c>
      <c r="D388" t="s">
        <v>946</v>
      </c>
      <c r="E388" t="s">
        <v>206</v>
      </c>
      <c r="F388" t="s">
        <v>140</v>
      </c>
      <c r="G388" t="s">
        <v>362</v>
      </c>
      <c r="H388" t="s">
        <v>25</v>
      </c>
      <c r="I388" t="s">
        <v>48</v>
      </c>
      <c r="J388" t="s">
        <v>49</v>
      </c>
      <c r="K388" t="s">
        <v>1569</v>
      </c>
      <c r="L388" t="s">
        <v>1569</v>
      </c>
      <c r="M388" t="s">
        <v>1569</v>
      </c>
      <c r="O388">
        <v>0</v>
      </c>
    </row>
    <row r="389" spans="3:15" hidden="1" x14ac:dyDescent="0.25">
      <c r="C389" t="str">
        <f t="shared" si="6"/>
        <v>select N'Капац Мирослава Михайлівна', N'86',  N'Відділення постінтенсивного виходжування для новонароджених та постнатального догляду',  N'сестра медична',  N'1.00', 8, 200, 0, getDate(), null, getDate() union all</v>
      </c>
      <c r="D389" t="s">
        <v>1325</v>
      </c>
      <c r="E389" t="s">
        <v>681</v>
      </c>
      <c r="F389" t="s">
        <v>682</v>
      </c>
      <c r="G389" t="s">
        <v>93</v>
      </c>
      <c r="H389" t="s">
        <v>887</v>
      </c>
      <c r="I389" t="s">
        <v>48</v>
      </c>
      <c r="J389" t="s">
        <v>95</v>
      </c>
      <c r="K389" t="s">
        <v>1569</v>
      </c>
      <c r="L389" t="s">
        <v>1569</v>
      </c>
      <c r="M389" t="s">
        <v>1569</v>
      </c>
      <c r="O389">
        <v>0</v>
      </c>
    </row>
    <row r="390" spans="3:15" hidden="1" x14ac:dyDescent="0.25">
      <c r="C390" t="str">
        <f t="shared" si="6"/>
        <v>select N'Капко Лілія Іллівна', N'82',  N'Відділення інтенсивної терапії для вагітної, роділлі, породіллі',  N'акушерка',  N'1.00', 8, 260, 0, getDate(), null, getDate() union all</v>
      </c>
      <c r="D390" t="s">
        <v>651</v>
      </c>
      <c r="E390" t="s">
        <v>485</v>
      </c>
      <c r="F390" t="s">
        <v>486</v>
      </c>
      <c r="G390" t="s">
        <v>46</v>
      </c>
      <c r="H390" t="s">
        <v>279</v>
      </c>
      <c r="I390" t="s">
        <v>48</v>
      </c>
      <c r="J390" t="s">
        <v>49</v>
      </c>
      <c r="K390" t="s">
        <v>1569</v>
      </c>
      <c r="L390" t="s">
        <v>1569</v>
      </c>
      <c r="M390" t="s">
        <v>1569</v>
      </c>
      <c r="O390">
        <v>0</v>
      </c>
    </row>
    <row r="391" spans="3:15" hidden="1" x14ac:dyDescent="0.25">
      <c r="C391" t="str">
        <f t="shared" si="6"/>
        <v>select N'Качайло Ганна Андріївна', N'81',  N'Операційна №1',  N'Молодша медична сестра',  N'1.00', 8, 120, 0, getDate(), null, getDate() union all</v>
      </c>
      <c r="D391" t="s">
        <v>866</v>
      </c>
      <c r="E391" t="s">
        <v>231</v>
      </c>
      <c r="F391" t="s">
        <v>227</v>
      </c>
      <c r="G391" t="s">
        <v>111</v>
      </c>
      <c r="H391" t="s">
        <v>204</v>
      </c>
      <c r="I391" t="s">
        <v>48</v>
      </c>
      <c r="J391" t="s">
        <v>112</v>
      </c>
      <c r="K391" t="s">
        <v>1569</v>
      </c>
      <c r="L391" t="s">
        <v>1569</v>
      </c>
      <c r="M391" t="s">
        <v>1569</v>
      </c>
      <c r="O391">
        <v>0</v>
      </c>
    </row>
    <row r="392" spans="3:15" hidden="1" x14ac:dyDescent="0.25">
      <c r="C392" t="str">
        <f t="shared" si="6"/>
        <v>select N'Качур Домініка Володимирівна', N'25',  N'Клініко-діагностична лабораторія',  N'лаборант',  N'1.00', 8, 200, 0, getDate(), null, getDate() union all</v>
      </c>
      <c r="D392" t="s">
        <v>267</v>
      </c>
      <c r="E392" t="s">
        <v>268</v>
      </c>
      <c r="F392" t="s">
        <v>269</v>
      </c>
      <c r="G392" t="s">
        <v>270</v>
      </c>
      <c r="H392" t="s">
        <v>31</v>
      </c>
      <c r="I392" t="s">
        <v>48</v>
      </c>
      <c r="J392" t="s">
        <v>95</v>
      </c>
      <c r="K392" t="s">
        <v>1569</v>
      </c>
      <c r="L392" t="s">
        <v>1569</v>
      </c>
      <c r="M392" t="s">
        <v>1569</v>
      </c>
      <c r="O392">
        <v>0</v>
      </c>
    </row>
    <row r="393" spans="3:15" hidden="1" x14ac:dyDescent="0.25">
      <c r="C393" t="str">
        <f t="shared" si="6"/>
        <v>select N'Качур Наталія Василівна', N'25',  N'Клініко-діагностична лабораторія',  N'лаборант',  N'1.00', 8, 200, 0, getDate(), null, getDate() union all</v>
      </c>
      <c r="D393" t="s">
        <v>1125</v>
      </c>
      <c r="E393" t="s">
        <v>268</v>
      </c>
      <c r="F393" t="s">
        <v>269</v>
      </c>
      <c r="G393" t="s">
        <v>270</v>
      </c>
      <c r="H393" t="s">
        <v>168</v>
      </c>
      <c r="I393" t="s">
        <v>48</v>
      </c>
      <c r="J393" t="s">
        <v>95</v>
      </c>
      <c r="K393" t="s">
        <v>1569</v>
      </c>
      <c r="L393" t="s">
        <v>1569</v>
      </c>
      <c r="M393" t="s">
        <v>1569</v>
      </c>
      <c r="O393">
        <v>0</v>
      </c>
    </row>
    <row r="394" spans="3:15" hidden="1" x14ac:dyDescent="0.25">
      <c r="C394" t="str">
        <f t="shared" si="6"/>
        <v>select N'Качур Руслана Степанівна', N'22',  N'Відділення загальної терапії',  N'сестра медична',  N'1.00', 8, 200, 0, getDate(), null, getDate() union all</v>
      </c>
      <c r="D394" t="s">
        <v>1150</v>
      </c>
      <c r="E394" t="s">
        <v>202</v>
      </c>
      <c r="F394" t="s">
        <v>203</v>
      </c>
      <c r="G394" t="s">
        <v>93</v>
      </c>
      <c r="H394" t="s">
        <v>25</v>
      </c>
      <c r="I394" t="s">
        <v>48</v>
      </c>
      <c r="J394" t="s">
        <v>95</v>
      </c>
      <c r="K394" t="s">
        <v>1569</v>
      </c>
      <c r="L394" t="s">
        <v>1569</v>
      </c>
      <c r="M394" t="s">
        <v>1569</v>
      </c>
      <c r="O394">
        <v>0</v>
      </c>
    </row>
    <row r="395" spans="3:15" hidden="1" x14ac:dyDescent="0.25">
      <c r="C395" t="str">
        <f t="shared" si="6"/>
        <v>select N'Квасніцький Андрій Васильович', N'21',  N'Онкологічне відділення',  N'лікар з променевої терапії',  N'0.10', 0, 0, 0, getDate(), null, getDate() union all</v>
      </c>
      <c r="D395" t="s">
        <v>597</v>
      </c>
      <c r="E395" t="s">
        <v>40</v>
      </c>
      <c r="F395" t="s">
        <v>41</v>
      </c>
      <c r="G395" t="s">
        <v>598</v>
      </c>
      <c r="H395">
        <v>1</v>
      </c>
      <c r="I395" t="s">
        <v>26</v>
      </c>
      <c r="J395" t="s">
        <v>26</v>
      </c>
      <c r="K395" t="s">
        <v>1573</v>
      </c>
      <c r="L395" t="s">
        <v>1569</v>
      </c>
      <c r="M395" t="s">
        <v>1573</v>
      </c>
      <c r="O395">
        <v>0</v>
      </c>
    </row>
    <row r="396" spans="3:15" hidden="1" x14ac:dyDescent="0.25">
      <c r="C396" t="str">
        <f t="shared" si="6"/>
        <v>select N'Кедебець Марія Павлівна', N'75',  N'Відділення діалізу',  N'Молодша медична сестра',  N'1.00', 8, 120, 0, getDate(), null, getDate() union all</v>
      </c>
      <c r="D396" t="s">
        <v>779</v>
      </c>
      <c r="E396" t="s">
        <v>538</v>
      </c>
      <c r="F396" t="s">
        <v>539</v>
      </c>
      <c r="G396" t="s">
        <v>111</v>
      </c>
      <c r="H396" t="s">
        <v>317</v>
      </c>
      <c r="I396" t="s">
        <v>48</v>
      </c>
      <c r="J396" t="s">
        <v>112</v>
      </c>
      <c r="K396" t="s">
        <v>1569</v>
      </c>
      <c r="L396" t="s">
        <v>1569</v>
      </c>
      <c r="M396" t="s">
        <v>1569</v>
      </c>
      <c r="O396">
        <v>0</v>
      </c>
    </row>
    <row r="397" spans="3:15" hidden="1" x14ac:dyDescent="0.25">
      <c r="C397" t="str">
        <f t="shared" si="6"/>
        <v>select N'Кейкер Світлана Іллівна', N'33',  N'Жіноча консультація',  N'лікар-акушер-гінеколог',  N'1.00', 0, 0, 0, getDate(), null, getDate() union all</v>
      </c>
      <c r="D397" t="s">
        <v>295</v>
      </c>
      <c r="E397" t="s">
        <v>222</v>
      </c>
      <c r="F397" t="s">
        <v>223</v>
      </c>
      <c r="G397" t="s">
        <v>36</v>
      </c>
      <c r="H397">
        <v>1</v>
      </c>
      <c r="I397" t="s">
        <v>26</v>
      </c>
      <c r="J397" t="s">
        <v>26</v>
      </c>
      <c r="K397" t="s">
        <v>1569</v>
      </c>
      <c r="L397" t="s">
        <v>1569</v>
      </c>
      <c r="M397" t="s">
        <v>1569</v>
      </c>
      <c r="O397">
        <v>0</v>
      </c>
    </row>
    <row r="398" spans="3:15" hidden="1" x14ac:dyDescent="0.25">
      <c r="C398" t="str">
        <f t="shared" si="6"/>
        <v>select N'Кельман Світлана Дмитрівна', N'13',  N'Кардіологічне відділення',  N'лікар-кардіолог',  N'1.00', 0, 0, 965.07935, getDate(), null, getDate() union all</v>
      </c>
      <c r="D398" t="s">
        <v>917</v>
      </c>
      <c r="E398" t="s">
        <v>383</v>
      </c>
      <c r="F398" t="s">
        <v>384</v>
      </c>
      <c r="G398" t="s">
        <v>841</v>
      </c>
      <c r="H398" t="s">
        <v>353</v>
      </c>
      <c r="I398" t="s">
        <v>26</v>
      </c>
      <c r="J398" t="s">
        <v>26</v>
      </c>
      <c r="K398" t="s">
        <v>1569</v>
      </c>
      <c r="L398" t="s">
        <v>1569</v>
      </c>
      <c r="M398" t="s">
        <v>1569</v>
      </c>
      <c r="O398" t="s">
        <v>918</v>
      </c>
    </row>
    <row r="399" spans="3:15" hidden="1" x14ac:dyDescent="0.25">
      <c r="C399" t="str">
        <f t="shared" si="6"/>
        <v>select N'Кельман Світлана Павлівна', N'81',  N'Операційна №1',  N'Молодша медична сестра',  N'1.00', 8, 120, 0, getDate(), null, getDate() union all</v>
      </c>
      <c r="D399" t="s">
        <v>1208</v>
      </c>
      <c r="E399" t="s">
        <v>231</v>
      </c>
      <c r="F399" t="s">
        <v>227</v>
      </c>
      <c r="G399" t="s">
        <v>111</v>
      </c>
      <c r="H399" t="s">
        <v>196</v>
      </c>
      <c r="I399" t="s">
        <v>48</v>
      </c>
      <c r="J399" t="s">
        <v>112</v>
      </c>
      <c r="K399" t="s">
        <v>1569</v>
      </c>
      <c r="L399" t="s">
        <v>1569</v>
      </c>
      <c r="M399" t="s">
        <v>1569</v>
      </c>
      <c r="O399">
        <v>0</v>
      </c>
    </row>
    <row r="400" spans="3:15" hidden="1" x14ac:dyDescent="0.25">
      <c r="C400" t="str">
        <f t="shared" si="6"/>
        <v>select N'Кенес Мирослава Миколаївна', N'32',  N'Травматологічний кабінет',  N'сестра медична',  N'1.00', 8, 200, 0, getDate(), null, getDate() union all</v>
      </c>
      <c r="D400" t="s">
        <v>1156</v>
      </c>
      <c r="E400" t="s">
        <v>240</v>
      </c>
      <c r="F400" t="s">
        <v>84</v>
      </c>
      <c r="G400" t="s">
        <v>93</v>
      </c>
      <c r="H400" t="s">
        <v>25</v>
      </c>
      <c r="I400" t="s">
        <v>48</v>
      </c>
      <c r="J400" t="s">
        <v>95</v>
      </c>
      <c r="K400" t="s">
        <v>1569</v>
      </c>
      <c r="L400" t="s">
        <v>1569</v>
      </c>
      <c r="M400" t="s">
        <v>1569</v>
      </c>
      <c r="O400">
        <v>0</v>
      </c>
    </row>
    <row r="401" spans="3:15" hidden="1" x14ac:dyDescent="0.25">
      <c r="C401" t="str">
        <f t="shared" si="6"/>
        <v>select N'Кенис Марія Василівна', N'31',  N'Відділ досліджень та розвитку',  N'Статистик',  N'1.00', 5, 640, 0, getDate(), null, getDate() union all</v>
      </c>
      <c r="D401" t="s">
        <v>787</v>
      </c>
      <c r="E401" t="s">
        <v>58</v>
      </c>
      <c r="F401" t="s">
        <v>59</v>
      </c>
      <c r="G401" t="s">
        <v>769</v>
      </c>
      <c r="H401" t="s">
        <v>535</v>
      </c>
      <c r="I401" t="s">
        <v>23</v>
      </c>
      <c r="J401" t="s">
        <v>61</v>
      </c>
      <c r="K401" s="5" t="s">
        <v>1668</v>
      </c>
      <c r="L401" t="s">
        <v>1657</v>
      </c>
      <c r="M401" t="s">
        <v>1569</v>
      </c>
      <c r="O401">
        <v>0</v>
      </c>
    </row>
    <row r="402" spans="3:15" hidden="1" x14ac:dyDescent="0.25">
      <c r="C402" t="str">
        <f t="shared" si="6"/>
        <v>select N'Кенис Марія Василівна', N'98',  N'Відділ з інфекційного контролю',  N'Статистик',  N'0.25', 5, 640, 0, getDate(), null, getDate() union all</v>
      </c>
      <c r="D402" t="s">
        <v>787</v>
      </c>
      <c r="E402" t="s">
        <v>1419</v>
      </c>
      <c r="F402" t="s">
        <v>1420</v>
      </c>
      <c r="G402" t="s">
        <v>769</v>
      </c>
      <c r="H402" t="s">
        <v>535</v>
      </c>
      <c r="I402" t="s">
        <v>23</v>
      </c>
      <c r="J402" t="s">
        <v>61</v>
      </c>
      <c r="K402" s="5" t="s">
        <v>1668</v>
      </c>
      <c r="L402" t="s">
        <v>1574</v>
      </c>
      <c r="M402" t="s">
        <v>1570</v>
      </c>
      <c r="O402">
        <v>0</v>
      </c>
    </row>
    <row r="403" spans="3:15" hidden="1" x14ac:dyDescent="0.25">
      <c r="C403" t="str">
        <f t="shared" si="6"/>
        <v>select N'Керечанин Наталія Василівна', N'54',  N'Паталогоанатомічне відділення',  N'лікар-патологоанатом',  N'1.00', 8, 360, 0, getDate(), null, getDate() union all</v>
      </c>
      <c r="D403" t="s">
        <v>733</v>
      </c>
      <c r="E403" t="s">
        <v>286</v>
      </c>
      <c r="F403" t="s">
        <v>287</v>
      </c>
      <c r="G403" t="s">
        <v>288</v>
      </c>
      <c r="H403">
        <v>1</v>
      </c>
      <c r="I403">
        <v>8</v>
      </c>
      <c r="J403">
        <v>360</v>
      </c>
      <c r="K403" t="s">
        <v>1569</v>
      </c>
      <c r="L403" t="s">
        <v>1569</v>
      </c>
      <c r="M403" t="s">
        <v>1569</v>
      </c>
      <c r="O403">
        <v>0</v>
      </c>
    </row>
    <row r="404" spans="3:15" hidden="1" x14ac:dyDescent="0.25">
      <c r="C404" t="str">
        <f t="shared" si="6"/>
        <v>select N'Кертийс Мар’яна Михайлівна', N'28',  N'Діагностичне відділення',  N'реєстратор медичний',  N'1.00', 8, 360, 0, getDate(), null, getDate() union all</v>
      </c>
      <c r="D404" t="s">
        <v>412</v>
      </c>
      <c r="E404" t="s">
        <v>364</v>
      </c>
      <c r="F404" t="s">
        <v>365</v>
      </c>
      <c r="G404" t="s">
        <v>313</v>
      </c>
      <c r="H404" t="s">
        <v>413</v>
      </c>
      <c r="I404" t="s">
        <v>48</v>
      </c>
      <c r="J404" t="s">
        <v>314</v>
      </c>
      <c r="K404" t="s">
        <v>1569</v>
      </c>
      <c r="L404" t="s">
        <v>1569</v>
      </c>
      <c r="M404" t="s">
        <v>1569</v>
      </c>
      <c r="O404">
        <v>0</v>
      </c>
    </row>
    <row r="405" spans="3:15" hidden="1" x14ac:dyDescent="0.25">
      <c r="C405" t="str">
        <f t="shared" si="6"/>
        <v>select N'Кешеля Любов Михайлівна', N'19',  N'Гнійно-септичне хірургічне відділення',  N'сестра медична',  N'1.00', 8, 200, 0, getDate(), null, getDate() union all</v>
      </c>
      <c r="D405" t="s">
        <v>1317</v>
      </c>
      <c r="E405" t="s">
        <v>137</v>
      </c>
      <c r="F405" t="s">
        <v>138</v>
      </c>
      <c r="G405" t="s">
        <v>93</v>
      </c>
      <c r="H405" t="s">
        <v>475</v>
      </c>
      <c r="I405" t="s">
        <v>48</v>
      </c>
      <c r="J405" t="s">
        <v>95</v>
      </c>
      <c r="K405" t="s">
        <v>1569</v>
      </c>
      <c r="L405" t="s">
        <v>1569</v>
      </c>
      <c r="M405" t="s">
        <v>1569</v>
      </c>
      <c r="O405">
        <v>0</v>
      </c>
    </row>
    <row r="406" spans="3:15" hidden="1" x14ac:dyDescent="0.25">
      <c r="C406" t="str">
        <f t="shared" si="6"/>
        <v>select N'Кийкер Наталія Іванівна', N'93',  N'Бухгалтерія',  N'Бухгалтер з розрахунків заробітної плати',  N'1.00', 10, 800, 0, getDate(), null, getDate() union all</v>
      </c>
      <c r="D406" t="s">
        <v>1466</v>
      </c>
      <c r="E406" t="s">
        <v>330</v>
      </c>
      <c r="F406" t="s">
        <v>331</v>
      </c>
      <c r="G406" t="s">
        <v>332</v>
      </c>
      <c r="H406" t="s">
        <v>196</v>
      </c>
      <c r="I406" t="s">
        <v>55</v>
      </c>
      <c r="J406" t="s">
        <v>56</v>
      </c>
      <c r="K406" t="s">
        <v>1569</v>
      </c>
      <c r="L406" t="s">
        <v>1569</v>
      </c>
      <c r="M406" t="s">
        <v>1569</v>
      </c>
      <c r="O406">
        <v>0</v>
      </c>
    </row>
    <row r="407" spans="3:15" hidden="1" x14ac:dyDescent="0.25">
      <c r="C407" t="str">
        <f t="shared" si="6"/>
        <v>select N'Кирлик Оксана Іванівна', N'32',  N'Реабілітаційний кабінет',  N'лікар фізичної та реабілітаційної медицини',  N'1.00', 0, 0, 0, getDate(), null, getDate() union all</v>
      </c>
      <c r="D407" t="s">
        <v>811</v>
      </c>
      <c r="E407" t="s">
        <v>758</v>
      </c>
      <c r="F407" t="s">
        <v>84</v>
      </c>
      <c r="G407" t="s">
        <v>611</v>
      </c>
      <c r="H407">
        <v>1</v>
      </c>
      <c r="I407" t="s">
        <v>26</v>
      </c>
      <c r="J407" t="s">
        <v>26</v>
      </c>
      <c r="K407" t="s">
        <v>1569</v>
      </c>
      <c r="L407" t="s">
        <v>1569</v>
      </c>
      <c r="M407" t="s">
        <v>1569</v>
      </c>
      <c r="O407">
        <v>0</v>
      </c>
    </row>
    <row r="408" spans="3:15" hidden="1" x14ac:dyDescent="0.25">
      <c r="C408" t="str">
        <f t="shared" si="6"/>
        <v>select N'Кирюхіна Наталія Сергіївна', N'25',  N'Клініко-діагностична лабораторія',  N'лаборант',  N'1.00', 8, 200, 0, getDate(), null, getDate() union all</v>
      </c>
      <c r="D408" t="s">
        <v>851</v>
      </c>
      <c r="E408" t="s">
        <v>268</v>
      </c>
      <c r="F408" t="s">
        <v>269</v>
      </c>
      <c r="G408" t="s">
        <v>270</v>
      </c>
      <c r="H408" t="s">
        <v>106</v>
      </c>
      <c r="I408" t="s">
        <v>48</v>
      </c>
      <c r="J408" t="s">
        <v>95</v>
      </c>
      <c r="K408" t="s">
        <v>1569</v>
      </c>
      <c r="L408" t="s">
        <v>1569</v>
      </c>
      <c r="M408" t="s">
        <v>1569</v>
      </c>
      <c r="O408">
        <v>0</v>
      </c>
    </row>
    <row r="409" spans="3:15" hidden="1" x14ac:dyDescent="0.25">
      <c r="C409" t="str">
        <f t="shared" si="6"/>
        <v>select N'Кичера Наталія Михайлівна', N'18',  N'Хірургічне відділення №1',  N'Молодша медична сестра',  N'1.00', 8, 120, 0, getDate(), null, getDate() union all</v>
      </c>
      <c r="D409" t="s">
        <v>472</v>
      </c>
      <c r="E409" t="s">
        <v>151</v>
      </c>
      <c r="F409" t="s">
        <v>152</v>
      </c>
      <c r="G409" t="s">
        <v>111</v>
      </c>
      <c r="H409" t="s">
        <v>70</v>
      </c>
      <c r="I409" t="s">
        <v>48</v>
      </c>
      <c r="J409" t="s">
        <v>112</v>
      </c>
      <c r="K409" t="s">
        <v>1569</v>
      </c>
      <c r="L409" t="s">
        <v>1569</v>
      </c>
      <c r="M409" t="s">
        <v>1569</v>
      </c>
      <c r="O409">
        <v>0</v>
      </c>
    </row>
    <row r="410" spans="3:15" hidden="1" x14ac:dyDescent="0.25">
      <c r="C410" t="str">
        <f t="shared" si="6"/>
        <v>select N'Кім Марина Сергіївна', N'',  N'Адміністрація',  N'секретар',  N'1.00', 0, 0, 0, getDate(), null, getDate() union all</v>
      </c>
      <c r="D410" t="s">
        <v>990</v>
      </c>
      <c r="E410" t="s">
        <v>191</v>
      </c>
      <c r="G410" t="s">
        <v>991</v>
      </c>
      <c r="H410" t="s">
        <v>25</v>
      </c>
      <c r="I410" t="s">
        <v>26</v>
      </c>
      <c r="J410" t="s">
        <v>26</v>
      </c>
      <c r="K410" t="s">
        <v>1569</v>
      </c>
      <c r="L410" t="s">
        <v>1569</v>
      </c>
      <c r="M410" t="s">
        <v>1569</v>
      </c>
      <c r="O410">
        <v>0</v>
      </c>
    </row>
    <row r="411" spans="3:15" hidden="1" x14ac:dyDescent="0.25">
      <c r="C411" t="str">
        <f t="shared" si="6"/>
        <v>select N'Кіреєва Олександра Вікторівна', N'18',  N'Хірургічне відділення №1',  N'сестра медична',  N'1.00', 8, 200, 0, getDate(), null, getDate() union all</v>
      </c>
      <c r="D411" t="s">
        <v>1241</v>
      </c>
      <c r="E411" t="s">
        <v>151</v>
      </c>
      <c r="F411" t="s">
        <v>152</v>
      </c>
      <c r="G411" t="s">
        <v>93</v>
      </c>
      <c r="H411" t="s">
        <v>181</v>
      </c>
      <c r="I411" t="s">
        <v>48</v>
      </c>
      <c r="J411" t="s">
        <v>95</v>
      </c>
      <c r="K411" t="s">
        <v>1569</v>
      </c>
      <c r="L411" t="s">
        <v>1569</v>
      </c>
      <c r="M411" t="s">
        <v>1569</v>
      </c>
      <c r="O411">
        <v>0</v>
      </c>
    </row>
    <row r="412" spans="3:15" hidden="1" x14ac:dyDescent="0.25">
      <c r="C412" t="str">
        <f t="shared" si="6"/>
        <v>select N'Клим Христина Сергіївна', N'32',  N'Реабілітаційний кабінет',  N'Асистент фізичного терапевта',  N'1.00', 8, 360, 0, getDate(), null, getDate() union all</v>
      </c>
      <c r="D412" t="s">
        <v>830</v>
      </c>
      <c r="E412" t="s">
        <v>758</v>
      </c>
      <c r="F412" t="s">
        <v>84</v>
      </c>
      <c r="G412" t="s">
        <v>553</v>
      </c>
      <c r="H412" t="s">
        <v>25</v>
      </c>
      <c r="I412" t="s">
        <v>48</v>
      </c>
      <c r="J412" t="s">
        <v>314</v>
      </c>
      <c r="K412" t="s">
        <v>1569</v>
      </c>
      <c r="L412" t="s">
        <v>1569</v>
      </c>
      <c r="M412" t="s">
        <v>1569</v>
      </c>
      <c r="O412">
        <v>0</v>
      </c>
    </row>
    <row r="413" spans="3:15" hidden="1" x14ac:dyDescent="0.25">
      <c r="C413" t="str">
        <f t="shared" si="6"/>
        <v>select N'Клімішен Андрій Володимирович', N'5',  N'Відділення ортопедії, травматології та нейрохірургії',  N'лікар-ортопед-травматолог',  N'1.00', 0, 0, 2410.666664, getDate(), null, getDate() union all</v>
      </c>
      <c r="D413" t="s">
        <v>21</v>
      </c>
      <c r="E413" t="s">
        <v>22</v>
      </c>
      <c r="F413" t="s">
        <v>23</v>
      </c>
      <c r="G413" t="s">
        <v>24</v>
      </c>
      <c r="H413">
        <v>1</v>
      </c>
      <c r="I413" t="s">
        <v>26</v>
      </c>
      <c r="J413" t="s">
        <v>26</v>
      </c>
      <c r="K413" s="5" t="s">
        <v>1668</v>
      </c>
      <c r="L413" t="s">
        <v>1657</v>
      </c>
      <c r="M413" t="s">
        <v>1569</v>
      </c>
      <c r="O413" t="s">
        <v>1639</v>
      </c>
    </row>
    <row r="414" spans="3:15" hidden="1" x14ac:dyDescent="0.25">
      <c r="C414" t="str">
        <f t="shared" si="6"/>
        <v>select N'Клімішен Андрій Володимирович', N'5',  N'Відділення ортопедії, травматології та нейрохірургії',  N'лікар-нейрохірург',  N'0.25', 0, 0, 0, getDate(), null, getDate() union all</v>
      </c>
      <c r="D414" t="s">
        <v>21</v>
      </c>
      <c r="E414" t="s">
        <v>22</v>
      </c>
      <c r="F414" t="s">
        <v>23</v>
      </c>
      <c r="G414" t="s">
        <v>1427</v>
      </c>
      <c r="H414" t="s">
        <v>1674</v>
      </c>
      <c r="I414" t="s">
        <v>26</v>
      </c>
      <c r="J414" t="s">
        <v>26</v>
      </c>
      <c r="K414" s="5" t="s">
        <v>1668</v>
      </c>
      <c r="L414" t="s">
        <v>1574</v>
      </c>
      <c r="M414" t="s">
        <v>1570</v>
      </c>
      <c r="O414">
        <v>0</v>
      </c>
    </row>
    <row r="415" spans="3:15" hidden="1" x14ac:dyDescent="0.25">
      <c r="C415" t="str">
        <f t="shared" si="6"/>
        <v>select N'Клованич Ольга Іванівна', N'28',  N'Ендоскопічний кабінет',  N'Молодша медична сестра',  N'1.00', 8, 120, 0, getDate(), null, getDate() union all</v>
      </c>
      <c r="D415" t="s">
        <v>385</v>
      </c>
      <c r="E415" t="s">
        <v>380</v>
      </c>
      <c r="F415" t="s">
        <v>365</v>
      </c>
      <c r="G415" t="s">
        <v>111</v>
      </c>
      <c r="H415" t="s">
        <v>25</v>
      </c>
      <c r="I415" t="s">
        <v>48</v>
      </c>
      <c r="J415" t="s">
        <v>112</v>
      </c>
      <c r="K415" t="s">
        <v>1569</v>
      </c>
      <c r="L415" t="s">
        <v>1569</v>
      </c>
      <c r="M415" t="s">
        <v>1569</v>
      </c>
      <c r="O415">
        <v>0</v>
      </c>
    </row>
    <row r="416" spans="3:15" hidden="1" x14ac:dyDescent="0.25">
      <c r="C416" t="str">
        <f t="shared" si="6"/>
        <v>select N'Клочанка Мар’яна Василівна', N'18',  N'Хірургічне відділення №1',  N'сестра медична',  N'1.00', 8, 200, 0, getDate(), null, getDate() union all</v>
      </c>
      <c r="D416" t="s">
        <v>1027</v>
      </c>
      <c r="E416" t="s">
        <v>151</v>
      </c>
      <c r="F416" t="s">
        <v>152</v>
      </c>
      <c r="G416" t="s">
        <v>93</v>
      </c>
      <c r="H416" t="s">
        <v>292</v>
      </c>
      <c r="I416" t="s">
        <v>48</v>
      </c>
      <c r="J416" t="s">
        <v>95</v>
      </c>
      <c r="K416" t="s">
        <v>1569</v>
      </c>
      <c r="L416" t="s">
        <v>1569</v>
      </c>
      <c r="M416" t="s">
        <v>1569</v>
      </c>
      <c r="O416">
        <v>0</v>
      </c>
    </row>
    <row r="417" spans="3:15" hidden="1" x14ac:dyDescent="0.25">
      <c r="C417" t="str">
        <f t="shared" si="6"/>
        <v>select N'Кобіль Ганна Андріївна', N'22',  N'Відділення загальної терапії',  N'Молодша медична сестра',  N'1.00', 8, 120, 0, getDate(), null, getDate() union all</v>
      </c>
      <c r="D417" t="s">
        <v>275</v>
      </c>
      <c r="E417" t="s">
        <v>202</v>
      </c>
      <c r="F417" t="s">
        <v>203</v>
      </c>
      <c r="G417" t="s">
        <v>111</v>
      </c>
      <c r="H417" t="s">
        <v>25</v>
      </c>
      <c r="I417" t="s">
        <v>48</v>
      </c>
      <c r="J417" t="s">
        <v>112</v>
      </c>
      <c r="K417" t="s">
        <v>1569</v>
      </c>
      <c r="L417" t="s">
        <v>1569</v>
      </c>
      <c r="M417" t="s">
        <v>1569</v>
      </c>
      <c r="O417">
        <v>0</v>
      </c>
    </row>
    <row r="418" spans="3:15" hidden="1" x14ac:dyDescent="0.25">
      <c r="C418" t="str">
        <f t="shared" si="6"/>
        <v>select N'Ковач Алла Іржіївна', N'32',  N'Ревматологічний кабінет',  N'лікар-ревматолог',  N'1.00', 0, 0, 0, getDate(), null, getDate() union all</v>
      </c>
      <c r="D418" t="s">
        <v>831</v>
      </c>
      <c r="E418" t="s">
        <v>832</v>
      </c>
      <c r="F418" t="s">
        <v>84</v>
      </c>
      <c r="G418" t="s">
        <v>833</v>
      </c>
      <c r="H418">
        <v>1</v>
      </c>
      <c r="I418" t="s">
        <v>26</v>
      </c>
      <c r="J418" t="s">
        <v>26</v>
      </c>
      <c r="K418" t="s">
        <v>1569</v>
      </c>
      <c r="L418" t="s">
        <v>1569</v>
      </c>
      <c r="M418" t="s">
        <v>1569</v>
      </c>
      <c r="O418">
        <v>0</v>
      </c>
    </row>
    <row r="419" spans="3:15" hidden="1" x14ac:dyDescent="0.25">
      <c r="C419" t="str">
        <f t="shared" si="6"/>
        <v>select N'Ковач Ганна Василівна', N'18',  N'Хірургічне відділення №1',  N'сестра медична',  N'1.00', 8, 200, 0, getDate(), null, getDate() union all</v>
      </c>
      <c r="D419" t="s">
        <v>926</v>
      </c>
      <c r="E419" t="s">
        <v>151</v>
      </c>
      <c r="F419" t="s">
        <v>152</v>
      </c>
      <c r="G419" t="s">
        <v>93</v>
      </c>
      <c r="H419" t="s">
        <v>181</v>
      </c>
      <c r="I419" t="s">
        <v>48</v>
      </c>
      <c r="J419" t="s">
        <v>95</v>
      </c>
      <c r="K419" t="s">
        <v>1569</v>
      </c>
      <c r="L419" t="s">
        <v>1569</v>
      </c>
      <c r="M419" t="s">
        <v>1569</v>
      </c>
      <c r="O419">
        <v>0</v>
      </c>
    </row>
    <row r="420" spans="3:15" hidden="1" x14ac:dyDescent="0.25">
      <c r="C420" t="str">
        <f t="shared" si="6"/>
        <v>select N'Ковач Евеліна Юріївна', N'32',  N'Сектор дитячої консультації',  N'Лікар з ультразвукової діагностики дитячий',  N'1.00', 0, 0, 0, getDate(), null, getDate() union all</v>
      </c>
      <c r="D420" t="s">
        <v>581</v>
      </c>
      <c r="E420" t="s">
        <v>237</v>
      </c>
      <c r="F420" t="s">
        <v>84</v>
      </c>
      <c r="G420" t="s">
        <v>582</v>
      </c>
      <c r="H420" t="s">
        <v>131</v>
      </c>
      <c r="I420" t="s">
        <v>26</v>
      </c>
      <c r="J420" t="s">
        <v>26</v>
      </c>
      <c r="K420" t="s">
        <v>1569</v>
      </c>
      <c r="L420" t="s">
        <v>1569</v>
      </c>
      <c r="M420" t="s">
        <v>1569</v>
      </c>
      <c r="O420">
        <v>0</v>
      </c>
    </row>
    <row r="421" spans="3:15" hidden="1" x14ac:dyDescent="0.25">
      <c r="C421" t="str">
        <f t="shared" si="6"/>
        <v>select N'Ковач Євгенія Євгенівна', N'16',  N'Пологове відділення',  N'лікар-акушер-гінеколог',  N'1.00', 0, 0, 2393.766144, getDate(), null, getDate() union all</v>
      </c>
      <c r="D421" t="s">
        <v>883</v>
      </c>
      <c r="E421" t="s">
        <v>157</v>
      </c>
      <c r="F421" t="s">
        <v>158</v>
      </c>
      <c r="G421" t="s">
        <v>36</v>
      </c>
      <c r="H421" t="s">
        <v>181</v>
      </c>
      <c r="I421" t="s">
        <v>26</v>
      </c>
      <c r="J421" t="s">
        <v>26</v>
      </c>
      <c r="K421" s="5" t="s">
        <v>1668</v>
      </c>
      <c r="L421" t="s">
        <v>1657</v>
      </c>
      <c r="M421" t="s">
        <v>1569</v>
      </c>
      <c r="O421" t="s">
        <v>1640</v>
      </c>
    </row>
    <row r="422" spans="3:15" hidden="1" x14ac:dyDescent="0.25">
      <c r="C422" t="str">
        <f t="shared" si="6"/>
        <v>select N'Ковач Євгенія Євгенівна', N'16',  N'Пологове відділення',  N'лікар з ультразвукової діагностики',  N'0.25', 0, 0, 0, getDate(), null, getDate() union all</v>
      </c>
      <c r="D422" t="s">
        <v>883</v>
      </c>
      <c r="E422" t="s">
        <v>157</v>
      </c>
      <c r="F422" t="s">
        <v>158</v>
      </c>
      <c r="G422" t="s">
        <v>159</v>
      </c>
      <c r="H422" t="s">
        <v>1691</v>
      </c>
      <c r="I422" t="s">
        <v>26</v>
      </c>
      <c r="J422" t="s">
        <v>26</v>
      </c>
      <c r="K422" s="5" t="s">
        <v>1668</v>
      </c>
      <c r="L422" t="s">
        <v>1574</v>
      </c>
      <c r="M422" t="s">
        <v>1570</v>
      </c>
      <c r="O422">
        <v>0</v>
      </c>
    </row>
    <row r="423" spans="3:15" hidden="1" x14ac:dyDescent="0.25">
      <c r="C423" t="str">
        <f t="shared" si="6"/>
        <v>select N'Ковач Наталія Юріївна', N'94',  N'Господарський відділ',  N'ліфтер',  N'1.00', 0, 0, 0, getDate(), null, getDate() union all</v>
      </c>
      <c r="D423" t="s">
        <v>796</v>
      </c>
      <c r="E423" t="s">
        <v>63</v>
      </c>
      <c r="F423" t="s">
        <v>64</v>
      </c>
      <c r="G423" t="s">
        <v>792</v>
      </c>
      <c r="H423" t="s">
        <v>290</v>
      </c>
      <c r="I423" t="s">
        <v>26</v>
      </c>
      <c r="J423" t="s">
        <v>26</v>
      </c>
      <c r="K423" t="s">
        <v>1569</v>
      </c>
      <c r="L423" t="s">
        <v>1569</v>
      </c>
      <c r="M423" t="s">
        <v>1569</v>
      </c>
      <c r="O423">
        <v>0</v>
      </c>
    </row>
    <row r="424" spans="3:15" hidden="1" x14ac:dyDescent="0.25">
      <c r="C424" t="str">
        <f t="shared" si="6"/>
        <v>select N'Ковач Оксана Юріївна', N'13',  N'Кардіологічне відділення',  N'сестра медична',  N'0.50', 8, 200, 0, getDate(), null, getDate() union all</v>
      </c>
      <c r="D424" t="s">
        <v>1316</v>
      </c>
      <c r="E424" t="s">
        <v>383</v>
      </c>
      <c r="F424" t="s">
        <v>384</v>
      </c>
      <c r="G424" t="s">
        <v>93</v>
      </c>
      <c r="H424" t="s">
        <v>31</v>
      </c>
      <c r="I424" t="s">
        <v>48</v>
      </c>
      <c r="J424" t="s">
        <v>95</v>
      </c>
      <c r="K424" t="s">
        <v>1571</v>
      </c>
      <c r="L424" t="s">
        <v>1569</v>
      </c>
      <c r="M424" t="s">
        <v>1571</v>
      </c>
      <c r="O424">
        <v>0</v>
      </c>
    </row>
    <row r="425" spans="3:15" hidden="1" x14ac:dyDescent="0.25">
      <c r="C425" t="str">
        <f t="shared" si="6"/>
        <v>select N'Ковач Світлана Андріївна', N'32',  N'Кол-центр',  N'черговий інформаційно-довідкової служби',  N'1.00', 5, 400, 0, getDate(), null, getDate() union all</v>
      </c>
      <c r="D425" t="s">
        <v>1467</v>
      </c>
      <c r="E425" t="s">
        <v>199</v>
      </c>
      <c r="F425" t="s">
        <v>84</v>
      </c>
      <c r="G425" t="s">
        <v>200</v>
      </c>
      <c r="H425" t="s">
        <v>25</v>
      </c>
      <c r="I425">
        <v>5</v>
      </c>
      <c r="J425">
        <v>400</v>
      </c>
      <c r="K425" t="s">
        <v>1569</v>
      </c>
      <c r="L425" t="s">
        <v>1569</v>
      </c>
      <c r="M425" t="s">
        <v>1569</v>
      </c>
      <c r="O425">
        <v>0</v>
      </c>
    </row>
    <row r="426" spans="3:15" hidden="1" x14ac:dyDescent="0.25">
      <c r="C426" t="str">
        <f t="shared" si="6"/>
        <v>select N'Ковбаска Ніколетт Василівна', N'81',  N'Операційна №2',  N'сестра медична операційна',  N'1.00', 8, 260, 0, getDate(), null, getDate() union all</v>
      </c>
      <c r="D426" t="s">
        <v>1061</v>
      </c>
      <c r="E426" t="s">
        <v>532</v>
      </c>
      <c r="F426" t="s">
        <v>227</v>
      </c>
      <c r="G426" t="s">
        <v>228</v>
      </c>
      <c r="H426" t="s">
        <v>31</v>
      </c>
      <c r="I426" t="s">
        <v>48</v>
      </c>
      <c r="J426" t="s">
        <v>49</v>
      </c>
      <c r="K426" t="s">
        <v>1569</v>
      </c>
      <c r="L426" t="s">
        <v>1569</v>
      </c>
      <c r="M426" t="s">
        <v>1569</v>
      </c>
      <c r="O426">
        <v>0</v>
      </c>
    </row>
    <row r="427" spans="3:15" hidden="1" x14ac:dyDescent="0.25">
      <c r="C427" t="str">
        <f t="shared" si="6"/>
        <v>select N'Ковбасюк Віолета Адамівна', N'81',  N'Операційний блок гінекологічного профілю',  N'сестра медична операційна',  N'1.00', 8, 260, 0, getDate(), null, getDate() union all</v>
      </c>
      <c r="D427" t="s">
        <v>562</v>
      </c>
      <c r="E427" t="s">
        <v>555</v>
      </c>
      <c r="F427" t="s">
        <v>227</v>
      </c>
      <c r="G427" t="s">
        <v>228</v>
      </c>
      <c r="H427" t="s">
        <v>25</v>
      </c>
      <c r="I427" t="s">
        <v>48</v>
      </c>
      <c r="J427" t="s">
        <v>49</v>
      </c>
      <c r="K427" t="s">
        <v>1569</v>
      </c>
      <c r="L427" t="s">
        <v>1569</v>
      </c>
      <c r="M427" t="s">
        <v>1569</v>
      </c>
      <c r="O427">
        <v>0</v>
      </c>
    </row>
    <row r="428" spans="3:15" hidden="1" x14ac:dyDescent="0.25">
      <c r="C428" t="str">
        <f t="shared" si="6"/>
        <v>select N'Ковтун Віра Юріївна', N'21',  N'Онкологічне відділення',  N'Молодша медична сестра',  N'1.00', 8, 120, 0, getDate(), null, getDate() union all</v>
      </c>
      <c r="D428" t="s">
        <v>1506</v>
      </c>
      <c r="E428" t="s">
        <v>40</v>
      </c>
      <c r="F428" t="s">
        <v>41</v>
      </c>
      <c r="G428" t="s">
        <v>111</v>
      </c>
      <c r="H428" t="s">
        <v>25</v>
      </c>
      <c r="I428" t="s">
        <v>48</v>
      </c>
      <c r="J428" t="s">
        <v>112</v>
      </c>
      <c r="K428" t="s">
        <v>1569</v>
      </c>
      <c r="L428" t="s">
        <v>1569</v>
      </c>
      <c r="M428" t="s">
        <v>1569</v>
      </c>
      <c r="O428">
        <v>0</v>
      </c>
    </row>
    <row r="429" spans="3:15" hidden="1" x14ac:dyDescent="0.25">
      <c r="C429" t="str">
        <f t="shared" si="6"/>
        <v>select N'Ковтун Оксана Павлівна', N'25',  N'Клініко-діагностична лабораторія',  N'Молодша медична сестра',  N'1.00', 8, 120, 0, getDate(), null, getDate() union all</v>
      </c>
      <c r="D429" t="s">
        <v>1445</v>
      </c>
      <c r="E429" t="s">
        <v>268</v>
      </c>
      <c r="F429" t="s">
        <v>269</v>
      </c>
      <c r="G429" t="s">
        <v>111</v>
      </c>
      <c r="H429" t="s">
        <v>25</v>
      </c>
      <c r="I429" t="s">
        <v>48</v>
      </c>
      <c r="J429" t="s">
        <v>112</v>
      </c>
      <c r="K429" t="s">
        <v>1569</v>
      </c>
      <c r="L429" t="s">
        <v>1569</v>
      </c>
      <c r="M429" t="s">
        <v>1569</v>
      </c>
      <c r="O429">
        <v>0</v>
      </c>
    </row>
    <row r="430" spans="3:15" hidden="1" x14ac:dyDescent="0.25">
      <c r="C430" t="str">
        <f t="shared" si="6"/>
        <v>select N'Ковтун Роман Сергійович', N'22',  N'Відділення загальної терапії',  N'лікар-інтерн',  N'1.00', 0, 0, 0, getDate(), null, getDate() union all</v>
      </c>
      <c r="D430" t="s">
        <v>1379</v>
      </c>
      <c r="E430" t="s">
        <v>202</v>
      </c>
      <c r="F430" t="s">
        <v>203</v>
      </c>
      <c r="G430" t="s">
        <v>1567</v>
      </c>
      <c r="H430">
        <v>1</v>
      </c>
      <c r="I430" t="s">
        <v>26</v>
      </c>
      <c r="J430" t="s">
        <v>26</v>
      </c>
      <c r="K430" t="s">
        <v>1569</v>
      </c>
      <c r="L430" t="s">
        <v>1569</v>
      </c>
      <c r="M430" t="s">
        <v>1569</v>
      </c>
      <c r="O430">
        <v>0</v>
      </c>
    </row>
    <row r="431" spans="3:15" hidden="1" x14ac:dyDescent="0.25">
      <c r="C431" t="str">
        <f t="shared" si="6"/>
        <v>select N'Ковтун Тетяна Юріївна', N'32',  N'Реабілітаційний кабінет',  N'сестра медична з фізіотерапії',  N'1.00', 8, 200, 0, getDate(), null, getDate() union all</v>
      </c>
      <c r="D431" t="s">
        <v>760</v>
      </c>
      <c r="E431" t="s">
        <v>758</v>
      </c>
      <c r="F431" t="s">
        <v>84</v>
      </c>
      <c r="G431" t="s">
        <v>759</v>
      </c>
      <c r="H431" t="s">
        <v>426</v>
      </c>
      <c r="I431" t="s">
        <v>48</v>
      </c>
      <c r="J431" t="s">
        <v>95</v>
      </c>
      <c r="K431" t="s">
        <v>1569</v>
      </c>
      <c r="L431" t="s">
        <v>1569</v>
      </c>
      <c r="M431" t="s">
        <v>1569</v>
      </c>
      <c r="O431">
        <v>0</v>
      </c>
    </row>
    <row r="432" spans="3:15" hidden="1" x14ac:dyDescent="0.25">
      <c r="C432" t="str">
        <f t="shared" si="6"/>
        <v>select N'Когут Марія Михайлівна', N'25',  N'Клініко-діагностична лабораторія',  N'Молодша медична сестра',  N'0.50', 8, 120, 0, getDate(), null, getDate() union all</v>
      </c>
      <c r="D432" t="s">
        <v>1315</v>
      </c>
      <c r="E432" t="s">
        <v>268</v>
      </c>
      <c r="F432" t="s">
        <v>269</v>
      </c>
      <c r="G432" t="s">
        <v>111</v>
      </c>
      <c r="H432" t="s">
        <v>359</v>
      </c>
      <c r="I432" t="s">
        <v>48</v>
      </c>
      <c r="J432" t="s">
        <v>112</v>
      </c>
      <c r="K432" t="s">
        <v>1571</v>
      </c>
      <c r="L432" t="s">
        <v>1569</v>
      </c>
      <c r="M432" t="s">
        <v>1571</v>
      </c>
      <c r="O432">
        <v>0</v>
      </c>
    </row>
    <row r="433" spans="3:15" hidden="1" x14ac:dyDescent="0.25">
      <c r="C433" t="str">
        <f t="shared" si="6"/>
        <v>select N'Когут Наталія Миколаївна', N'28',  N'Кабінет функціональної діагностики',  N'лікар з функціональної діагностики',  N'0.50', 8, 360, 0, getDate(), null, getDate() union all</v>
      </c>
      <c r="D433" t="s">
        <v>457</v>
      </c>
      <c r="E433" t="s">
        <v>458</v>
      </c>
      <c r="F433" t="s">
        <v>365</v>
      </c>
      <c r="G433" t="s">
        <v>459</v>
      </c>
      <c r="H433">
        <v>1</v>
      </c>
      <c r="I433">
        <v>8</v>
      </c>
      <c r="J433">
        <v>360</v>
      </c>
      <c r="K433" t="s">
        <v>1569</v>
      </c>
      <c r="L433" t="s">
        <v>1571</v>
      </c>
      <c r="M433" t="s">
        <v>1571</v>
      </c>
      <c r="O433">
        <v>0</v>
      </c>
    </row>
    <row r="434" spans="3:15" hidden="1" x14ac:dyDescent="0.25">
      <c r="C434" t="str">
        <f t="shared" si="6"/>
        <v>select N'Когут Наталія Миколаївна', N'28',  N'Кабінет телемедицини',  N'лікар з функціональної діагностики',  N'0.50', 8, 360, 0, getDate(), null, getDate() union all</v>
      </c>
      <c r="D434" t="s">
        <v>457</v>
      </c>
      <c r="E434" t="s">
        <v>1481</v>
      </c>
      <c r="F434" t="s">
        <v>365</v>
      </c>
      <c r="G434" t="s">
        <v>459</v>
      </c>
      <c r="H434">
        <v>1</v>
      </c>
      <c r="I434">
        <v>8</v>
      </c>
      <c r="J434">
        <v>360</v>
      </c>
      <c r="K434" t="s">
        <v>1569</v>
      </c>
      <c r="L434" t="s">
        <v>1571</v>
      </c>
      <c r="M434" t="s">
        <v>1571</v>
      </c>
      <c r="O434">
        <v>0</v>
      </c>
    </row>
    <row r="435" spans="3:15" hidden="1" x14ac:dyDescent="0.25">
      <c r="C435" t="str">
        <f t="shared" si="6"/>
        <v>select N'Когут Світлана Михайлівна', N'33',  N'Жіноча консультація',  N'лікар-акушер-гінеколог',  N'1.00', 0, 0, 0, getDate(), null, getDate() union all</v>
      </c>
      <c r="D435" t="s">
        <v>299</v>
      </c>
      <c r="E435" t="s">
        <v>222</v>
      </c>
      <c r="F435" t="s">
        <v>223</v>
      </c>
      <c r="G435" t="s">
        <v>36</v>
      </c>
      <c r="H435" t="s">
        <v>122</v>
      </c>
      <c r="I435" t="s">
        <v>26</v>
      </c>
      <c r="J435" t="s">
        <v>26</v>
      </c>
      <c r="K435" t="s">
        <v>1569</v>
      </c>
      <c r="L435" t="s">
        <v>1569</v>
      </c>
      <c r="M435" t="s">
        <v>1569</v>
      </c>
      <c r="O435">
        <v>0</v>
      </c>
    </row>
    <row r="436" spans="3:15" hidden="1" x14ac:dyDescent="0.25">
      <c r="C436" t="str">
        <f t="shared" si="6"/>
        <v>select N'Когутич Ірина Тиберіївна', N'18',  N'Хірургічне відділення №1',  N'сестра медична',  N'1.00', 8, 200, 0, getDate(), null, getDate() union all</v>
      </c>
      <c r="D436" t="s">
        <v>957</v>
      </c>
      <c r="E436" t="s">
        <v>151</v>
      </c>
      <c r="F436" t="s">
        <v>152</v>
      </c>
      <c r="G436" t="s">
        <v>93</v>
      </c>
      <c r="H436" t="s">
        <v>958</v>
      </c>
      <c r="I436" t="s">
        <v>48</v>
      </c>
      <c r="J436" t="s">
        <v>95</v>
      </c>
      <c r="K436" t="s">
        <v>1569</v>
      </c>
      <c r="L436" t="s">
        <v>1569</v>
      </c>
      <c r="M436" t="s">
        <v>1569</v>
      </c>
      <c r="O436">
        <v>0</v>
      </c>
    </row>
    <row r="437" spans="3:15" hidden="1" x14ac:dyDescent="0.25">
      <c r="C437" t="str">
        <f t="shared" si="6"/>
        <v>select N'Козар Вікторія Іванівна', N'28',  N'Ендоскопічний кабінет',  N'сестра медична',  N'1.00', 8, 200, 0, getDate(), null, getDate() union all</v>
      </c>
      <c r="D437" t="s">
        <v>397</v>
      </c>
      <c r="E437" t="s">
        <v>380</v>
      </c>
      <c r="F437" t="s">
        <v>365</v>
      </c>
      <c r="G437" t="s">
        <v>93</v>
      </c>
      <c r="H437" t="s">
        <v>131</v>
      </c>
      <c r="I437" t="s">
        <v>48</v>
      </c>
      <c r="J437" t="s">
        <v>95</v>
      </c>
      <c r="K437" t="s">
        <v>1569</v>
      </c>
      <c r="L437" t="s">
        <v>1569</v>
      </c>
      <c r="M437" t="s">
        <v>1569</v>
      </c>
      <c r="O437">
        <v>0</v>
      </c>
    </row>
    <row r="438" spans="3:15" hidden="1" x14ac:dyDescent="0.25">
      <c r="C438" t="str">
        <f t="shared" si="6"/>
        <v>select N'Козар Віталія Іванівна', N'22',  N'Відділення загальної терапії',  N'Молодша медична сестра',  N'1.00', 8, 120, 0, getDate(), null, getDate() union all</v>
      </c>
      <c r="D438" t="s">
        <v>201</v>
      </c>
      <c r="E438" t="s">
        <v>202</v>
      </c>
      <c r="F438" t="s">
        <v>203</v>
      </c>
      <c r="G438" t="s">
        <v>111</v>
      </c>
      <c r="H438" t="s">
        <v>204</v>
      </c>
      <c r="I438" t="s">
        <v>48</v>
      </c>
      <c r="J438" t="s">
        <v>112</v>
      </c>
      <c r="K438" t="s">
        <v>1569</v>
      </c>
      <c r="L438" t="s">
        <v>1569</v>
      </c>
      <c r="M438" t="s">
        <v>1569</v>
      </c>
      <c r="O438">
        <v>0</v>
      </c>
    </row>
    <row r="439" spans="3:15" hidden="1" x14ac:dyDescent="0.25">
      <c r="C439" t="str">
        <f t="shared" si="6"/>
        <v>select N'Козар Маргарита Дмитрівна', N'3',  N'Інфекційне відділення',  N'сестра-господиня',  N'1.00', 8, 140, 0, getDate(), null, getDate() union all</v>
      </c>
      <c r="D439" t="s">
        <v>587</v>
      </c>
      <c r="E439" t="s">
        <v>92</v>
      </c>
      <c r="F439" t="s">
        <v>77</v>
      </c>
      <c r="G439" t="s">
        <v>183</v>
      </c>
      <c r="H439" t="s">
        <v>413</v>
      </c>
      <c r="I439" t="s">
        <v>48</v>
      </c>
      <c r="J439" t="s">
        <v>184</v>
      </c>
      <c r="K439" t="s">
        <v>1569</v>
      </c>
      <c r="L439" t="s">
        <v>1569</v>
      </c>
      <c r="M439" t="s">
        <v>1569</v>
      </c>
      <c r="O439">
        <v>0</v>
      </c>
    </row>
    <row r="440" spans="3:15" hidden="1" x14ac:dyDescent="0.25">
      <c r="C440" t="str">
        <f t="shared" si="6"/>
        <v>select N'Козар Михайло Михайлович', N'94',  N'Господарський відділ',  N'водій автотранспортних засобів',  N'1.00', 0, 0, 0, getDate(), null, getDate() union all</v>
      </c>
      <c r="D440" t="s">
        <v>780</v>
      </c>
      <c r="E440" t="s">
        <v>63</v>
      </c>
      <c r="F440" t="s">
        <v>64</v>
      </c>
      <c r="G440" t="s">
        <v>781</v>
      </c>
      <c r="H440" t="s">
        <v>317</v>
      </c>
      <c r="I440" t="s">
        <v>26</v>
      </c>
      <c r="J440" t="s">
        <v>26</v>
      </c>
      <c r="K440" t="s">
        <v>1569</v>
      </c>
      <c r="L440" t="s">
        <v>1569</v>
      </c>
      <c r="M440" t="s">
        <v>1569</v>
      </c>
      <c r="O440">
        <v>0</v>
      </c>
    </row>
    <row r="441" spans="3:15" hidden="1" x14ac:dyDescent="0.25">
      <c r="C441" t="str">
        <f t="shared" si="6"/>
        <v>select N'Козар Наталія Василівна', N'86',  N'Відділення постінтенсивного виходжування для новонароджених та постнатального догляду',  N'сестра медична',  N'1.00', 8, 200, 0, getDate(), null, getDate() union all</v>
      </c>
      <c r="D441" t="s">
        <v>1452</v>
      </c>
      <c r="E441" t="s">
        <v>681</v>
      </c>
      <c r="F441" t="s">
        <v>682</v>
      </c>
      <c r="G441" t="s">
        <v>93</v>
      </c>
      <c r="H441" t="s">
        <v>732</v>
      </c>
      <c r="I441" t="s">
        <v>48</v>
      </c>
      <c r="J441" t="s">
        <v>95</v>
      </c>
      <c r="K441" t="s">
        <v>1569</v>
      </c>
      <c r="L441" t="s">
        <v>1569</v>
      </c>
      <c r="M441" t="s">
        <v>1569</v>
      </c>
      <c r="O441">
        <v>0</v>
      </c>
    </row>
    <row r="442" spans="3:15" hidden="1" x14ac:dyDescent="0.25">
      <c r="C442" t="str">
        <f t="shared" si="6"/>
        <v>select N'Козар Оксана Олексіївна', N'32',  N'Поліклінічне відділення',  N'менеджер з адміністративної діяльності',  N'1.00', 0, 0, 0, getDate(), null, getDate() union all</v>
      </c>
      <c r="D442" t="s">
        <v>1226</v>
      </c>
      <c r="E442" t="s">
        <v>438</v>
      </c>
      <c r="F442" t="s">
        <v>84</v>
      </c>
      <c r="G442" t="s">
        <v>60</v>
      </c>
      <c r="H442" t="s">
        <v>122</v>
      </c>
      <c r="I442">
        <v>0</v>
      </c>
      <c r="J442">
        <v>0</v>
      </c>
      <c r="K442" t="s">
        <v>1569</v>
      </c>
      <c r="L442" t="s">
        <v>1569</v>
      </c>
      <c r="M442" t="s">
        <v>1569</v>
      </c>
      <c r="O442">
        <v>0</v>
      </c>
    </row>
    <row r="443" spans="3:15" hidden="1" x14ac:dyDescent="0.25">
      <c r="C443" t="str">
        <f t="shared" si="6"/>
        <v>select N'Козар Олександра Михайлівна', N'32',  N'Алергологічний кабінет',  N'лікар-алерголог',  N'0.50', 0, 0, 0, getDate(), null, getDate() union all</v>
      </c>
      <c r="D443" t="s">
        <v>928</v>
      </c>
      <c r="E443" t="s">
        <v>929</v>
      </c>
      <c r="F443" t="s">
        <v>84</v>
      </c>
      <c r="G443" t="s">
        <v>930</v>
      </c>
      <c r="H443">
        <v>1</v>
      </c>
      <c r="I443" t="s">
        <v>26</v>
      </c>
      <c r="J443" t="s">
        <v>26</v>
      </c>
      <c r="K443" t="s">
        <v>1571</v>
      </c>
      <c r="L443" t="s">
        <v>1569</v>
      </c>
      <c r="M443" t="s">
        <v>1571</v>
      </c>
      <c r="O443">
        <v>0</v>
      </c>
    </row>
    <row r="444" spans="3:15" hidden="1" x14ac:dyDescent="0.25">
      <c r="C444" t="str">
        <f t="shared" si="6"/>
        <v>select N'Козар Ольга Василівна', N'28',  N'Рентгенологічний блок',  N'рентгенолаборант',  N'1.00', 8, 200, 0, getDate(), null, getDate() union all</v>
      </c>
      <c r="D444" t="s">
        <v>375</v>
      </c>
      <c r="E444" t="s">
        <v>370</v>
      </c>
      <c r="F444" t="s">
        <v>365</v>
      </c>
      <c r="G444" t="s">
        <v>213</v>
      </c>
      <c r="H444" t="s">
        <v>376</v>
      </c>
      <c r="I444" t="s">
        <v>48</v>
      </c>
      <c r="J444" t="s">
        <v>95</v>
      </c>
      <c r="K444" t="s">
        <v>1569</v>
      </c>
      <c r="L444" t="s">
        <v>1569</v>
      </c>
      <c r="M444" t="s">
        <v>1569</v>
      </c>
      <c r="O444">
        <v>0</v>
      </c>
    </row>
    <row r="445" spans="3:15" hidden="1" x14ac:dyDescent="0.25">
      <c r="C445" t="str">
        <f t="shared" si="6"/>
        <v>select N'Козар Тетяна Григорівна', N'36',  N'Стоматологічне відділення',  N'лікар-стоматолог-хірург',  N'1.00', 0, 0, 0, getDate(), null, getDate() union all</v>
      </c>
      <c r="D445" t="s">
        <v>422</v>
      </c>
      <c r="E445" t="s">
        <v>340</v>
      </c>
      <c r="F445" t="s">
        <v>341</v>
      </c>
      <c r="G445" t="s">
        <v>349</v>
      </c>
      <c r="H445">
        <v>0</v>
      </c>
      <c r="I445" t="s">
        <v>26</v>
      </c>
      <c r="J445" t="s">
        <v>26</v>
      </c>
      <c r="K445" t="s">
        <v>1569</v>
      </c>
      <c r="L445" t="s">
        <v>1569</v>
      </c>
      <c r="M445" t="s">
        <v>1569</v>
      </c>
      <c r="O445">
        <v>0</v>
      </c>
    </row>
    <row r="446" spans="3:15" hidden="1" x14ac:dyDescent="0.25">
      <c r="C446" t="str">
        <f t="shared" si="6"/>
        <v>select N'Козловська Наталія Михайлівна', N'32',  N'Операційний блок',  N'сестра медична-анестезист',  N'1.00', 8, 260, 0, getDate(), null, getDate() union all</v>
      </c>
      <c r="D446" t="s">
        <v>695</v>
      </c>
      <c r="E446" t="s">
        <v>346</v>
      </c>
      <c r="F446" t="s">
        <v>84</v>
      </c>
      <c r="G446" t="s">
        <v>362</v>
      </c>
      <c r="H446" t="s">
        <v>31</v>
      </c>
      <c r="I446" t="s">
        <v>48</v>
      </c>
      <c r="J446" t="s">
        <v>49</v>
      </c>
      <c r="K446" t="s">
        <v>1569</v>
      </c>
      <c r="L446" t="s">
        <v>1569</v>
      </c>
      <c r="M446" t="s">
        <v>1569</v>
      </c>
      <c r="O446">
        <v>0</v>
      </c>
    </row>
    <row r="447" spans="3:15" hidden="1" x14ac:dyDescent="0.25">
      <c r="C447" t="str">
        <f t="shared" si="6"/>
        <v>select N'Козолуп Галина Володимирівна', N'25',  N'Клініко-діагностична лабораторія',  N'лаборант',  N'1.00', 8, 200, 0, getDate(), null, getDate() union all</v>
      </c>
      <c r="D447" t="s">
        <v>708</v>
      </c>
      <c r="E447" t="s">
        <v>268</v>
      </c>
      <c r="F447" t="s">
        <v>269</v>
      </c>
      <c r="G447" t="s">
        <v>270</v>
      </c>
      <c r="H447" t="s">
        <v>25</v>
      </c>
      <c r="I447" t="s">
        <v>48</v>
      </c>
      <c r="J447" t="s">
        <v>95</v>
      </c>
      <c r="K447" t="s">
        <v>1569</v>
      </c>
      <c r="L447" t="s">
        <v>1569</v>
      </c>
      <c r="M447" t="s">
        <v>1569</v>
      </c>
      <c r="O447">
        <v>0</v>
      </c>
    </row>
    <row r="448" spans="3:15" hidden="1" x14ac:dyDescent="0.25">
      <c r="C448" t="str">
        <f t="shared" si="6"/>
        <v>select N'Колодій Богдан Омелянович', N'32',  N'Кабінет ендоскопії',  N'лікар-ендоскопіст',  N'0.50', 0, 0, 125.71427, getDate(), null, getDate() union all</v>
      </c>
      <c r="D448" t="s">
        <v>388</v>
      </c>
      <c r="E448" t="s">
        <v>389</v>
      </c>
      <c r="F448" t="s">
        <v>84</v>
      </c>
      <c r="G448" t="s">
        <v>390</v>
      </c>
      <c r="H448" t="s">
        <v>131</v>
      </c>
      <c r="I448" t="s">
        <v>26</v>
      </c>
      <c r="J448" t="s">
        <v>26</v>
      </c>
      <c r="K448" t="s">
        <v>1569</v>
      </c>
      <c r="L448" t="s">
        <v>1571</v>
      </c>
      <c r="M448" t="s">
        <v>1571</v>
      </c>
      <c r="O448" t="s">
        <v>391</v>
      </c>
    </row>
    <row r="449" spans="3:15" hidden="1" x14ac:dyDescent="0.25">
      <c r="C449" t="str">
        <f t="shared" si="6"/>
        <v>select N'Колодій Богдан Омелянович', N'28',  N'Ендоскопічний кабінет',  N'лікар-ендоскопіст',  N'0.50', 0, 0, 0, getDate(), null, getDate() union all</v>
      </c>
      <c r="D449" t="s">
        <v>388</v>
      </c>
      <c r="E449" t="s">
        <v>380</v>
      </c>
      <c r="F449" t="s">
        <v>365</v>
      </c>
      <c r="G449" t="s">
        <v>390</v>
      </c>
      <c r="H449" t="s">
        <v>131</v>
      </c>
      <c r="I449" t="s">
        <v>26</v>
      </c>
      <c r="J449" t="s">
        <v>26</v>
      </c>
      <c r="K449" t="s">
        <v>1569</v>
      </c>
      <c r="L449" t="s">
        <v>1571</v>
      </c>
      <c r="M449" t="s">
        <v>1571</v>
      </c>
      <c r="O449">
        <v>0</v>
      </c>
    </row>
    <row r="450" spans="3:15" hidden="1" x14ac:dyDescent="0.25">
      <c r="C450" t="str">
        <f t="shared" ref="C450:C513" si="7">CONCATENATE("select N'",D450,"', N'",F450,"', "," N'",E450,"',  N'",G450,"',  N'",M450,"', ",I450,", ",J450,", ",O450,", getDate(), null, getDate() union all")</f>
        <v>select N'Колядка Людмила Анатоліївна', N'32',  N'Кабінет "Довіра"',  N'психолог',  N'1.00', 8, 360, 0, getDate(), null, getDate() union all</v>
      </c>
      <c r="D450" t="s">
        <v>804</v>
      </c>
      <c r="E450" t="s">
        <v>120</v>
      </c>
      <c r="F450" t="s">
        <v>84</v>
      </c>
      <c r="G450" t="s">
        <v>358</v>
      </c>
      <c r="H450" t="s">
        <v>25</v>
      </c>
      <c r="I450" t="s">
        <v>48</v>
      </c>
      <c r="J450" t="s">
        <v>314</v>
      </c>
      <c r="K450" s="5" t="s">
        <v>1669</v>
      </c>
      <c r="L450" t="s">
        <v>1659</v>
      </c>
      <c r="M450" t="s">
        <v>1569</v>
      </c>
      <c r="O450">
        <v>0</v>
      </c>
    </row>
    <row r="451" spans="3:15" hidden="1" x14ac:dyDescent="0.25">
      <c r="C451" t="str">
        <f t="shared" si="7"/>
        <v>select N'Колядка Людмила Анатоліївна', N'32',  N'Центр психологічної реабілітації та травмотерапії',  N'психолог',  N'0.25', 8, 360, 0, getDate(), null, getDate() union all</v>
      </c>
      <c r="D451" t="s">
        <v>804</v>
      </c>
      <c r="E451" t="s">
        <v>1357</v>
      </c>
      <c r="F451" t="s">
        <v>84</v>
      </c>
      <c r="G451" t="s">
        <v>358</v>
      </c>
      <c r="H451" t="s">
        <v>592</v>
      </c>
      <c r="I451" t="s">
        <v>48</v>
      </c>
      <c r="J451" t="s">
        <v>314</v>
      </c>
      <c r="K451" s="5" t="s">
        <v>1669</v>
      </c>
      <c r="L451" t="s">
        <v>1662</v>
      </c>
      <c r="M451" t="s">
        <v>1570</v>
      </c>
      <c r="O451">
        <v>0</v>
      </c>
    </row>
    <row r="452" spans="3:15" hidden="1" x14ac:dyDescent="0.25">
      <c r="C452" t="str">
        <f t="shared" si="7"/>
        <v>select N'Колядка Людмила Анатоліївна', N'60',  N'Реабілітаційне відділення',  N'психолог',  N'0.25', 8, 360, 0, getDate(), null, getDate() union all</v>
      </c>
      <c r="D452" t="s">
        <v>804</v>
      </c>
      <c r="E452" t="s">
        <v>100</v>
      </c>
      <c r="F452" t="s">
        <v>101</v>
      </c>
      <c r="G452" t="s">
        <v>358</v>
      </c>
      <c r="H452" t="s">
        <v>37</v>
      </c>
      <c r="I452" t="s">
        <v>48</v>
      </c>
      <c r="J452" t="s">
        <v>314</v>
      </c>
      <c r="K452" s="5" t="s">
        <v>1669</v>
      </c>
      <c r="L452" t="s">
        <v>1662</v>
      </c>
      <c r="M452" t="s">
        <v>1570</v>
      </c>
      <c r="O452">
        <v>0</v>
      </c>
    </row>
    <row r="453" spans="3:15" hidden="1" x14ac:dyDescent="0.25">
      <c r="C453" t="str">
        <f t="shared" si="7"/>
        <v>select N'Комарницька Віра Юріївна', N'81',  N'Операційна №2 на два операційні столи',  N'Молодша медична сестра',  N'1.00', 8, 120, 0, getDate(), null, getDate() union all</v>
      </c>
      <c r="D453" t="s">
        <v>262</v>
      </c>
      <c r="E453" t="s">
        <v>233</v>
      </c>
      <c r="F453" t="s">
        <v>227</v>
      </c>
      <c r="G453" t="s">
        <v>111</v>
      </c>
      <c r="H453" t="s">
        <v>25</v>
      </c>
      <c r="I453" t="s">
        <v>48</v>
      </c>
      <c r="J453" t="s">
        <v>112</v>
      </c>
      <c r="K453" t="s">
        <v>1569</v>
      </c>
      <c r="L453" t="s">
        <v>1569</v>
      </c>
      <c r="M453" t="s">
        <v>1569</v>
      </c>
      <c r="O453">
        <v>0</v>
      </c>
    </row>
    <row r="454" spans="3:15" hidden="1" x14ac:dyDescent="0.25">
      <c r="C454" t="str">
        <f t="shared" si="7"/>
        <v>select N'Комарницька Маріанна Вікторівна', N'16',  N'Пологове відділення',  N'Молодша медична сестра буфетниця',  N'1.00', 8, 120, 0, getDate(), null, getDate() union all</v>
      </c>
      <c r="D454" t="s">
        <v>847</v>
      </c>
      <c r="E454" t="s">
        <v>157</v>
      </c>
      <c r="F454" t="s">
        <v>158</v>
      </c>
      <c r="G454" t="s">
        <v>848</v>
      </c>
      <c r="H454" t="s">
        <v>849</v>
      </c>
      <c r="I454" t="s">
        <v>48</v>
      </c>
      <c r="J454" t="s">
        <v>112</v>
      </c>
      <c r="K454" s="5" t="s">
        <v>1668</v>
      </c>
      <c r="L454" t="s">
        <v>1657</v>
      </c>
      <c r="M454" t="s">
        <v>1569</v>
      </c>
      <c r="O454">
        <v>0</v>
      </c>
    </row>
    <row r="455" spans="3:15" hidden="1" x14ac:dyDescent="0.25">
      <c r="C455" t="str">
        <f t="shared" si="7"/>
        <v>select N'Комарницька Маріанна Вікторівна', N'96',  N'Приймальний блок',  N'Молодша медична сестра',  N'0.25', 8, 120, 0, getDate(), null, getDate() union all</v>
      </c>
      <c r="D455" t="s">
        <v>847</v>
      </c>
      <c r="E455" t="s">
        <v>637</v>
      </c>
      <c r="F455" t="s">
        <v>638</v>
      </c>
      <c r="G455" t="s">
        <v>111</v>
      </c>
      <c r="H455" t="s">
        <v>798</v>
      </c>
      <c r="I455" t="s">
        <v>48</v>
      </c>
      <c r="J455" t="s">
        <v>112</v>
      </c>
      <c r="K455" s="5" t="s">
        <v>1668</v>
      </c>
      <c r="L455" t="s">
        <v>1574</v>
      </c>
      <c r="M455" t="s">
        <v>1570</v>
      </c>
      <c r="N455">
        <v>45536</v>
      </c>
      <c r="O455">
        <v>0</v>
      </c>
    </row>
    <row r="456" spans="3:15" hidden="1" x14ac:dyDescent="0.25">
      <c r="C456" t="str">
        <f t="shared" si="7"/>
        <v>select N'Кондратьєва Тетяна Іванівна', N'18',  N'Хірургічне відділення №1',  N'сестра медична',  N'1.00', 8, 200, 0, getDate(), null, getDate() union all</v>
      </c>
      <c r="D456" t="s">
        <v>1112</v>
      </c>
      <c r="E456" t="s">
        <v>151</v>
      </c>
      <c r="F456" t="s">
        <v>152</v>
      </c>
      <c r="G456" t="s">
        <v>93</v>
      </c>
      <c r="H456" t="s">
        <v>181</v>
      </c>
      <c r="I456" t="s">
        <v>48</v>
      </c>
      <c r="J456" t="s">
        <v>95</v>
      </c>
      <c r="K456" t="s">
        <v>1569</v>
      </c>
      <c r="L456" t="s">
        <v>1569</v>
      </c>
      <c r="M456" t="s">
        <v>1569</v>
      </c>
      <c r="O456">
        <v>0</v>
      </c>
    </row>
    <row r="457" spans="3:15" hidden="1" x14ac:dyDescent="0.25">
      <c r="C457" t="str">
        <f t="shared" si="7"/>
        <v>select N'Кононенко Нелля Петрівна', N'32',  N'Кабінет лікувально-фізичної культури',  N'сестра медична з лікувальної фізкультури',  N'0.50', 8, 200, 0, getDate(), null, getDate() union all</v>
      </c>
      <c r="D457" t="s">
        <v>306</v>
      </c>
      <c r="E457" t="s">
        <v>307</v>
      </c>
      <c r="F457" t="s">
        <v>84</v>
      </c>
      <c r="G457" t="s">
        <v>308</v>
      </c>
      <c r="H457" t="s">
        <v>25</v>
      </c>
      <c r="I457" t="s">
        <v>48</v>
      </c>
      <c r="J457" t="s">
        <v>95</v>
      </c>
      <c r="K457" t="s">
        <v>1571</v>
      </c>
      <c r="L457" t="s">
        <v>1569</v>
      </c>
      <c r="M457" t="s">
        <v>1571</v>
      </c>
      <c r="O457">
        <v>0</v>
      </c>
    </row>
    <row r="458" spans="3:15" hidden="1" x14ac:dyDescent="0.25">
      <c r="C458" t="str">
        <f t="shared" si="7"/>
        <v>select N'Кончович Наталія Михайлівна', N'13',  N'Кардіологічне відділення',  N'сестра медична маніпуляційна',  N'1.00', 8, 260, 0, getDate(), null, getDate() union all</v>
      </c>
      <c r="D458" t="s">
        <v>1311</v>
      </c>
      <c r="E458" t="s">
        <v>383</v>
      </c>
      <c r="F458" t="s">
        <v>384</v>
      </c>
      <c r="G458" t="s">
        <v>188</v>
      </c>
      <c r="H458" t="s">
        <v>168</v>
      </c>
      <c r="I458" t="s">
        <v>48</v>
      </c>
      <c r="J458" t="s">
        <v>49</v>
      </c>
      <c r="K458" t="s">
        <v>1569</v>
      </c>
      <c r="L458" t="s">
        <v>1569</v>
      </c>
      <c r="M458" t="s">
        <v>1569</v>
      </c>
      <c r="O458">
        <v>0</v>
      </c>
    </row>
    <row r="459" spans="3:15" hidden="1" x14ac:dyDescent="0.25">
      <c r="C459" t="str">
        <f t="shared" si="7"/>
        <v>select N'Коньшина Олена Федорівна', N'94',  N'Господарський відділ',  N'Каштелян',  N'1.00', 0, 0, 0, getDate(), null, getDate() union all</v>
      </c>
      <c r="D459" t="s">
        <v>826</v>
      </c>
      <c r="E459" t="s">
        <v>63</v>
      </c>
      <c r="F459" t="s">
        <v>64</v>
      </c>
      <c r="G459" t="s">
        <v>827</v>
      </c>
      <c r="H459" t="s">
        <v>25</v>
      </c>
      <c r="I459" t="s">
        <v>26</v>
      </c>
      <c r="J459" t="s">
        <v>26</v>
      </c>
      <c r="K459" t="s">
        <v>1569</v>
      </c>
      <c r="L459" t="s">
        <v>1569</v>
      </c>
      <c r="M459" t="s">
        <v>1569</v>
      </c>
      <c r="O459">
        <v>0</v>
      </c>
    </row>
    <row r="460" spans="3:15" hidden="1" x14ac:dyDescent="0.25">
      <c r="C460" t="str">
        <f t="shared" si="7"/>
        <v>select N'Копин Віталія Василівна', N'32',  N'Стаціонар одного дня',  N'сестра медична',  N'1.00', 8, 200, 0, getDate(), null, getDate() union all</v>
      </c>
      <c r="D460" t="s">
        <v>960</v>
      </c>
      <c r="E460" t="s">
        <v>961</v>
      </c>
      <c r="F460" t="s">
        <v>84</v>
      </c>
      <c r="G460" t="s">
        <v>93</v>
      </c>
      <c r="H460" t="s">
        <v>122</v>
      </c>
      <c r="I460" t="s">
        <v>48</v>
      </c>
      <c r="J460" t="s">
        <v>95</v>
      </c>
      <c r="K460" t="s">
        <v>1569</v>
      </c>
      <c r="L460" t="s">
        <v>1569</v>
      </c>
      <c r="M460" t="s">
        <v>1569</v>
      </c>
      <c r="O460">
        <v>0</v>
      </c>
    </row>
    <row r="461" spans="3:15" hidden="1" x14ac:dyDescent="0.25">
      <c r="C461" t="str">
        <f t="shared" si="7"/>
        <v>select N'Копин Олеся Іванівна', N'79',  N'Відділення Судинної Хірургії',  N'сестра медична',  N'1.00', 8, 200, 0, getDate(), null, getDate() union all</v>
      </c>
      <c r="D461" t="s">
        <v>1028</v>
      </c>
      <c r="E461" t="s">
        <v>67</v>
      </c>
      <c r="F461" t="s">
        <v>68</v>
      </c>
      <c r="G461" t="s">
        <v>93</v>
      </c>
      <c r="H461" t="s">
        <v>181</v>
      </c>
      <c r="I461" t="s">
        <v>48</v>
      </c>
      <c r="J461" t="s">
        <v>95</v>
      </c>
      <c r="K461" t="s">
        <v>1569</v>
      </c>
      <c r="L461" t="s">
        <v>1569</v>
      </c>
      <c r="M461" t="s">
        <v>1569</v>
      </c>
      <c r="O461">
        <v>0</v>
      </c>
    </row>
    <row r="462" spans="3:15" hidden="1" x14ac:dyDescent="0.25">
      <c r="C462" t="str">
        <f t="shared" si="7"/>
        <v>select N'Кополовець Валерія Іванівна', N'7',  N'Відділення анестезіології та інтенсивної терапії',  N'лікар-анестезіолог',  N'1.00', 0, 0, 2464, getDate(), null, getDate() union all</v>
      </c>
      <c r="D462" t="s">
        <v>1400</v>
      </c>
      <c r="E462" t="s">
        <v>206</v>
      </c>
      <c r="F462" t="s">
        <v>140</v>
      </c>
      <c r="G462" t="s">
        <v>219</v>
      </c>
      <c r="H462">
        <v>1</v>
      </c>
      <c r="I462" t="s">
        <v>26</v>
      </c>
      <c r="J462" t="s">
        <v>26</v>
      </c>
      <c r="K462" s="5" t="s">
        <v>1668</v>
      </c>
      <c r="L462" t="s">
        <v>1657</v>
      </c>
      <c r="M462" t="s">
        <v>1569</v>
      </c>
      <c r="O462">
        <v>2464</v>
      </c>
    </row>
    <row r="463" spans="3:15" hidden="1" x14ac:dyDescent="0.25">
      <c r="C463" t="str">
        <f t="shared" si="7"/>
        <v>select N'Кополовець Валерія Іванівна', N'7',  N'Відділення анестезіології та інтенсивної терапії',  N'лікар-анестезіолог',  N'0.25', 0, 0, 0, getDate(), null, getDate() union all</v>
      </c>
      <c r="D463" t="s">
        <v>1400</v>
      </c>
      <c r="E463" t="s">
        <v>206</v>
      </c>
      <c r="F463" t="s">
        <v>140</v>
      </c>
      <c r="G463" t="s">
        <v>219</v>
      </c>
      <c r="H463" t="s">
        <v>1692</v>
      </c>
      <c r="I463" t="s">
        <v>26</v>
      </c>
      <c r="J463" t="s">
        <v>26</v>
      </c>
      <c r="K463" s="5" t="s">
        <v>1668</v>
      </c>
      <c r="L463" t="s">
        <v>1574</v>
      </c>
      <c r="M463" t="s">
        <v>1570</v>
      </c>
      <c r="N463">
        <v>45474</v>
      </c>
      <c r="O463">
        <v>0</v>
      </c>
    </row>
    <row r="464" spans="3:15" hidden="1" x14ac:dyDescent="0.25">
      <c r="C464" t="str">
        <f t="shared" si="7"/>
        <v>select N'Кополович Елеонора Іванівна', N'21',  N'Онкологічне відділення',  N'лікар-терапевт',  N'1.00', 0, 0, 7038.45, getDate(), null, getDate() union all</v>
      </c>
      <c r="D464" t="s">
        <v>39</v>
      </c>
      <c r="E464" t="s">
        <v>40</v>
      </c>
      <c r="F464" t="s">
        <v>41</v>
      </c>
      <c r="G464" t="s">
        <v>42</v>
      </c>
      <c r="H464">
        <v>0</v>
      </c>
      <c r="I464" t="s">
        <v>26</v>
      </c>
      <c r="J464" t="s">
        <v>26</v>
      </c>
      <c r="K464" t="s">
        <v>1569</v>
      </c>
      <c r="L464" t="s">
        <v>1569</v>
      </c>
      <c r="M464" t="s">
        <v>1569</v>
      </c>
      <c r="O464" t="s">
        <v>1582</v>
      </c>
    </row>
    <row r="465" spans="3:15" hidden="1" x14ac:dyDescent="0.25">
      <c r="C465" t="str">
        <f t="shared" si="7"/>
        <v>select N'Коротун Ганна Сергіївна', N'106',  N'Педіатричне відділення',  N'лікар-офтальмолог дитячий',  N'1.00', 0, 0, 0, getDate(), null, getDate() union all</v>
      </c>
      <c r="D465" t="s">
        <v>1318</v>
      </c>
      <c r="E465" t="s">
        <v>1319</v>
      </c>
      <c r="F465" t="s">
        <v>1320</v>
      </c>
      <c r="G465" t="s">
        <v>1121</v>
      </c>
      <c r="H465">
        <v>1</v>
      </c>
      <c r="I465" t="s">
        <v>26</v>
      </c>
      <c r="J465" t="s">
        <v>26</v>
      </c>
      <c r="K465" s="5" t="s">
        <v>1669</v>
      </c>
      <c r="L465" t="s">
        <v>1659</v>
      </c>
      <c r="M465" t="s">
        <v>1569</v>
      </c>
      <c r="O465">
        <v>0</v>
      </c>
    </row>
    <row r="466" spans="3:15" hidden="1" x14ac:dyDescent="0.25">
      <c r="C466" t="str">
        <f t="shared" si="7"/>
        <v>select N'Коротун Ганна Сергіївна', N'32',  N'Сектор дитячої консультації',  N'лікар-офтальмолог дитячий',  N'0.50', 0, 0, 3979.3333, getDate(), null, getDate() union all</v>
      </c>
      <c r="D466" t="s">
        <v>1318</v>
      </c>
      <c r="E466" t="s">
        <v>237</v>
      </c>
      <c r="F466" t="s">
        <v>84</v>
      </c>
      <c r="G466" t="s">
        <v>1121</v>
      </c>
      <c r="H466">
        <v>1</v>
      </c>
      <c r="I466" t="s">
        <v>26</v>
      </c>
      <c r="J466" t="s">
        <v>26</v>
      </c>
      <c r="K466" s="5" t="s">
        <v>1669</v>
      </c>
      <c r="L466" t="s">
        <v>1660</v>
      </c>
      <c r="M466" t="s">
        <v>1571</v>
      </c>
      <c r="O466" t="s">
        <v>1455</v>
      </c>
    </row>
    <row r="467" spans="3:15" hidden="1" x14ac:dyDescent="0.25">
      <c r="C467" t="str">
        <f t="shared" si="7"/>
        <v>select N'Коруц Марія Василівна', N'21',  N'Онкологічне відділення',  N'сестра медична старша',  N'1.00', 8, 280, 0, getDate(), null, getDate() union all</v>
      </c>
      <c r="D467" t="s">
        <v>170</v>
      </c>
      <c r="E467" t="s">
        <v>40</v>
      </c>
      <c r="F467" t="s">
        <v>41</v>
      </c>
      <c r="G467" t="s">
        <v>117</v>
      </c>
      <c r="H467" t="s">
        <v>25</v>
      </c>
      <c r="I467" t="s">
        <v>48</v>
      </c>
      <c r="J467" t="s">
        <v>118</v>
      </c>
      <c r="K467" t="s">
        <v>1569</v>
      </c>
      <c r="L467" t="s">
        <v>1569</v>
      </c>
      <c r="M467" t="s">
        <v>1569</v>
      </c>
      <c r="O467">
        <v>0</v>
      </c>
    </row>
    <row r="468" spans="3:15" hidden="1" x14ac:dyDescent="0.25">
      <c r="C468" t="str">
        <f t="shared" si="7"/>
        <v>select N'Коруц Олег Іванович', N'94',  N'Господарський відділ',  N'маляр',  N'1.00', 0, 0, 0, getDate(), null, getDate() union all</v>
      </c>
      <c r="D468" t="s">
        <v>62</v>
      </c>
      <c r="E468" t="s">
        <v>63</v>
      </c>
      <c r="F468" t="s">
        <v>64</v>
      </c>
      <c r="G468" t="s">
        <v>65</v>
      </c>
      <c r="H468" t="s">
        <v>25</v>
      </c>
      <c r="I468" t="s">
        <v>26</v>
      </c>
      <c r="J468" t="s">
        <v>26</v>
      </c>
      <c r="K468" t="s">
        <v>1569</v>
      </c>
      <c r="L468" t="s">
        <v>1569</v>
      </c>
      <c r="M468" t="s">
        <v>1569</v>
      </c>
      <c r="O468">
        <v>0</v>
      </c>
    </row>
    <row r="469" spans="3:15" hidden="1" x14ac:dyDescent="0.25">
      <c r="C469" t="str">
        <f t="shared" si="7"/>
        <v>select N'Корюшкина Марія Павлівна', N'2',  N'Відділення екстреної (невідкладної) медичної допомоги',  N'сестра медична',  N'1.00', 8, 200, 0, getDate(), null, getDate() union all</v>
      </c>
      <c r="D469" t="s">
        <v>1202</v>
      </c>
      <c r="E469" t="s">
        <v>173</v>
      </c>
      <c r="F469" t="s">
        <v>30</v>
      </c>
      <c r="G469" t="s">
        <v>93</v>
      </c>
      <c r="H469" t="s">
        <v>181</v>
      </c>
      <c r="I469" t="s">
        <v>48</v>
      </c>
      <c r="J469" t="s">
        <v>95</v>
      </c>
      <c r="K469" s="5" t="s">
        <v>1668</v>
      </c>
      <c r="L469" t="s">
        <v>1657</v>
      </c>
      <c r="M469" t="s">
        <v>1569</v>
      </c>
      <c r="O469">
        <v>0</v>
      </c>
    </row>
    <row r="470" spans="3:15" hidden="1" x14ac:dyDescent="0.25">
      <c r="C470" t="str">
        <f t="shared" si="7"/>
        <v>select N'Корюшкина Марія Павлівна', N'2',  N'Відділення екстреної (невідкладної) медичної допомоги',  N'сестра медична',  N'0.25', 8, 200, 0, getDate(), null, getDate() union all</v>
      </c>
      <c r="D470" t="s">
        <v>1202</v>
      </c>
      <c r="E470" t="s">
        <v>173</v>
      </c>
      <c r="F470" t="s">
        <v>30</v>
      </c>
      <c r="G470" t="s">
        <v>93</v>
      </c>
      <c r="H470" t="s">
        <v>1490</v>
      </c>
      <c r="I470" t="s">
        <v>48</v>
      </c>
      <c r="J470" t="s">
        <v>95</v>
      </c>
      <c r="K470" s="5" t="s">
        <v>1668</v>
      </c>
      <c r="L470" t="s">
        <v>1574</v>
      </c>
      <c r="M470" t="s">
        <v>1570</v>
      </c>
      <c r="N470">
        <v>45537</v>
      </c>
      <c r="O470">
        <v>0</v>
      </c>
    </row>
    <row r="471" spans="3:15" hidden="1" x14ac:dyDescent="0.25">
      <c r="C471" t="str">
        <f t="shared" si="7"/>
        <v>select N'Косач Лариса Іванівна', N'32',  N'Кабінет дерматовенеролога',  N'лікар-дерматовенеролог',  N'1.00', 0, 0, 0, getDate(), null, getDate() union all</v>
      </c>
      <c r="D471" t="s">
        <v>130</v>
      </c>
      <c r="E471" t="s">
        <v>124</v>
      </c>
      <c r="F471" t="s">
        <v>84</v>
      </c>
      <c r="G471" t="s">
        <v>121</v>
      </c>
      <c r="H471" t="s">
        <v>131</v>
      </c>
      <c r="I471" t="s">
        <v>26</v>
      </c>
      <c r="J471" t="s">
        <v>26</v>
      </c>
      <c r="K471" t="s">
        <v>1569</v>
      </c>
      <c r="L471" t="s">
        <v>1569</v>
      </c>
      <c r="M471" t="s">
        <v>1569</v>
      </c>
      <c r="O471">
        <v>0</v>
      </c>
    </row>
    <row r="472" spans="3:15" hidden="1" x14ac:dyDescent="0.25">
      <c r="C472" t="str">
        <f t="shared" si="7"/>
        <v>select N'Косинська Оксана Василівна', N'32',  N'Отоларингологічний кабінет',  N'сестра медична',  N'1.00', 8, 200, 0, getDate(), null, getDate() union all</v>
      </c>
      <c r="D472" t="s">
        <v>725</v>
      </c>
      <c r="E472" t="s">
        <v>428</v>
      </c>
      <c r="F472" t="s">
        <v>84</v>
      </c>
      <c r="G472" t="s">
        <v>93</v>
      </c>
      <c r="H472" t="s">
        <v>25</v>
      </c>
      <c r="I472" t="s">
        <v>48</v>
      </c>
      <c r="J472" t="s">
        <v>95</v>
      </c>
      <c r="K472" t="s">
        <v>1569</v>
      </c>
      <c r="L472" t="s">
        <v>1569</v>
      </c>
      <c r="M472" t="s">
        <v>1569</v>
      </c>
      <c r="O472">
        <v>0</v>
      </c>
    </row>
    <row r="473" spans="3:15" hidden="1" x14ac:dyDescent="0.25">
      <c r="C473" t="str">
        <f t="shared" si="7"/>
        <v>select N'Костенчак-Свистак Ольга Євгенівна', N'21',  N'Онкологічне відділення',  N'лікар-гематолог',  N'0.50', 0, 0, 0, getDate(), null, getDate() union all</v>
      </c>
      <c r="D473" t="s">
        <v>506</v>
      </c>
      <c r="E473" t="s">
        <v>40</v>
      </c>
      <c r="F473" t="s">
        <v>41</v>
      </c>
      <c r="G473" t="s">
        <v>507</v>
      </c>
      <c r="H473">
        <v>0</v>
      </c>
      <c r="I473" t="s">
        <v>26</v>
      </c>
      <c r="J473" t="s">
        <v>26</v>
      </c>
      <c r="K473" t="s">
        <v>1571</v>
      </c>
      <c r="L473" t="s">
        <v>1569</v>
      </c>
      <c r="M473" t="s">
        <v>1571</v>
      </c>
      <c r="O473">
        <v>0</v>
      </c>
    </row>
    <row r="474" spans="3:15" hidden="1" x14ac:dyDescent="0.25">
      <c r="C474" t="str">
        <f t="shared" si="7"/>
        <v>select N'Коструб Василь Васильович', N'32',  N'Хірургічний кабінет',  N'лікар-хірург',  N'1.00', 0, 0, 0, getDate(), null, getDate() union all</v>
      </c>
      <c r="D474" t="s">
        <v>941</v>
      </c>
      <c r="E474" t="s">
        <v>875</v>
      </c>
      <c r="F474" t="s">
        <v>84</v>
      </c>
      <c r="G474" t="s">
        <v>435</v>
      </c>
      <c r="H474" t="s">
        <v>168</v>
      </c>
      <c r="I474" t="s">
        <v>26</v>
      </c>
      <c r="J474" t="s">
        <v>26</v>
      </c>
      <c r="K474" s="5" t="s">
        <v>1668</v>
      </c>
      <c r="L474" t="s">
        <v>1657</v>
      </c>
      <c r="M474" t="s">
        <v>1569</v>
      </c>
      <c r="O474">
        <v>0</v>
      </c>
    </row>
    <row r="475" spans="3:15" hidden="1" x14ac:dyDescent="0.25">
      <c r="C475" t="str">
        <f t="shared" si="7"/>
        <v>select N'Коструб Василь Васильович', N'32',  N'Хірургічний кабінет',  N'лікар-хірург',  N'0.25', 0, 0, 0, getDate(), null, getDate() union all</v>
      </c>
      <c r="D475" t="s">
        <v>941</v>
      </c>
      <c r="E475" t="s">
        <v>875</v>
      </c>
      <c r="F475" t="s">
        <v>84</v>
      </c>
      <c r="G475" t="s">
        <v>435</v>
      </c>
      <c r="H475" t="s">
        <v>1693</v>
      </c>
      <c r="I475" t="s">
        <v>26</v>
      </c>
      <c r="J475" t="s">
        <v>26</v>
      </c>
      <c r="K475" s="5" t="s">
        <v>1668</v>
      </c>
      <c r="L475" t="s">
        <v>1574</v>
      </c>
      <c r="M475" t="s">
        <v>1570</v>
      </c>
      <c r="O475">
        <v>0</v>
      </c>
    </row>
    <row r="476" spans="3:15" hidden="1" x14ac:dyDescent="0.25">
      <c r="C476" t="str">
        <f t="shared" si="7"/>
        <v>select N'Коструб Наталія Георгіївна', N'81',  N'Операційний блок хірургічного профілю №2',  N'Молодша медична сестра',  N'1.00', 8, 120, 0, getDate(), null, getDate() union all</v>
      </c>
      <c r="D476" t="s">
        <v>1414</v>
      </c>
      <c r="E476" t="s">
        <v>1078</v>
      </c>
      <c r="F476" t="s">
        <v>227</v>
      </c>
      <c r="G476" t="s">
        <v>111</v>
      </c>
      <c r="H476" t="s">
        <v>25</v>
      </c>
      <c r="I476" t="s">
        <v>48</v>
      </c>
      <c r="J476" t="s">
        <v>112</v>
      </c>
      <c r="K476" t="s">
        <v>1569</v>
      </c>
      <c r="L476" t="s">
        <v>1569</v>
      </c>
      <c r="M476" t="s">
        <v>1569</v>
      </c>
      <c r="O476">
        <v>0</v>
      </c>
    </row>
    <row r="477" spans="3:15" hidden="1" x14ac:dyDescent="0.25">
      <c r="C477" t="str">
        <f t="shared" si="7"/>
        <v>select N'Костур Ксенія Петрівна', N'32',  N'Офтальмологічний кабінет',  N'лікар-офтальмолог',  N'0.50', 0, 0, 1861.47815, getDate(), null, getDate() union all</v>
      </c>
      <c r="D477" t="s">
        <v>691</v>
      </c>
      <c r="E477" t="s">
        <v>692</v>
      </c>
      <c r="F477" t="s">
        <v>84</v>
      </c>
      <c r="G477" t="s">
        <v>693</v>
      </c>
      <c r="H477" t="s">
        <v>353</v>
      </c>
      <c r="I477" t="s">
        <v>26</v>
      </c>
      <c r="J477" t="s">
        <v>26</v>
      </c>
      <c r="K477" t="s">
        <v>1569</v>
      </c>
      <c r="L477" t="s">
        <v>1571</v>
      </c>
      <c r="M477" t="s">
        <v>1571</v>
      </c>
      <c r="O477" t="s">
        <v>1583</v>
      </c>
    </row>
    <row r="478" spans="3:15" hidden="1" x14ac:dyDescent="0.25">
      <c r="C478" t="str">
        <f t="shared" si="7"/>
        <v>select N'Костур Ксенія Петрівна', N'32',  N'Сектор дитячої консультації',  N'лікар-офтальмолог дитячий',  N'0.50', 0, 0, 0, getDate(), null, getDate() union all</v>
      </c>
      <c r="D478" t="s">
        <v>691</v>
      </c>
      <c r="E478" t="s">
        <v>237</v>
      </c>
      <c r="F478" t="s">
        <v>84</v>
      </c>
      <c r="G478" t="s">
        <v>1121</v>
      </c>
      <c r="H478" t="s">
        <v>353</v>
      </c>
      <c r="I478" t="s">
        <v>26</v>
      </c>
      <c r="J478" t="s">
        <v>26</v>
      </c>
      <c r="K478" t="s">
        <v>1569</v>
      </c>
      <c r="L478" t="s">
        <v>1571</v>
      </c>
      <c r="M478" t="s">
        <v>1571</v>
      </c>
      <c r="O478">
        <v>0</v>
      </c>
    </row>
    <row r="479" spans="3:15" hidden="1" x14ac:dyDescent="0.25">
      <c r="C479" t="str">
        <f t="shared" si="7"/>
        <v>select N'Котубий Люба Федорівна', N'19',  N'Гнійно-септичне хірургічне відділення',  N'Молодша медична сестра',  N'1.00', 8, 120, 0, getDate(), null, getDate() union all</v>
      </c>
      <c r="D479" t="s">
        <v>478</v>
      </c>
      <c r="E479" t="s">
        <v>137</v>
      </c>
      <c r="F479" t="s">
        <v>138</v>
      </c>
      <c r="G479" t="s">
        <v>111</v>
      </c>
      <c r="H479" t="s">
        <v>25</v>
      </c>
      <c r="I479" t="s">
        <v>48</v>
      </c>
      <c r="J479" t="s">
        <v>112</v>
      </c>
      <c r="K479" t="s">
        <v>1569</v>
      </c>
      <c r="L479" t="s">
        <v>1569</v>
      </c>
      <c r="M479" t="s">
        <v>1569</v>
      </c>
      <c r="O479">
        <v>0</v>
      </c>
    </row>
    <row r="480" spans="3:15" hidden="1" x14ac:dyDescent="0.25">
      <c r="C480" t="str">
        <f t="shared" si="7"/>
        <v>select N'Коцан Ольга Семенівна', N'13',  N'Кардіологічне відділення',  N'сестра медична',  N'1.00', 8, 200, 0, getDate(), null, getDate() union all</v>
      </c>
      <c r="D480" t="s">
        <v>909</v>
      </c>
      <c r="E480" t="s">
        <v>383</v>
      </c>
      <c r="F480" t="s">
        <v>384</v>
      </c>
      <c r="G480" t="s">
        <v>93</v>
      </c>
      <c r="H480" t="s">
        <v>181</v>
      </c>
      <c r="I480" t="s">
        <v>48</v>
      </c>
      <c r="J480" t="s">
        <v>95</v>
      </c>
      <c r="K480" t="s">
        <v>1569</v>
      </c>
      <c r="L480" t="s">
        <v>1569</v>
      </c>
      <c r="M480" t="s">
        <v>1569</v>
      </c>
      <c r="O480">
        <v>0</v>
      </c>
    </row>
    <row r="481" spans="3:15" hidden="1" x14ac:dyDescent="0.25">
      <c r="C481" t="str">
        <f t="shared" si="7"/>
        <v>select N'Коцар Оксана Богданівна', N'32',  N'Загальнолікарський кабінет',  N'сестра медична',  N'1.00', 8, 200, 0, getDate(), null, getDate() union all</v>
      </c>
      <c r="D481" t="s">
        <v>777</v>
      </c>
      <c r="E481" t="s">
        <v>127</v>
      </c>
      <c r="F481" t="s">
        <v>84</v>
      </c>
      <c r="G481" t="s">
        <v>93</v>
      </c>
      <c r="H481" t="s">
        <v>778</v>
      </c>
      <c r="I481" t="s">
        <v>48</v>
      </c>
      <c r="J481" t="s">
        <v>95</v>
      </c>
      <c r="K481" t="s">
        <v>1569</v>
      </c>
      <c r="L481" t="s">
        <v>1569</v>
      </c>
      <c r="M481" t="s">
        <v>1569</v>
      </c>
      <c r="O481">
        <v>0</v>
      </c>
    </row>
    <row r="482" spans="3:15" hidden="1" x14ac:dyDescent="0.25">
      <c r="C482" t="str">
        <f t="shared" si="7"/>
        <v>select N'Коцибан Олександр Віталійович', N'32',  N'Кабінет психіатра',  N'лікар-психіатр',  N'1.00', 0, 0, 5035.76, getDate(), null, getDate() union all</v>
      </c>
      <c r="D482" t="s">
        <v>901</v>
      </c>
      <c r="E482" t="s">
        <v>716</v>
      </c>
      <c r="F482" t="s">
        <v>84</v>
      </c>
      <c r="G482" t="s">
        <v>717</v>
      </c>
      <c r="H482" t="s">
        <v>525</v>
      </c>
      <c r="I482" t="s">
        <v>26</v>
      </c>
      <c r="J482" t="s">
        <v>26</v>
      </c>
      <c r="K482" t="s">
        <v>1569</v>
      </c>
      <c r="L482" t="s">
        <v>1569</v>
      </c>
      <c r="M482" t="s">
        <v>1569</v>
      </c>
      <c r="O482" t="s">
        <v>1584</v>
      </c>
    </row>
    <row r="483" spans="3:15" hidden="1" x14ac:dyDescent="0.25">
      <c r="C483" t="str">
        <f t="shared" si="7"/>
        <v>select N'Коцка Яна Сергіївна', N'21',  N'Онкологічне відділення',  N'сестра медична',  N'1.00', 8, 200, 0, getDate(), null, getDate() union all</v>
      </c>
      <c r="D483" t="s">
        <v>1122</v>
      </c>
      <c r="E483" t="s">
        <v>40</v>
      </c>
      <c r="F483" t="s">
        <v>41</v>
      </c>
      <c r="G483" t="s">
        <v>93</v>
      </c>
      <c r="H483" t="s">
        <v>31</v>
      </c>
      <c r="I483" t="s">
        <v>48</v>
      </c>
      <c r="J483" t="s">
        <v>95</v>
      </c>
      <c r="K483" t="s">
        <v>1569</v>
      </c>
      <c r="L483" t="s">
        <v>1569</v>
      </c>
      <c r="M483" t="s">
        <v>1569</v>
      </c>
      <c r="O483">
        <v>0</v>
      </c>
    </row>
    <row r="484" spans="3:15" hidden="1" x14ac:dyDescent="0.25">
      <c r="C484" t="str">
        <f t="shared" si="7"/>
        <v>select N'Коцур Олена Іванівна', N'82',  N'Відділення інтенсивної терапії для вагітної, роділлі, породіллі',  N'лікар-анестезіолог',  N'1.00', 0, 0, 2564.7495552, getDate(), null, getDate() union all</v>
      </c>
      <c r="D484" t="s">
        <v>869</v>
      </c>
      <c r="E484" t="s">
        <v>485</v>
      </c>
      <c r="F484" t="s">
        <v>486</v>
      </c>
      <c r="G484" t="s">
        <v>219</v>
      </c>
      <c r="H484" t="s">
        <v>292</v>
      </c>
      <c r="I484" t="s">
        <v>26</v>
      </c>
      <c r="J484" t="s">
        <v>26</v>
      </c>
      <c r="K484" t="s">
        <v>1569</v>
      </c>
      <c r="L484" t="s">
        <v>1569</v>
      </c>
      <c r="M484" t="s">
        <v>1569</v>
      </c>
      <c r="O484" t="s">
        <v>1641</v>
      </c>
    </row>
    <row r="485" spans="3:15" hidden="1" x14ac:dyDescent="0.25">
      <c r="C485" t="str">
        <f t="shared" si="7"/>
        <v>select N'Кочіш Рената Іванівна', N'32',  N'Сектор дитячої консультації',  N'лікар-невролог дитячий',  N'1.00', 0, 0, 0, getDate(), null, getDate() union all</v>
      </c>
      <c r="D485" t="s">
        <v>1084</v>
      </c>
      <c r="E485" t="s">
        <v>237</v>
      </c>
      <c r="F485" t="s">
        <v>84</v>
      </c>
      <c r="G485" t="s">
        <v>1085</v>
      </c>
      <c r="H485">
        <v>1</v>
      </c>
      <c r="I485" t="s">
        <v>26</v>
      </c>
      <c r="J485" t="s">
        <v>26</v>
      </c>
      <c r="K485" s="5" t="s">
        <v>1669</v>
      </c>
      <c r="L485" t="s">
        <v>1659</v>
      </c>
      <c r="M485" t="s">
        <v>1569</v>
      </c>
      <c r="O485">
        <v>0</v>
      </c>
    </row>
    <row r="486" spans="3:15" hidden="1" x14ac:dyDescent="0.25">
      <c r="C486" t="str">
        <f t="shared" si="7"/>
        <v>select N'Кочіш Рената Іванівна', N'32',  N'Кабінет нейрофізіології',  N'лікар-невролог дитячий',  N'0.25', 0, 0, 1359.3491, getDate(), null, getDate() union all</v>
      </c>
      <c r="D486" t="s">
        <v>1084</v>
      </c>
      <c r="E486" t="s">
        <v>1470</v>
      </c>
      <c r="F486" t="s">
        <v>84</v>
      </c>
      <c r="G486" t="s">
        <v>1085</v>
      </c>
      <c r="H486" t="s">
        <v>592</v>
      </c>
      <c r="I486" t="s">
        <v>26</v>
      </c>
      <c r="J486" t="s">
        <v>26</v>
      </c>
      <c r="K486" s="5" t="s">
        <v>1669</v>
      </c>
      <c r="L486" t="s">
        <v>1662</v>
      </c>
      <c r="M486" t="s">
        <v>1570</v>
      </c>
      <c r="O486" t="s">
        <v>1471</v>
      </c>
    </row>
    <row r="487" spans="3:15" hidden="1" x14ac:dyDescent="0.25">
      <c r="C487" t="str">
        <f t="shared" si="7"/>
        <v>select N'Кочіш Рената Іванівна', N'65',  N'Відділення інтенсивної терапії новонароджених',  N'лікар-невролог дитячий',  N'0.25', 0, 0, 0, getDate(), null, getDate() union all</v>
      </c>
      <c r="D487" t="s">
        <v>1084</v>
      </c>
      <c r="E487" t="s">
        <v>79</v>
      </c>
      <c r="F487" t="s">
        <v>80</v>
      </c>
      <c r="G487" t="s">
        <v>1085</v>
      </c>
      <c r="H487" t="s">
        <v>1425</v>
      </c>
      <c r="I487" t="s">
        <v>26</v>
      </c>
      <c r="J487" t="s">
        <v>26</v>
      </c>
      <c r="K487" s="5" t="s">
        <v>1669</v>
      </c>
      <c r="L487" t="s">
        <v>1662</v>
      </c>
      <c r="M487" t="s">
        <v>1570</v>
      </c>
      <c r="O487">
        <v>0</v>
      </c>
    </row>
    <row r="488" spans="3:15" hidden="1" x14ac:dyDescent="0.25">
      <c r="C488" t="str">
        <f t="shared" si="7"/>
        <v>select N'Кошик Юрій Андрійович', N'21',  N'Онкологічне відділення',  N'лікар-терапевт',  N'0.50', 0, 0, 0, getDate(), null, getDate() union all</v>
      </c>
      <c r="D488" t="s">
        <v>585</v>
      </c>
      <c r="E488" t="s">
        <v>40</v>
      </c>
      <c r="F488" t="s">
        <v>41</v>
      </c>
      <c r="G488" t="s">
        <v>42</v>
      </c>
      <c r="H488">
        <v>1</v>
      </c>
      <c r="I488" t="s">
        <v>26</v>
      </c>
      <c r="J488" t="s">
        <v>26</v>
      </c>
      <c r="K488" t="s">
        <v>1571</v>
      </c>
      <c r="L488" t="s">
        <v>1569</v>
      </c>
      <c r="M488" t="s">
        <v>1571</v>
      </c>
      <c r="O488">
        <v>0</v>
      </c>
    </row>
    <row r="489" spans="3:15" hidden="1" x14ac:dyDescent="0.25">
      <c r="C489" t="str">
        <f t="shared" si="7"/>
        <v>select N'Кравець-Сідун Мар’яна Василівна', N'32',  N'Кабінет масажу',  N'сестра медична з масажу',  N'1.00', 8, 200, 0, getDate(), null, getDate() union all</v>
      </c>
      <c r="D489" t="s">
        <v>897</v>
      </c>
      <c r="E489" t="s">
        <v>774</v>
      </c>
      <c r="F489" t="s">
        <v>84</v>
      </c>
      <c r="G489" t="s">
        <v>775</v>
      </c>
      <c r="H489" t="s">
        <v>25</v>
      </c>
      <c r="I489" t="s">
        <v>48</v>
      </c>
      <c r="J489" t="s">
        <v>95</v>
      </c>
      <c r="K489" t="s">
        <v>1569</v>
      </c>
      <c r="L489" t="s">
        <v>1569</v>
      </c>
      <c r="M489" t="s">
        <v>1569</v>
      </c>
      <c r="O489">
        <v>0</v>
      </c>
    </row>
    <row r="490" spans="3:15" hidden="1" x14ac:dyDescent="0.25">
      <c r="C490" t="str">
        <f t="shared" si="7"/>
        <v>select N'Кравчук Ганна Василівна', N'60',  N'Реабілітаційне відділення',  N'Асистент фізичного терапевта',  N'1.00', 8, 360, 0, getDate(), null, getDate() union all</v>
      </c>
      <c r="D490" t="s">
        <v>898</v>
      </c>
      <c r="E490" t="s">
        <v>100</v>
      </c>
      <c r="F490" t="s">
        <v>101</v>
      </c>
      <c r="G490" t="s">
        <v>553</v>
      </c>
      <c r="H490" t="s">
        <v>131</v>
      </c>
      <c r="I490" t="s">
        <v>48</v>
      </c>
      <c r="J490" t="s">
        <v>314</v>
      </c>
      <c r="K490" t="s">
        <v>1569</v>
      </c>
      <c r="L490" t="s">
        <v>1569</v>
      </c>
      <c r="M490" t="s">
        <v>1569</v>
      </c>
      <c r="O490">
        <v>0</v>
      </c>
    </row>
    <row r="491" spans="3:15" hidden="1" x14ac:dyDescent="0.25">
      <c r="C491" t="str">
        <f t="shared" si="7"/>
        <v>select N'Красилинець Христина Костянтинівна', N'21',  N'Онкологічне відділення',  N'сестра медична',  N'1.00', 8, 200, 0, getDate(), null, getDate() union all</v>
      </c>
      <c r="D491" t="s">
        <v>1259</v>
      </c>
      <c r="E491" t="s">
        <v>40</v>
      </c>
      <c r="F491" t="s">
        <v>41</v>
      </c>
      <c r="G491" t="s">
        <v>93</v>
      </c>
      <c r="H491" t="s">
        <v>31</v>
      </c>
      <c r="I491" t="s">
        <v>48</v>
      </c>
      <c r="J491" t="s">
        <v>95</v>
      </c>
      <c r="K491" t="s">
        <v>1569</v>
      </c>
      <c r="L491" t="s">
        <v>1569</v>
      </c>
      <c r="M491" t="s">
        <v>1569</v>
      </c>
      <c r="O491">
        <v>0</v>
      </c>
    </row>
    <row r="492" spans="3:15" hidden="1" x14ac:dyDescent="0.25">
      <c r="C492" t="str">
        <f t="shared" si="7"/>
        <v>select N'Криванич Марина Василівна', N'94',  N'Господарський відділ',  N'ліфтер',  N'1.00', 0, 0, 0, getDate(), null, getDate() union all</v>
      </c>
      <c r="D492" t="s">
        <v>800</v>
      </c>
      <c r="E492" t="s">
        <v>63</v>
      </c>
      <c r="F492" t="s">
        <v>64</v>
      </c>
      <c r="G492" t="s">
        <v>792</v>
      </c>
      <c r="H492" t="s">
        <v>353</v>
      </c>
      <c r="I492" t="s">
        <v>26</v>
      </c>
      <c r="J492" t="s">
        <v>26</v>
      </c>
      <c r="K492" t="s">
        <v>1569</v>
      </c>
      <c r="L492" t="s">
        <v>1569</v>
      </c>
      <c r="M492" t="s">
        <v>1569</v>
      </c>
      <c r="O492">
        <v>0</v>
      </c>
    </row>
    <row r="493" spans="3:15" hidden="1" x14ac:dyDescent="0.25">
      <c r="C493" t="str">
        <f t="shared" si="7"/>
        <v>select N'Крилов Микола Миколайович', N'32',  N'Кабінет психіатра',  N'лікар-психіатр',  N'1.00', 0, 0, 0, getDate(), null, getDate() union all</v>
      </c>
      <c r="D493" t="s">
        <v>715</v>
      </c>
      <c r="E493" t="s">
        <v>716</v>
      </c>
      <c r="F493" t="s">
        <v>84</v>
      </c>
      <c r="G493" t="s">
        <v>717</v>
      </c>
      <c r="H493">
        <v>1</v>
      </c>
      <c r="I493" t="s">
        <v>26</v>
      </c>
      <c r="J493" t="s">
        <v>26</v>
      </c>
      <c r="K493" t="s">
        <v>1569</v>
      </c>
      <c r="L493" t="s">
        <v>1569</v>
      </c>
      <c r="M493" t="s">
        <v>1569</v>
      </c>
      <c r="O493">
        <v>0</v>
      </c>
    </row>
    <row r="494" spans="3:15" hidden="1" x14ac:dyDescent="0.25">
      <c r="C494" t="str">
        <f t="shared" si="7"/>
        <v>select N'Кримова Наталія Анатоліївна', N'81',  N'Операційна №2',  N'Молодша медична сестра',  N'1.00', 8, 120, 0, getDate(), null, getDate() union all</v>
      </c>
      <c r="D494" t="s">
        <v>865</v>
      </c>
      <c r="E494" t="s">
        <v>532</v>
      </c>
      <c r="F494" t="s">
        <v>227</v>
      </c>
      <c r="G494" t="s">
        <v>111</v>
      </c>
      <c r="H494" t="s">
        <v>204</v>
      </c>
      <c r="I494" t="s">
        <v>48</v>
      </c>
      <c r="J494" t="s">
        <v>112</v>
      </c>
      <c r="K494" t="s">
        <v>1569</v>
      </c>
      <c r="L494" t="s">
        <v>1569</v>
      </c>
      <c r="M494" t="s">
        <v>1569</v>
      </c>
      <c r="O494">
        <v>0</v>
      </c>
    </row>
    <row r="495" spans="3:15" hidden="1" x14ac:dyDescent="0.25">
      <c r="C495" t="str">
        <f t="shared" si="7"/>
        <v>select N'Кришинець Анастасія Василівна', N'54',  N'Паталогоанатомічне відділення',  N'Молодша медична сестра',  N'1.00', 8, 120, 0, getDate(), null, getDate() union all</v>
      </c>
      <c r="D495" t="s">
        <v>1440</v>
      </c>
      <c r="E495" t="s">
        <v>286</v>
      </c>
      <c r="F495" t="s">
        <v>287</v>
      </c>
      <c r="G495" t="s">
        <v>111</v>
      </c>
      <c r="H495" t="s">
        <v>376</v>
      </c>
      <c r="I495" t="s">
        <v>48</v>
      </c>
      <c r="J495" t="s">
        <v>112</v>
      </c>
      <c r="K495" t="s">
        <v>1569</v>
      </c>
      <c r="L495" t="s">
        <v>1569</v>
      </c>
      <c r="M495" t="s">
        <v>1569</v>
      </c>
      <c r="O495">
        <v>0</v>
      </c>
    </row>
    <row r="496" spans="3:15" hidden="1" x14ac:dyDescent="0.25">
      <c r="C496" t="str">
        <f t="shared" si="7"/>
        <v>select N'Крічфалушій Олеся Іванівна', N'65',  N'Відділення інтенсивної терапії новонароджених',  N'сестра медична старша',  N'1.00', 8, 280, 0, getDate(), null, getDate() union all</v>
      </c>
      <c r="D496" t="s">
        <v>746</v>
      </c>
      <c r="E496" t="s">
        <v>79</v>
      </c>
      <c r="F496" t="s">
        <v>80</v>
      </c>
      <c r="G496" t="s">
        <v>117</v>
      </c>
      <c r="H496" t="s">
        <v>25</v>
      </c>
      <c r="I496" t="s">
        <v>48</v>
      </c>
      <c r="J496" t="s">
        <v>118</v>
      </c>
      <c r="K496" t="s">
        <v>1569</v>
      </c>
      <c r="L496" t="s">
        <v>1569</v>
      </c>
      <c r="M496" t="s">
        <v>1569</v>
      </c>
      <c r="O496">
        <v>0</v>
      </c>
    </row>
    <row r="497" spans="3:15" hidden="1" x14ac:dyDescent="0.25">
      <c r="C497" t="str">
        <f t="shared" si="7"/>
        <v>select N'Кузьма Владислав Степанович', N'31',  N'Відділ досліджень та розвитку',  N'оператор комп’ютерного набору',  N'1.00', 5, 640, 0, getDate(), null, getDate() union all</v>
      </c>
      <c r="D497" t="s">
        <v>973</v>
      </c>
      <c r="E497" t="s">
        <v>58</v>
      </c>
      <c r="F497" t="s">
        <v>59</v>
      </c>
      <c r="G497" t="s">
        <v>974</v>
      </c>
      <c r="H497" t="s">
        <v>376</v>
      </c>
      <c r="I497" t="s">
        <v>23</v>
      </c>
      <c r="J497" t="s">
        <v>61</v>
      </c>
      <c r="K497" t="s">
        <v>1569</v>
      </c>
      <c r="L497" t="s">
        <v>1569</v>
      </c>
      <c r="M497" t="s">
        <v>1569</v>
      </c>
      <c r="O497">
        <v>0</v>
      </c>
    </row>
    <row r="498" spans="3:15" hidden="1" x14ac:dyDescent="0.25">
      <c r="C498" t="str">
        <f t="shared" si="7"/>
        <v>select N'Кунак Маріанна Юріївна', N'25',  N'Клініко-діагностична лабораторія',  N'лаборант',  N'1.00', 8, 200, 0, getDate(), null, getDate() union all</v>
      </c>
      <c r="D498" t="s">
        <v>858</v>
      </c>
      <c r="E498" t="s">
        <v>268</v>
      </c>
      <c r="F498" t="s">
        <v>269</v>
      </c>
      <c r="G498" t="s">
        <v>270</v>
      </c>
      <c r="H498" t="s">
        <v>596</v>
      </c>
      <c r="I498" t="s">
        <v>48</v>
      </c>
      <c r="J498" t="s">
        <v>95</v>
      </c>
      <c r="K498" t="s">
        <v>1569</v>
      </c>
      <c r="L498" t="s">
        <v>1569</v>
      </c>
      <c r="M498" t="s">
        <v>1569</v>
      </c>
      <c r="O498">
        <v>0</v>
      </c>
    </row>
    <row r="499" spans="3:15" hidden="1" x14ac:dyDescent="0.25">
      <c r="C499" t="str">
        <f t="shared" si="7"/>
        <v>select N'Кунак Наталія Іванівна', N'32',  N'Хірургічний кабінет',  N'сестра медична',  N'1.00', 8, 200, 0, getDate(), null, getDate() union all</v>
      </c>
      <c r="D499" t="s">
        <v>885</v>
      </c>
      <c r="E499" t="s">
        <v>875</v>
      </c>
      <c r="F499" t="s">
        <v>84</v>
      </c>
      <c r="G499" t="s">
        <v>93</v>
      </c>
      <c r="H499" t="s">
        <v>131</v>
      </c>
      <c r="I499" t="s">
        <v>48</v>
      </c>
      <c r="J499" t="s">
        <v>95</v>
      </c>
      <c r="K499" t="s">
        <v>1569</v>
      </c>
      <c r="L499" t="s">
        <v>1569</v>
      </c>
      <c r="M499" t="s">
        <v>1569</v>
      </c>
      <c r="O499">
        <v>0</v>
      </c>
    </row>
    <row r="500" spans="3:15" hidden="1" x14ac:dyDescent="0.25">
      <c r="C500" t="str">
        <f t="shared" si="7"/>
        <v>select N'Купар Вікторія Василівна', N'18',  N'Хірургічне відділення №1',  N'лікар-хірург',  N'0.50', 0, 0, 0, getDate(), null, getDate() union all</v>
      </c>
      <c r="D500" t="s">
        <v>1244</v>
      </c>
      <c r="E500" t="s">
        <v>151</v>
      </c>
      <c r="F500" t="s">
        <v>152</v>
      </c>
      <c r="G500" t="s">
        <v>435</v>
      </c>
      <c r="H500" t="s">
        <v>181</v>
      </c>
      <c r="I500" t="s">
        <v>26</v>
      </c>
      <c r="J500" t="s">
        <v>26</v>
      </c>
      <c r="K500" t="s">
        <v>1571</v>
      </c>
      <c r="L500" t="s">
        <v>1569</v>
      </c>
      <c r="M500" t="s">
        <v>1571</v>
      </c>
      <c r="O500">
        <v>0</v>
      </c>
    </row>
    <row r="501" spans="3:15" hidden="1" x14ac:dyDescent="0.25">
      <c r="C501" t="str">
        <f t="shared" si="7"/>
        <v>select N'Курівчак Юлія Дмитрівна', N'7',  N'Відділення анестезіології та інтенсивної терапії',  N'лікар-інтерн',  N'1.00', 0, 0, 0, getDate(), null, getDate() union all</v>
      </c>
      <c r="D501" t="s">
        <v>1187</v>
      </c>
      <c r="E501" t="s">
        <v>206</v>
      </c>
      <c r="F501" t="s">
        <v>140</v>
      </c>
      <c r="G501" t="s">
        <v>1567</v>
      </c>
      <c r="H501">
        <v>1</v>
      </c>
      <c r="I501" t="s">
        <v>26</v>
      </c>
      <c r="J501" t="s">
        <v>26</v>
      </c>
      <c r="K501" s="5" t="s">
        <v>1669</v>
      </c>
      <c r="L501" t="s">
        <v>1659</v>
      </c>
      <c r="M501" t="s">
        <v>1569</v>
      </c>
      <c r="O501">
        <v>0</v>
      </c>
    </row>
    <row r="502" spans="3:15" hidden="1" x14ac:dyDescent="0.25">
      <c r="C502" t="str">
        <f t="shared" si="7"/>
        <v>select N'Курівчак Юлія Дмитрівна', N'7',  N'Відділення анестезіології та інтенсивної терапії',  N'сестра медична',  N'0.50', 8, 200, 0, getDate(), null, getDate() union all</v>
      </c>
      <c r="D502" t="s">
        <v>1187</v>
      </c>
      <c r="E502" t="s">
        <v>206</v>
      </c>
      <c r="F502" t="s">
        <v>140</v>
      </c>
      <c r="G502" t="s">
        <v>93</v>
      </c>
      <c r="H502" t="s">
        <v>181</v>
      </c>
      <c r="I502" t="s">
        <v>48</v>
      </c>
      <c r="J502" t="s">
        <v>95</v>
      </c>
      <c r="K502" s="5" t="s">
        <v>1669</v>
      </c>
      <c r="L502" t="s">
        <v>1660</v>
      </c>
      <c r="M502" t="s">
        <v>1571</v>
      </c>
      <c r="N502">
        <v>45505</v>
      </c>
      <c r="O502">
        <v>0</v>
      </c>
    </row>
    <row r="503" spans="3:15" hidden="1" x14ac:dyDescent="0.25">
      <c r="C503" t="str">
        <f t="shared" si="7"/>
        <v>select N'Куртан Яніна Юріївна', N'22',  N'Відділення загальної терапії',  N'сестра медична',  N'1.00', 8, 200, 0, getDate(), null, getDate() union all</v>
      </c>
      <c r="D503" t="s">
        <v>354</v>
      </c>
      <c r="E503" t="s">
        <v>202</v>
      </c>
      <c r="F503" t="s">
        <v>203</v>
      </c>
      <c r="G503" t="s">
        <v>93</v>
      </c>
      <c r="H503" t="s">
        <v>277</v>
      </c>
      <c r="I503" t="s">
        <v>48</v>
      </c>
      <c r="J503" t="s">
        <v>95</v>
      </c>
      <c r="K503" t="s">
        <v>1569</v>
      </c>
      <c r="L503" t="s">
        <v>1569</v>
      </c>
      <c r="M503" t="s">
        <v>1569</v>
      </c>
      <c r="O503">
        <v>0</v>
      </c>
    </row>
    <row r="504" spans="3:15" hidden="1" x14ac:dyDescent="0.25">
      <c r="C504" t="str">
        <f t="shared" si="7"/>
        <v>select N'Кучинка Тетяна Йосипівна', N'18',  N'Хірургічне відділення №1',  N'Молодша медична сестра',  N'1.00', 8, 120, 0, getDate(), null, getDate() union all</v>
      </c>
      <c r="D504" t="s">
        <v>1157</v>
      </c>
      <c r="E504" t="s">
        <v>151</v>
      </c>
      <c r="F504" t="s">
        <v>152</v>
      </c>
      <c r="G504" t="s">
        <v>111</v>
      </c>
      <c r="H504" t="s">
        <v>70</v>
      </c>
      <c r="I504" t="s">
        <v>48</v>
      </c>
      <c r="J504" t="s">
        <v>112</v>
      </c>
      <c r="K504" t="s">
        <v>1569</v>
      </c>
      <c r="L504" t="s">
        <v>1569</v>
      </c>
      <c r="M504" t="s">
        <v>1569</v>
      </c>
      <c r="O504">
        <v>0</v>
      </c>
    </row>
    <row r="505" spans="3:15" hidden="1" x14ac:dyDescent="0.25">
      <c r="C505" t="str">
        <f t="shared" si="7"/>
        <v>select N'Кушнір Едуард Васильович', N'32',  N'Сектор дитячої консультації',  N'лікар-ортопед-травматолог дитячий',  N'1.00', 0, 0, 0, getDate(), null, getDate() union all</v>
      </c>
      <c r="D505" t="s">
        <v>1069</v>
      </c>
      <c r="E505" t="s">
        <v>237</v>
      </c>
      <c r="F505" t="s">
        <v>84</v>
      </c>
      <c r="G505" t="s">
        <v>935</v>
      </c>
      <c r="H505" t="s">
        <v>86</v>
      </c>
      <c r="I505" t="s">
        <v>26</v>
      </c>
      <c r="J505" t="s">
        <v>26</v>
      </c>
      <c r="K505" s="4">
        <v>12785</v>
      </c>
      <c r="L505" t="s">
        <v>1665</v>
      </c>
      <c r="M505" t="s">
        <v>1569</v>
      </c>
      <c r="O505">
        <v>0</v>
      </c>
    </row>
    <row r="506" spans="3:15" hidden="1" x14ac:dyDescent="0.25">
      <c r="C506" t="str">
        <f t="shared" si="7"/>
        <v>select N'Кушнір Едуард Васильович', N'32',  N'Травматологічний кабінет',  N'лікар-ортопед-травматолог',  N'0.25', 0, 0, 0, getDate(), null, getDate() union all</v>
      </c>
      <c r="D506" t="s">
        <v>1069</v>
      </c>
      <c r="E506" t="s">
        <v>240</v>
      </c>
      <c r="F506" t="s">
        <v>84</v>
      </c>
      <c r="G506" t="s">
        <v>24</v>
      </c>
      <c r="H506" t="s">
        <v>1273</v>
      </c>
      <c r="I506" t="s">
        <v>26</v>
      </c>
      <c r="J506" t="s">
        <v>26</v>
      </c>
      <c r="K506" s="4">
        <v>12785</v>
      </c>
      <c r="L506" t="s">
        <v>1666</v>
      </c>
      <c r="M506" t="s">
        <v>1570</v>
      </c>
      <c r="O506">
        <v>0</v>
      </c>
    </row>
    <row r="507" spans="3:15" hidden="1" x14ac:dyDescent="0.25">
      <c r="C507" t="str">
        <f t="shared" si="7"/>
        <v>select N'Кушнір Едуард Васильович', N'5',  N'Відділення ортопедії, травматології та нейрохірургії',  N'лікар-ортопед-травматолог дитячий',  N'0.10', 0, 0, 0, getDate(), null, getDate() union all</v>
      </c>
      <c r="D507" t="s">
        <v>1069</v>
      </c>
      <c r="E507" t="s">
        <v>22</v>
      </c>
      <c r="F507" t="s">
        <v>23</v>
      </c>
      <c r="G507" t="s">
        <v>935</v>
      </c>
      <c r="H507" t="s">
        <v>441</v>
      </c>
      <c r="I507" t="s">
        <v>26</v>
      </c>
      <c r="J507" t="s">
        <v>26</v>
      </c>
      <c r="K507" s="4">
        <v>12785</v>
      </c>
      <c r="L507" t="s">
        <v>1667</v>
      </c>
      <c r="M507" t="s">
        <v>1573</v>
      </c>
      <c r="O507">
        <v>0</v>
      </c>
    </row>
    <row r="508" spans="3:15" hidden="1" x14ac:dyDescent="0.25">
      <c r="C508" t="str">
        <f t="shared" si="7"/>
        <v>select N'Кушнір Маріанна Андріївна', N'33',  N'Жіноча консультація',  N'лікар-акушер-гінеколог',  N'1.00', 0, 0, 342.8571504, getDate(), null, getDate() union all</v>
      </c>
      <c r="D508" t="s">
        <v>293</v>
      </c>
      <c r="E508" t="s">
        <v>222</v>
      </c>
      <c r="F508" t="s">
        <v>223</v>
      </c>
      <c r="G508" t="s">
        <v>36</v>
      </c>
      <c r="H508" t="s">
        <v>193</v>
      </c>
      <c r="I508" t="s">
        <v>26</v>
      </c>
      <c r="J508" t="s">
        <v>26</v>
      </c>
      <c r="K508" t="s">
        <v>1569</v>
      </c>
      <c r="L508" t="s">
        <v>1569</v>
      </c>
      <c r="M508" t="s">
        <v>1569</v>
      </c>
      <c r="O508" t="s">
        <v>1585</v>
      </c>
    </row>
    <row r="509" spans="3:15" hidden="1" x14ac:dyDescent="0.25">
      <c r="C509" t="str">
        <f t="shared" si="7"/>
        <v>select N'Куштан Клара Отілівна', N'32',  N'Рентгенологічний кабінет',  N'лікар-радіолог',  N'0.50', 0, 0, 0, getDate(), null, getDate() union all</v>
      </c>
      <c r="D509" t="s">
        <v>1224</v>
      </c>
      <c r="E509" t="s">
        <v>212</v>
      </c>
      <c r="F509" t="s">
        <v>84</v>
      </c>
      <c r="G509" t="s">
        <v>1225</v>
      </c>
      <c r="H509" t="s">
        <v>103</v>
      </c>
      <c r="I509" t="s">
        <v>26</v>
      </c>
      <c r="J509" t="s">
        <v>26</v>
      </c>
      <c r="K509" t="s">
        <v>1569</v>
      </c>
      <c r="L509" t="s">
        <v>1571</v>
      </c>
      <c r="M509" t="s">
        <v>1571</v>
      </c>
      <c r="O509">
        <v>0</v>
      </c>
    </row>
    <row r="510" spans="3:15" hidden="1" x14ac:dyDescent="0.25">
      <c r="C510" t="str">
        <f t="shared" si="7"/>
        <v>select N'Куштан Клара Отілівна', N'32',  N'Рентгенологічний кабінет',  N'лікар-рентгенолог',  N'0.50', 0, 0, 2668.34282, getDate(), null, getDate() union all</v>
      </c>
      <c r="D510" t="s">
        <v>1224</v>
      </c>
      <c r="E510" t="s">
        <v>212</v>
      </c>
      <c r="F510" t="s">
        <v>84</v>
      </c>
      <c r="G510" t="s">
        <v>371</v>
      </c>
      <c r="H510" t="s">
        <v>103</v>
      </c>
      <c r="I510" t="s">
        <v>26</v>
      </c>
      <c r="J510" t="s">
        <v>26</v>
      </c>
      <c r="K510" t="s">
        <v>1569</v>
      </c>
      <c r="L510" t="s">
        <v>1571</v>
      </c>
      <c r="M510" t="s">
        <v>1571</v>
      </c>
      <c r="O510" t="s">
        <v>1586</v>
      </c>
    </row>
    <row r="511" spans="3:15" hidden="1" x14ac:dyDescent="0.25">
      <c r="C511" t="str">
        <f t="shared" si="7"/>
        <v>select N'Куштан Мирослава Іванівна', N'7',  N'Відділення анестезіології та інтенсивної терапії',  N'сестра медична',  N'1.00', 8, 200, 0, getDate(), null, getDate() union all</v>
      </c>
      <c r="D511" t="s">
        <v>1024</v>
      </c>
      <c r="E511" t="s">
        <v>206</v>
      </c>
      <c r="F511" t="s">
        <v>140</v>
      </c>
      <c r="G511" t="s">
        <v>93</v>
      </c>
      <c r="H511" t="s">
        <v>181</v>
      </c>
      <c r="I511" t="s">
        <v>48</v>
      </c>
      <c r="J511" t="s">
        <v>95</v>
      </c>
      <c r="K511" s="5" t="s">
        <v>1668</v>
      </c>
      <c r="L511" t="s">
        <v>1657</v>
      </c>
      <c r="M511" t="s">
        <v>1569</v>
      </c>
      <c r="O511">
        <v>0</v>
      </c>
    </row>
    <row r="512" spans="3:15" hidden="1" x14ac:dyDescent="0.25">
      <c r="C512" t="str">
        <f t="shared" si="7"/>
        <v>select N'Куштан Мирослава Іванівна', N'7',  N'Відділення анестезіології та інтенсивної терапії',  N'сестра медична',  N'0.25', 8, 200, 0, getDate(), null, getDate() union all</v>
      </c>
      <c r="D512" t="s">
        <v>1024</v>
      </c>
      <c r="E512" t="s">
        <v>206</v>
      </c>
      <c r="F512" t="s">
        <v>140</v>
      </c>
      <c r="G512" t="s">
        <v>93</v>
      </c>
      <c r="H512" t="s">
        <v>1536</v>
      </c>
      <c r="I512" t="s">
        <v>48</v>
      </c>
      <c r="J512" t="s">
        <v>95</v>
      </c>
      <c r="K512" s="5" t="s">
        <v>1668</v>
      </c>
      <c r="L512" t="s">
        <v>1574</v>
      </c>
      <c r="M512" t="s">
        <v>1570</v>
      </c>
      <c r="N512">
        <v>45505</v>
      </c>
      <c r="O512">
        <v>0</v>
      </c>
    </row>
    <row r="513" spans="3:15" hidden="1" x14ac:dyDescent="0.25">
      <c r="C513" t="str">
        <f t="shared" si="7"/>
        <v>select N'Лавкай Тетяна Михайлівна', N'18',  N'Хірургічне відділення №1',  N'Молодша медична сестра',  N'1.00', 8, 120, 0, getDate(), null, getDate() union all</v>
      </c>
      <c r="D513" t="s">
        <v>927</v>
      </c>
      <c r="E513" t="s">
        <v>151</v>
      </c>
      <c r="F513" t="s">
        <v>152</v>
      </c>
      <c r="G513" t="s">
        <v>111</v>
      </c>
      <c r="H513" t="s">
        <v>31</v>
      </c>
      <c r="I513" t="s">
        <v>48</v>
      </c>
      <c r="J513" t="s">
        <v>112</v>
      </c>
      <c r="K513" t="s">
        <v>1569</v>
      </c>
      <c r="L513" t="s">
        <v>1569</v>
      </c>
      <c r="M513" t="s">
        <v>1569</v>
      </c>
      <c r="O513">
        <v>0</v>
      </c>
    </row>
    <row r="514" spans="3:15" hidden="1" x14ac:dyDescent="0.25">
      <c r="C514" t="str">
        <f t="shared" ref="C514:C577" si="8">CONCATENATE("select N'",D514,"', N'",F514,"', "," N'",E514,"',  N'",G514,"',  N'",M514,"', ",I514,", ",J514,", ",O514,", getDate(), null, getDate() union all")</f>
        <v>select N'Лавришинець Марина Іванівна', N'7',  N'Відділення анестезіології та інтенсивної терапії',  N'сестра медична',  N'1.00', 8, 200, 0, getDate(), null, getDate() union all</v>
      </c>
      <c r="D514" t="s">
        <v>1282</v>
      </c>
      <c r="E514" t="s">
        <v>206</v>
      </c>
      <c r="F514" t="s">
        <v>140</v>
      </c>
      <c r="G514" t="s">
        <v>93</v>
      </c>
      <c r="H514" t="s">
        <v>181</v>
      </c>
      <c r="I514" t="s">
        <v>48</v>
      </c>
      <c r="J514" t="s">
        <v>95</v>
      </c>
      <c r="K514" s="5" t="s">
        <v>1668</v>
      </c>
      <c r="L514" t="s">
        <v>1657</v>
      </c>
      <c r="M514" t="s">
        <v>1569</v>
      </c>
      <c r="O514">
        <v>0</v>
      </c>
    </row>
    <row r="515" spans="3:15" hidden="1" x14ac:dyDescent="0.25">
      <c r="C515" t="str">
        <f t="shared" si="8"/>
        <v>select N'Лавришинець Марина Іванівна', N'7',  N'Відділення анестезіології та інтенсивної терапії',  N'сестра медична',  N'0.25', 8, 200, 0, getDate(), null, getDate() union all</v>
      </c>
      <c r="D515" t="s">
        <v>1282</v>
      </c>
      <c r="E515" t="s">
        <v>206</v>
      </c>
      <c r="F515" t="s">
        <v>140</v>
      </c>
      <c r="G515" t="s">
        <v>93</v>
      </c>
      <c r="H515" t="s">
        <v>577</v>
      </c>
      <c r="I515" t="s">
        <v>48</v>
      </c>
      <c r="J515" t="s">
        <v>95</v>
      </c>
      <c r="K515" s="5" t="s">
        <v>1668</v>
      </c>
      <c r="L515" t="s">
        <v>1574</v>
      </c>
      <c r="M515" t="s">
        <v>1570</v>
      </c>
      <c r="O515">
        <v>0</v>
      </c>
    </row>
    <row r="516" spans="3:15" hidden="1" x14ac:dyDescent="0.25">
      <c r="C516" t="str">
        <f t="shared" si="8"/>
        <v>select N'Ладані Марія Юріївна', N'18',  N'Хірургічне відділення №1',  N'сестра медична',  N'1.00', 8, 200, 0, getDate(), null, getDate() union all</v>
      </c>
      <c r="D516" t="s">
        <v>180</v>
      </c>
      <c r="E516" t="s">
        <v>151</v>
      </c>
      <c r="F516" t="s">
        <v>152</v>
      </c>
      <c r="G516" t="s">
        <v>93</v>
      </c>
      <c r="H516" t="s">
        <v>181</v>
      </c>
      <c r="I516" t="s">
        <v>48</v>
      </c>
      <c r="J516" t="s">
        <v>95</v>
      </c>
      <c r="K516" t="s">
        <v>1569</v>
      </c>
      <c r="L516" t="s">
        <v>1569</v>
      </c>
      <c r="M516" t="s">
        <v>1569</v>
      </c>
      <c r="O516">
        <v>0</v>
      </c>
    </row>
    <row r="517" spans="3:15" hidden="1" x14ac:dyDescent="0.25">
      <c r="C517" t="str">
        <f t="shared" si="8"/>
        <v>select N'Ладані Тетяна Василівна', N'65',  N'Відділення інтенсивної терапії новонароджених',  N'Молодша медична сестра',  N'1.00', 8, 120, 0, getDate(), null, getDate() union all</v>
      </c>
      <c r="D517" t="s">
        <v>846</v>
      </c>
      <c r="E517" t="s">
        <v>79</v>
      </c>
      <c r="F517" t="s">
        <v>80</v>
      </c>
      <c r="G517" t="s">
        <v>111</v>
      </c>
      <c r="H517" t="s">
        <v>204</v>
      </c>
      <c r="I517" t="s">
        <v>48</v>
      </c>
      <c r="J517" t="s">
        <v>112</v>
      </c>
      <c r="K517" t="s">
        <v>1569</v>
      </c>
      <c r="L517" t="s">
        <v>1569</v>
      </c>
      <c r="M517" t="s">
        <v>1569</v>
      </c>
      <c r="O517">
        <v>0</v>
      </c>
    </row>
    <row r="518" spans="3:15" hidden="1" x14ac:dyDescent="0.25">
      <c r="C518" t="str">
        <f t="shared" si="8"/>
        <v>select N'Ладжун Марина Юріївна', N'81',  N'Операційна №1',  N'сестра медична операційна',  N'1.00', 8, 260, 0, getDate(), null, getDate() union all</v>
      </c>
      <c r="D518" t="s">
        <v>230</v>
      </c>
      <c r="E518" t="s">
        <v>231</v>
      </c>
      <c r="F518" t="s">
        <v>227</v>
      </c>
      <c r="G518" t="s">
        <v>228</v>
      </c>
      <c r="H518" t="s">
        <v>175</v>
      </c>
      <c r="I518" t="s">
        <v>48</v>
      </c>
      <c r="J518" t="s">
        <v>49</v>
      </c>
      <c r="K518" t="s">
        <v>1569</v>
      </c>
      <c r="L518" t="s">
        <v>1569</v>
      </c>
      <c r="M518" t="s">
        <v>1569</v>
      </c>
      <c r="O518">
        <v>0</v>
      </c>
    </row>
    <row r="519" spans="3:15" hidden="1" x14ac:dyDescent="0.25">
      <c r="C519" t="str">
        <f t="shared" si="8"/>
        <v>select N'Лазар Ганна Володимирівна', N'81',  N'Операційна №1',  N'Молодша медична сестра',  N'1.00', 8, 120, 0, getDate(), null, getDate() union all</v>
      </c>
      <c r="D519" t="s">
        <v>260</v>
      </c>
      <c r="E519" t="s">
        <v>231</v>
      </c>
      <c r="F519" t="s">
        <v>227</v>
      </c>
      <c r="G519" t="s">
        <v>111</v>
      </c>
      <c r="H519" t="s">
        <v>25</v>
      </c>
      <c r="I519" t="s">
        <v>48</v>
      </c>
      <c r="J519" t="s">
        <v>112</v>
      </c>
      <c r="K519" t="s">
        <v>1569</v>
      </c>
      <c r="L519" t="s">
        <v>1569</v>
      </c>
      <c r="M519" t="s">
        <v>1569</v>
      </c>
      <c r="O519">
        <v>0</v>
      </c>
    </row>
    <row r="520" spans="3:15" hidden="1" x14ac:dyDescent="0.25">
      <c r="C520" t="str">
        <f t="shared" si="8"/>
        <v>select N'Лазар Надія Сергіївна', N'19',  N'Гнійно-септичне хірургічне відділення',  N'сестра медична',  N'1.00', 8, 200, 0, getDate(), null, getDate() union all</v>
      </c>
      <c r="D520" t="s">
        <v>1124</v>
      </c>
      <c r="E520" t="s">
        <v>137</v>
      </c>
      <c r="F520" t="s">
        <v>138</v>
      </c>
      <c r="G520" t="s">
        <v>93</v>
      </c>
      <c r="H520" t="s">
        <v>31</v>
      </c>
      <c r="I520" t="s">
        <v>48</v>
      </c>
      <c r="J520" t="s">
        <v>95</v>
      </c>
      <c r="K520" t="s">
        <v>1569</v>
      </c>
      <c r="L520" t="s">
        <v>1569</v>
      </c>
      <c r="M520" t="s">
        <v>1569</v>
      </c>
      <c r="O520">
        <v>0</v>
      </c>
    </row>
    <row r="521" spans="3:15" hidden="1" x14ac:dyDescent="0.25">
      <c r="C521" t="str">
        <f t="shared" si="8"/>
        <v>select N'Лакатош Ганна Іванівна', N'54',  N'Паталогоанатомічне відділення',  N'лаборант',  N'1.00', 8, 200, 0, getDate(), null, getDate() union all</v>
      </c>
      <c r="D521" t="s">
        <v>722</v>
      </c>
      <c r="E521" t="s">
        <v>286</v>
      </c>
      <c r="F521" t="s">
        <v>287</v>
      </c>
      <c r="G521" t="s">
        <v>270</v>
      </c>
      <c r="H521" t="s">
        <v>31</v>
      </c>
      <c r="I521" t="s">
        <v>48</v>
      </c>
      <c r="J521" t="s">
        <v>95</v>
      </c>
      <c r="K521" t="s">
        <v>1569</v>
      </c>
      <c r="L521" t="s">
        <v>1569</v>
      </c>
      <c r="M521" t="s">
        <v>1569</v>
      </c>
      <c r="O521">
        <v>0</v>
      </c>
    </row>
    <row r="522" spans="3:15" hidden="1" x14ac:dyDescent="0.25">
      <c r="C522" t="str">
        <f t="shared" si="8"/>
        <v>select N'Лакатош Златослава Володимирівна', N'75',  N'Відділення діалізу',  N'сестра медична старша',  N'1.00', 8, 280, 0, getDate(), null, getDate() union all</v>
      </c>
      <c r="D522" t="s">
        <v>1416</v>
      </c>
      <c r="E522" t="s">
        <v>538</v>
      </c>
      <c r="F522" t="s">
        <v>539</v>
      </c>
      <c r="G522" t="s">
        <v>117</v>
      </c>
      <c r="H522" t="s">
        <v>1417</v>
      </c>
      <c r="I522" t="s">
        <v>48</v>
      </c>
      <c r="J522" t="s">
        <v>118</v>
      </c>
      <c r="K522" t="s">
        <v>1569</v>
      </c>
      <c r="L522" t="s">
        <v>1569</v>
      </c>
      <c r="M522" t="s">
        <v>1569</v>
      </c>
      <c r="O522">
        <v>0</v>
      </c>
    </row>
    <row r="523" spans="3:15" hidden="1" x14ac:dyDescent="0.25">
      <c r="C523" t="str">
        <f t="shared" si="8"/>
        <v>select N'Лакатош Іван Іванович', N'32',  N'Загальнолікарський кабінет',  N'лікар-стоматолог-терапевт',  N'1.00', 0, 0, 6312.84, getDate(), null, getDate() union all</v>
      </c>
      <c r="D523" t="s">
        <v>1080</v>
      </c>
      <c r="E523" t="s">
        <v>127</v>
      </c>
      <c r="F523" t="s">
        <v>84</v>
      </c>
      <c r="G523" t="s">
        <v>1081</v>
      </c>
      <c r="H523">
        <v>0</v>
      </c>
      <c r="I523" t="s">
        <v>26</v>
      </c>
      <c r="J523" t="s">
        <v>26</v>
      </c>
      <c r="K523" t="s">
        <v>1569</v>
      </c>
      <c r="L523" t="s">
        <v>1569</v>
      </c>
      <c r="M523" t="s">
        <v>1569</v>
      </c>
      <c r="O523" t="s">
        <v>1587</v>
      </c>
    </row>
    <row r="524" spans="3:15" hidden="1" x14ac:dyDescent="0.25">
      <c r="C524" t="str">
        <f t="shared" si="8"/>
        <v>select N'Лакатош Леся Юріївна', N'89',  N'Перинатальний центр',  N'Головна медична сестра',  N'1.00', 0, 0, 0, getDate(), null, getDate() union all</v>
      </c>
      <c r="D524" t="s">
        <v>738</v>
      </c>
      <c r="E524" t="s">
        <v>739</v>
      </c>
      <c r="F524" t="s">
        <v>740</v>
      </c>
      <c r="G524" t="s">
        <v>741</v>
      </c>
      <c r="H524" t="s">
        <v>31</v>
      </c>
      <c r="I524" t="s">
        <v>26</v>
      </c>
      <c r="J524" t="s">
        <v>26</v>
      </c>
      <c r="K524" t="s">
        <v>1569</v>
      </c>
      <c r="L524" t="s">
        <v>1569</v>
      </c>
      <c r="M524" t="s">
        <v>1569</v>
      </c>
      <c r="O524">
        <v>0</v>
      </c>
    </row>
    <row r="525" spans="3:15" hidden="1" x14ac:dyDescent="0.25">
      <c r="C525" t="str">
        <f t="shared" si="8"/>
        <v>select N'Лакатош Надія Іванівна', N'13',  N'Кардіологічне відділення',  N'Молодша медична сестра',  N'1.00', 8, 120, 0, getDate(), null, getDate() union all</v>
      </c>
      <c r="D525" t="s">
        <v>916</v>
      </c>
      <c r="E525" t="s">
        <v>383</v>
      </c>
      <c r="F525" t="s">
        <v>384</v>
      </c>
      <c r="G525" t="s">
        <v>111</v>
      </c>
      <c r="H525" t="s">
        <v>25</v>
      </c>
      <c r="I525" t="s">
        <v>48</v>
      </c>
      <c r="J525" t="s">
        <v>112</v>
      </c>
      <c r="K525" t="s">
        <v>1569</v>
      </c>
      <c r="L525" t="s">
        <v>1569</v>
      </c>
      <c r="M525" t="s">
        <v>1569</v>
      </c>
      <c r="O525">
        <v>0</v>
      </c>
    </row>
    <row r="526" spans="3:15" hidden="1" x14ac:dyDescent="0.25">
      <c r="C526" t="str">
        <f t="shared" si="8"/>
        <v>select N'Лебідь Галина Романівна', N'18',  N'Хірургічне відділення №1',  N'сестра-господиня',  N'1.00', 8, 140, 0, getDate(), null, getDate() union all</v>
      </c>
      <c r="D526" t="s">
        <v>1480</v>
      </c>
      <c r="E526" t="s">
        <v>151</v>
      </c>
      <c r="F526" t="s">
        <v>152</v>
      </c>
      <c r="G526" t="s">
        <v>183</v>
      </c>
      <c r="H526" t="s">
        <v>25</v>
      </c>
      <c r="I526" t="s">
        <v>48</v>
      </c>
      <c r="J526" t="s">
        <v>184</v>
      </c>
      <c r="K526" t="s">
        <v>1569</v>
      </c>
      <c r="L526" t="s">
        <v>1569</v>
      </c>
      <c r="M526" t="s">
        <v>1569</v>
      </c>
      <c r="O526">
        <v>0</v>
      </c>
    </row>
    <row r="527" spans="3:15" hidden="1" x14ac:dyDescent="0.25">
      <c r="C527" t="str">
        <f t="shared" si="8"/>
        <v>select N'Левдер Світлана Василівна', N'79',  N'Відділення Судинної Хірургії',  N'сестра медична',  N'1.00', 8, 200, 0, getDate(), null, getDate() union all</v>
      </c>
      <c r="D527" t="s">
        <v>704</v>
      </c>
      <c r="E527" t="s">
        <v>67</v>
      </c>
      <c r="F527" t="s">
        <v>68</v>
      </c>
      <c r="G527" t="s">
        <v>93</v>
      </c>
      <c r="H527" t="s">
        <v>181</v>
      </c>
      <c r="I527" t="s">
        <v>48</v>
      </c>
      <c r="J527" t="s">
        <v>95</v>
      </c>
      <c r="K527" t="s">
        <v>1569</v>
      </c>
      <c r="L527" t="s">
        <v>1569</v>
      </c>
      <c r="M527" t="s">
        <v>1569</v>
      </c>
      <c r="O527">
        <v>0</v>
      </c>
    </row>
    <row r="528" spans="3:15" hidden="1" x14ac:dyDescent="0.25">
      <c r="C528" t="str">
        <f t="shared" si="8"/>
        <v>select N'Левкулич Леся Миколаївна', N'25',  N'Клініко-діагностична лабораторія',  N'Молодша медична сестра',  N'1.00', 8, 120, 0, getDate(), null, getDate() union all</v>
      </c>
      <c r="D528" t="s">
        <v>1018</v>
      </c>
      <c r="E528" t="s">
        <v>268</v>
      </c>
      <c r="F528" t="s">
        <v>269</v>
      </c>
      <c r="G528" t="s">
        <v>111</v>
      </c>
      <c r="H528" t="s">
        <v>25</v>
      </c>
      <c r="I528" t="s">
        <v>48</v>
      </c>
      <c r="J528" t="s">
        <v>112</v>
      </c>
      <c r="K528" t="s">
        <v>1569</v>
      </c>
      <c r="L528" t="s">
        <v>1569</v>
      </c>
      <c r="M528" t="s">
        <v>1569</v>
      </c>
      <c r="O528">
        <v>0</v>
      </c>
    </row>
    <row r="529" spans="3:15" hidden="1" x14ac:dyDescent="0.25">
      <c r="C529" t="str">
        <f t="shared" si="8"/>
        <v>select N'Левкулич Марія Юріївна', N'19',  N'Гнійно-септичне хірургічне відділення',  N'сестра медична старша',  N'1.00', 8, 280, 0, getDate(), null, getDate() union all</v>
      </c>
      <c r="D529" t="s">
        <v>476</v>
      </c>
      <c r="E529" t="s">
        <v>137</v>
      </c>
      <c r="F529" t="s">
        <v>138</v>
      </c>
      <c r="G529" t="s">
        <v>117</v>
      </c>
      <c r="H529" t="s">
        <v>31</v>
      </c>
      <c r="I529" t="s">
        <v>48</v>
      </c>
      <c r="J529" t="s">
        <v>118</v>
      </c>
      <c r="K529" t="s">
        <v>1569</v>
      </c>
      <c r="L529" t="s">
        <v>1569</v>
      </c>
      <c r="M529" t="s">
        <v>1569</v>
      </c>
      <c r="O529">
        <v>0</v>
      </c>
    </row>
    <row r="530" spans="3:15" hidden="1" x14ac:dyDescent="0.25">
      <c r="C530" t="str">
        <f t="shared" si="8"/>
        <v>select N'Левчук Роман Анатолійович', N'19',  N'Гнійно-септичне хірургічне відділення',  N'лікар-хірург',  N'1.00', 0, 0, 0, getDate(), null, getDate() union all</v>
      </c>
      <c r="D530" t="s">
        <v>1521</v>
      </c>
      <c r="E530" t="s">
        <v>137</v>
      </c>
      <c r="F530" t="s">
        <v>138</v>
      </c>
      <c r="G530" t="s">
        <v>435</v>
      </c>
      <c r="H530" t="s">
        <v>353</v>
      </c>
      <c r="I530" t="s">
        <v>26</v>
      </c>
      <c r="J530" t="s">
        <v>26</v>
      </c>
      <c r="K530" t="s">
        <v>1569</v>
      </c>
      <c r="L530" t="s">
        <v>1569</v>
      </c>
      <c r="M530" t="s">
        <v>1569</v>
      </c>
      <c r="N530">
        <v>45505</v>
      </c>
      <c r="O530">
        <v>0</v>
      </c>
    </row>
    <row r="531" spans="3:15" hidden="1" x14ac:dyDescent="0.25">
      <c r="C531" t="str">
        <f t="shared" si="8"/>
        <v>select N'Легеза Ірина Василівна', N'32',  N'Рентгенологічний кабінет',  N'рентгенолаборант',  N'1.00', 8, 200, 0, getDate(), null, getDate() union all</v>
      </c>
      <c r="D531" t="s">
        <v>405</v>
      </c>
      <c r="E531" t="s">
        <v>212</v>
      </c>
      <c r="F531" t="s">
        <v>84</v>
      </c>
      <c r="G531" t="s">
        <v>213</v>
      </c>
      <c r="H531" t="s">
        <v>25</v>
      </c>
      <c r="I531" t="s">
        <v>48</v>
      </c>
      <c r="J531" t="s">
        <v>95</v>
      </c>
      <c r="K531" t="s">
        <v>1569</v>
      </c>
      <c r="L531" t="s">
        <v>1569</v>
      </c>
      <c r="M531" t="s">
        <v>1569</v>
      </c>
      <c r="O531">
        <v>0</v>
      </c>
    </row>
    <row r="532" spans="3:15" hidden="1" x14ac:dyDescent="0.25">
      <c r="C532" t="str">
        <f t="shared" si="8"/>
        <v>select N'Лемко Діана Володимирівна', N'36',  N'Стоматологічне відділення',  N'лікар-стоматолог-ортодонт',  N'0.50', 0, 0, 0, getDate(), null, getDate() union all</v>
      </c>
      <c r="D532" t="s">
        <v>1204</v>
      </c>
      <c r="E532" t="s">
        <v>340</v>
      </c>
      <c r="F532" t="s">
        <v>341</v>
      </c>
      <c r="G532" t="s">
        <v>1205</v>
      </c>
      <c r="H532">
        <v>0</v>
      </c>
      <c r="I532" t="s">
        <v>26</v>
      </c>
      <c r="J532" t="s">
        <v>26</v>
      </c>
      <c r="K532" t="s">
        <v>1571</v>
      </c>
      <c r="L532" t="s">
        <v>1569</v>
      </c>
      <c r="M532" t="s">
        <v>1571</v>
      </c>
      <c r="O532">
        <v>0</v>
      </c>
    </row>
    <row r="533" spans="3:15" hidden="1" x14ac:dyDescent="0.25">
      <c r="C533" t="str">
        <f t="shared" si="8"/>
        <v>select N'Лендєл Марина Василівна', N'3',  N'Інфекційне відділення',  N'сестра медична',  N'1.00', 8, 200, 0, getDate(), null, getDate() union all</v>
      </c>
      <c r="D533" t="s">
        <v>571</v>
      </c>
      <c r="E533" t="s">
        <v>92</v>
      </c>
      <c r="F533" t="s">
        <v>77</v>
      </c>
      <c r="G533" t="s">
        <v>93</v>
      </c>
      <c r="H533" t="s">
        <v>572</v>
      </c>
      <c r="I533" t="s">
        <v>48</v>
      </c>
      <c r="J533" t="s">
        <v>95</v>
      </c>
      <c r="K533" t="s">
        <v>1569</v>
      </c>
      <c r="L533" t="s">
        <v>1569</v>
      </c>
      <c r="M533" t="s">
        <v>1569</v>
      </c>
      <c r="O533">
        <v>0</v>
      </c>
    </row>
    <row r="534" spans="3:15" hidden="1" x14ac:dyDescent="0.25">
      <c r="C534" t="str">
        <f t="shared" si="8"/>
        <v>select N'Лендєл Марина Юріївна', N'65',  N'Відділення інтенсивної терапії новонароджених',  N'сестра медична',  N'1.00', 8, 200, 0, getDate(), null, getDate() union all</v>
      </c>
      <c r="D534" t="s">
        <v>747</v>
      </c>
      <c r="E534" t="s">
        <v>79</v>
      </c>
      <c r="F534" t="s">
        <v>80</v>
      </c>
      <c r="G534" t="s">
        <v>93</v>
      </c>
      <c r="H534" t="s">
        <v>292</v>
      </c>
      <c r="I534" t="s">
        <v>48</v>
      </c>
      <c r="J534" t="s">
        <v>95</v>
      </c>
      <c r="K534" t="s">
        <v>1569</v>
      </c>
      <c r="L534" t="s">
        <v>1569</v>
      </c>
      <c r="M534" t="s">
        <v>1569</v>
      </c>
      <c r="O534">
        <v>0</v>
      </c>
    </row>
    <row r="535" spans="3:15" hidden="1" x14ac:dyDescent="0.25">
      <c r="C535" t="str">
        <f t="shared" si="8"/>
        <v>select N'Лендєл Марія Василівна', N'2',  N'Відділення екстреної (невідкладної) медичної допомоги',  N'Молодша медична сестра',  N'1.00', 8, 120, 0, getDate(), null, getDate() union all</v>
      </c>
      <c r="D535" t="s">
        <v>686</v>
      </c>
      <c r="E535" t="s">
        <v>173</v>
      </c>
      <c r="F535" t="s">
        <v>30</v>
      </c>
      <c r="G535" t="s">
        <v>111</v>
      </c>
      <c r="H535" t="s">
        <v>25</v>
      </c>
      <c r="I535" t="s">
        <v>48</v>
      </c>
      <c r="J535" t="s">
        <v>112</v>
      </c>
      <c r="K535" t="s">
        <v>1569</v>
      </c>
      <c r="L535" t="s">
        <v>1569</v>
      </c>
      <c r="M535" t="s">
        <v>1569</v>
      </c>
      <c r="O535">
        <v>0</v>
      </c>
    </row>
    <row r="536" spans="3:15" hidden="1" x14ac:dyDescent="0.25">
      <c r="C536" t="str">
        <f t="shared" si="8"/>
        <v>select N'Лендєл Марія Василівна', N'32',  N'Кабінет молодшого персоналу',  N'Молодша медична сестра',  N'1.00', 8, 120, 0, getDate(), null, getDate() union all</v>
      </c>
      <c r="D536" t="s">
        <v>686</v>
      </c>
      <c r="E536" t="s">
        <v>419</v>
      </c>
      <c r="F536" t="s">
        <v>84</v>
      </c>
      <c r="G536" t="s">
        <v>111</v>
      </c>
      <c r="H536" t="s">
        <v>25</v>
      </c>
      <c r="I536" t="s">
        <v>48</v>
      </c>
      <c r="J536" t="s">
        <v>112</v>
      </c>
      <c r="K536" t="s">
        <v>1569</v>
      </c>
      <c r="L536" t="s">
        <v>1569</v>
      </c>
      <c r="M536" t="s">
        <v>1569</v>
      </c>
      <c r="O536">
        <v>0</v>
      </c>
    </row>
    <row r="537" spans="3:15" hidden="1" x14ac:dyDescent="0.25">
      <c r="C537" t="str">
        <f t="shared" si="8"/>
        <v>select N'Леонов Станіслав Олександрович', N'84',  N'Терапевтичний блок інтенсивної терапії',  N'лікар-невропатолог',  N'1.00', 0, 0, 0, getDate(), null, getDate() union all</v>
      </c>
      <c r="D537" t="s">
        <v>1519</v>
      </c>
      <c r="E537" t="s">
        <v>88</v>
      </c>
      <c r="F537" t="s">
        <v>89</v>
      </c>
      <c r="G537" t="s">
        <v>90</v>
      </c>
      <c r="H537" t="s">
        <v>181</v>
      </c>
      <c r="I537" t="s">
        <v>26</v>
      </c>
      <c r="J537" t="s">
        <v>26</v>
      </c>
      <c r="K537" t="s">
        <v>1569</v>
      </c>
      <c r="L537" t="s">
        <v>1569</v>
      </c>
      <c r="M537" t="s">
        <v>1569</v>
      </c>
      <c r="N537">
        <v>45505</v>
      </c>
      <c r="O537">
        <v>0</v>
      </c>
    </row>
    <row r="538" spans="3:15" hidden="1" x14ac:dyDescent="0.25">
      <c r="C538" t="str">
        <f t="shared" si="8"/>
        <v>select N'Лепетко Віктор Іванович', N'94',  N'Господарський відділ',  N'слюсар-сантехнік',  N'1.00', 0, 0, 0, getDate(), null, getDate() union all</v>
      </c>
      <c r="D538" t="s">
        <v>801</v>
      </c>
      <c r="E538" t="s">
        <v>63</v>
      </c>
      <c r="F538" t="s">
        <v>64</v>
      </c>
      <c r="G538" t="s">
        <v>802</v>
      </c>
      <c r="H538" t="s">
        <v>25</v>
      </c>
      <c r="I538" t="s">
        <v>26</v>
      </c>
      <c r="J538" t="s">
        <v>26</v>
      </c>
      <c r="K538" t="s">
        <v>1569</v>
      </c>
      <c r="L538" t="s">
        <v>1569</v>
      </c>
      <c r="M538" t="s">
        <v>1569</v>
      </c>
      <c r="O538">
        <v>0</v>
      </c>
    </row>
    <row r="539" spans="3:15" hidden="1" x14ac:dyDescent="0.25">
      <c r="C539" t="str">
        <f t="shared" si="8"/>
        <v>select N'Лесьо Мар''яна Василівна', N'32',  N'Кол-центр',  N'черговий інформаційно-довідкової служби',  N'1.00', 5, 400, 0, getDate(), null, getDate() union all</v>
      </c>
      <c r="D539" t="s">
        <v>1609</v>
      </c>
      <c r="E539" t="s">
        <v>199</v>
      </c>
      <c r="F539" t="s">
        <v>84</v>
      </c>
      <c r="G539" t="s">
        <v>200</v>
      </c>
      <c r="H539" t="s">
        <v>103</v>
      </c>
      <c r="I539">
        <v>5</v>
      </c>
      <c r="J539">
        <v>400</v>
      </c>
      <c r="K539" t="s">
        <v>1569</v>
      </c>
      <c r="L539" t="s">
        <v>1569</v>
      </c>
      <c r="M539" t="s">
        <v>1569</v>
      </c>
      <c r="O539">
        <v>0</v>
      </c>
    </row>
    <row r="540" spans="3:15" hidden="1" x14ac:dyDescent="0.25">
      <c r="C540" t="str">
        <f t="shared" si="8"/>
        <v>select N'Лешко Анжела Василівна', N'32',  N'Реабілітаційний кабінет',  N'лікар фізичної та реабілітаційної медицини',  N'1.00', 0, 0, 0, getDate(), null, getDate() union all</v>
      </c>
      <c r="D540" t="s">
        <v>809</v>
      </c>
      <c r="E540" t="s">
        <v>758</v>
      </c>
      <c r="F540" t="s">
        <v>84</v>
      </c>
      <c r="G540" t="s">
        <v>611</v>
      </c>
      <c r="H540">
        <v>1</v>
      </c>
      <c r="I540" t="s">
        <v>26</v>
      </c>
      <c r="J540" t="s">
        <v>26</v>
      </c>
      <c r="K540" t="s">
        <v>1569</v>
      </c>
      <c r="L540" t="s">
        <v>1569</v>
      </c>
      <c r="M540" t="s">
        <v>1569</v>
      </c>
      <c r="O540">
        <v>0</v>
      </c>
    </row>
    <row r="541" spans="3:15" hidden="1" x14ac:dyDescent="0.25">
      <c r="C541" t="str">
        <f t="shared" si="8"/>
        <v>select N'Лешко Наталія Михайлівна', N'28',  N'Рентгенологічний блок',  N'рентгенолаборант',  N'1.00', 8, 200, 0, getDate(), null, getDate() union all</v>
      </c>
      <c r="D541" t="s">
        <v>399</v>
      </c>
      <c r="E541" t="s">
        <v>370</v>
      </c>
      <c r="F541" t="s">
        <v>365</v>
      </c>
      <c r="G541" t="s">
        <v>213</v>
      </c>
      <c r="H541" t="s">
        <v>25</v>
      </c>
      <c r="I541" t="s">
        <v>48</v>
      </c>
      <c r="J541" t="s">
        <v>95</v>
      </c>
      <c r="K541" t="s">
        <v>1569</v>
      </c>
      <c r="L541" t="s">
        <v>1569</v>
      </c>
      <c r="M541" t="s">
        <v>1569</v>
      </c>
      <c r="O541">
        <v>0</v>
      </c>
    </row>
    <row r="542" spans="3:15" hidden="1" x14ac:dyDescent="0.25">
      <c r="C542" t="str">
        <f t="shared" si="8"/>
        <v>select N'Лешко Ярослава Василівна', N'84',  N'Терапевтичний блок інтенсивної терапії',  N'сестра медична',  N'1.00', 8, 200, 0, getDate(), null, getDate() union all</v>
      </c>
      <c r="D542" t="s">
        <v>280</v>
      </c>
      <c r="E542" t="s">
        <v>88</v>
      </c>
      <c r="F542" t="s">
        <v>89</v>
      </c>
      <c r="G542" t="s">
        <v>93</v>
      </c>
      <c r="H542" t="s">
        <v>181</v>
      </c>
      <c r="I542" t="s">
        <v>48</v>
      </c>
      <c r="J542" t="s">
        <v>95</v>
      </c>
      <c r="K542" t="s">
        <v>1569</v>
      </c>
      <c r="L542" t="s">
        <v>1569</v>
      </c>
      <c r="M542" t="s">
        <v>1569</v>
      </c>
      <c r="O542">
        <v>0</v>
      </c>
    </row>
    <row r="543" spans="3:15" hidden="1" x14ac:dyDescent="0.25">
      <c r="C543" t="str">
        <f t="shared" si="8"/>
        <v>select N'Лешко-Субачус Андріана Олександрівна', N'32',  N'Сектор дитячої консультації',  N'лікар-нефролог дитячий',  N'0.50', 0, 0, 0, getDate(), null, getDate() union all</v>
      </c>
      <c r="D543" t="s">
        <v>470</v>
      </c>
      <c r="E543" t="s">
        <v>237</v>
      </c>
      <c r="F543" t="s">
        <v>84</v>
      </c>
      <c r="G543" t="s">
        <v>471</v>
      </c>
      <c r="H543" t="s">
        <v>1694</v>
      </c>
      <c r="I543" t="s">
        <v>26</v>
      </c>
      <c r="J543" t="s">
        <v>26</v>
      </c>
      <c r="K543" t="s">
        <v>1569</v>
      </c>
      <c r="L543" t="s">
        <v>1571</v>
      </c>
      <c r="M543" t="s">
        <v>1571</v>
      </c>
      <c r="O543">
        <v>0</v>
      </c>
    </row>
    <row r="544" spans="3:15" hidden="1" x14ac:dyDescent="0.25">
      <c r="C544" t="str">
        <f t="shared" si="8"/>
        <v>select N'Лешко-Субачус Андріана Олександрівна', N'32',  N'Сектор дитячої консультації',  N'лікар-педіатр',  N'0.50', 0, 0, 0, getDate(), null, getDate() union all</v>
      </c>
      <c r="D544" t="s">
        <v>470</v>
      </c>
      <c r="E544" t="s">
        <v>237</v>
      </c>
      <c r="F544" t="s">
        <v>84</v>
      </c>
      <c r="G544" t="s">
        <v>396</v>
      </c>
      <c r="H544" t="s">
        <v>1694</v>
      </c>
      <c r="I544" t="s">
        <v>26</v>
      </c>
      <c r="J544" t="s">
        <v>26</v>
      </c>
      <c r="K544" t="s">
        <v>1569</v>
      </c>
      <c r="L544" t="s">
        <v>1571</v>
      </c>
      <c r="M544" t="s">
        <v>1571</v>
      </c>
      <c r="O544">
        <v>0</v>
      </c>
    </row>
    <row r="545" spans="3:15" hidden="1" x14ac:dyDescent="0.25">
      <c r="C545" t="str">
        <f t="shared" si="8"/>
        <v>select N'Лизанець Володимир Васильович', N'60',  N'Реабілітаційне відділення',  N'лікар-рефлексотерапевт',  N'0.25', 0, 0, 0, getDate(), null, getDate() union all</v>
      </c>
      <c r="D545" t="s">
        <v>964</v>
      </c>
      <c r="E545" t="s">
        <v>100</v>
      </c>
      <c r="F545" t="s">
        <v>101</v>
      </c>
      <c r="G545" t="s">
        <v>965</v>
      </c>
      <c r="H545" t="s">
        <v>37</v>
      </c>
      <c r="I545" t="s">
        <v>26</v>
      </c>
      <c r="J545" t="s">
        <v>26</v>
      </c>
      <c r="K545" t="s">
        <v>1570</v>
      </c>
      <c r="L545" t="s">
        <v>1569</v>
      </c>
      <c r="M545" t="s">
        <v>1570</v>
      </c>
      <c r="O545">
        <v>0</v>
      </c>
    </row>
    <row r="546" spans="3:15" hidden="1" x14ac:dyDescent="0.25">
      <c r="C546" t="str">
        <f t="shared" si="8"/>
        <v>select N'Лилик Оксана Василівна', N'32',  N'Кардіологічний кабінет',  N'лікар-кардіолог',  N'0.50', 0, 0, 0, getDate(), null, getDate() union all</v>
      </c>
      <c r="D546" t="s">
        <v>1162</v>
      </c>
      <c r="E546" t="s">
        <v>840</v>
      </c>
      <c r="F546" t="s">
        <v>84</v>
      </c>
      <c r="G546" t="s">
        <v>841</v>
      </c>
      <c r="H546">
        <v>1</v>
      </c>
      <c r="I546" t="s">
        <v>26</v>
      </c>
      <c r="J546" t="s">
        <v>26</v>
      </c>
      <c r="K546" t="s">
        <v>1571</v>
      </c>
      <c r="L546" t="s">
        <v>1569</v>
      </c>
      <c r="M546" t="s">
        <v>1571</v>
      </c>
      <c r="O546">
        <v>0</v>
      </c>
    </row>
    <row r="547" spans="3:15" hidden="1" x14ac:dyDescent="0.25">
      <c r="C547" t="str">
        <f t="shared" si="8"/>
        <v>select N'Ловай Катерина Аттіловна', N'32',  N'Кабінет ендоскопії',  N'сестра медична',  N'1.00', 8, 200, 0, getDate(), null, getDate() union all</v>
      </c>
      <c r="D547" t="s">
        <v>416</v>
      </c>
      <c r="E547" t="s">
        <v>389</v>
      </c>
      <c r="F547" t="s">
        <v>84</v>
      </c>
      <c r="G547" t="s">
        <v>93</v>
      </c>
      <c r="H547" t="s">
        <v>417</v>
      </c>
      <c r="I547" t="s">
        <v>48</v>
      </c>
      <c r="J547" t="s">
        <v>95</v>
      </c>
      <c r="K547" t="s">
        <v>1569</v>
      </c>
      <c r="L547" t="s">
        <v>1569</v>
      </c>
      <c r="M547" t="s">
        <v>1569</v>
      </c>
      <c r="O547">
        <v>0</v>
      </c>
    </row>
    <row r="548" spans="3:15" hidden="1" x14ac:dyDescent="0.25">
      <c r="C548" t="str">
        <f t="shared" si="8"/>
        <v>select N'Логай Іван Вячеславович', N'13',  N'Кардіологічне відділення',  N'Лікар-кардіолог інтервенційний',  N'1.00', 0, 0, 522.7788, getDate(), null, getDate() union all</v>
      </c>
      <c r="D548" t="s">
        <v>1087</v>
      </c>
      <c r="E548" t="s">
        <v>383</v>
      </c>
      <c r="F548" t="s">
        <v>384</v>
      </c>
      <c r="G548" t="s">
        <v>1063</v>
      </c>
      <c r="H548" t="s">
        <v>1695</v>
      </c>
      <c r="I548" t="s">
        <v>26</v>
      </c>
      <c r="J548" t="s">
        <v>26</v>
      </c>
      <c r="K548" t="s">
        <v>1569</v>
      </c>
      <c r="L548" t="s">
        <v>1569</v>
      </c>
      <c r="M548" t="s">
        <v>1569</v>
      </c>
      <c r="O548" t="s">
        <v>1088</v>
      </c>
    </row>
    <row r="549" spans="3:15" hidden="1" x14ac:dyDescent="0.25">
      <c r="C549" t="str">
        <f t="shared" si="8"/>
        <v>select N'Логойда Віталія Михайлівна', N'36',  N'Стоматологічне відділення',  N'реєстратор медичний',  N'1.00', 8, 360, 0, getDate(), null, getDate() union all</v>
      </c>
      <c r="D549" t="s">
        <v>1284</v>
      </c>
      <c r="E549" t="s">
        <v>340</v>
      </c>
      <c r="F549" t="s">
        <v>341</v>
      </c>
      <c r="G549" t="s">
        <v>313</v>
      </c>
      <c r="H549" t="s">
        <v>25</v>
      </c>
      <c r="I549" t="s">
        <v>48</v>
      </c>
      <c r="J549" t="s">
        <v>314</v>
      </c>
      <c r="K549" t="s">
        <v>1569</v>
      </c>
      <c r="L549" t="s">
        <v>1569</v>
      </c>
      <c r="M549" t="s">
        <v>1569</v>
      </c>
      <c r="O549">
        <v>0</v>
      </c>
    </row>
    <row r="550" spans="3:15" hidden="1" x14ac:dyDescent="0.25">
      <c r="C550" t="str">
        <f t="shared" si="8"/>
        <v>select N'Логойда Деніель Михайлович', N'36',  N'Стоматологічне відділення',  N'лікар-стоматолог-хірург',  N'0.75', 0, 0, 0, getDate(), null, getDate() union all</v>
      </c>
      <c r="D550" t="s">
        <v>1498</v>
      </c>
      <c r="E550" t="s">
        <v>340</v>
      </c>
      <c r="F550" t="s">
        <v>341</v>
      </c>
      <c r="G550" t="s">
        <v>349</v>
      </c>
      <c r="H550">
        <v>1</v>
      </c>
      <c r="I550" t="s">
        <v>26</v>
      </c>
      <c r="J550" t="s">
        <v>26</v>
      </c>
      <c r="K550" t="s">
        <v>1572</v>
      </c>
      <c r="L550" t="s">
        <v>1569</v>
      </c>
      <c r="M550" t="s">
        <v>1572</v>
      </c>
      <c r="O550">
        <v>0</v>
      </c>
    </row>
    <row r="551" spans="3:15" hidden="1" x14ac:dyDescent="0.25">
      <c r="C551" t="str">
        <f t="shared" si="8"/>
        <v>select N'Логойда Марія Іванівна', N'32',  N'Кабінет молодшого персоналу',  N'Молодша медична сестра',  N'1.00', 8, 120, 0, getDate(), null, getDate() union all</v>
      </c>
      <c r="D551" t="s">
        <v>1239</v>
      </c>
      <c r="E551" t="s">
        <v>419</v>
      </c>
      <c r="F551" t="s">
        <v>84</v>
      </c>
      <c r="G551" t="s">
        <v>111</v>
      </c>
      <c r="H551" t="s">
        <v>31</v>
      </c>
      <c r="I551" t="s">
        <v>48</v>
      </c>
      <c r="J551" t="s">
        <v>112</v>
      </c>
      <c r="K551" t="s">
        <v>1569</v>
      </c>
      <c r="L551" t="s">
        <v>1569</v>
      </c>
      <c r="M551" t="s">
        <v>1569</v>
      </c>
      <c r="O551">
        <v>0</v>
      </c>
    </row>
    <row r="552" spans="3:15" hidden="1" x14ac:dyDescent="0.25">
      <c r="C552" t="str">
        <f t="shared" si="8"/>
        <v>select N'Лозан Лариса Андріївна', N'32',  N'Загальнолікарський кабінет',  N'сестра медична',  N'1.00', 8, 200, 0, getDate(), null, getDate() union all</v>
      </c>
      <c r="D552" t="s">
        <v>904</v>
      </c>
      <c r="E552" t="s">
        <v>127</v>
      </c>
      <c r="F552" t="s">
        <v>84</v>
      </c>
      <c r="G552" t="s">
        <v>93</v>
      </c>
      <c r="H552" t="s">
        <v>125</v>
      </c>
      <c r="I552" t="s">
        <v>48</v>
      </c>
      <c r="J552" t="s">
        <v>95</v>
      </c>
      <c r="K552" t="s">
        <v>1569</v>
      </c>
      <c r="L552" t="s">
        <v>1569</v>
      </c>
      <c r="M552" t="s">
        <v>1569</v>
      </c>
      <c r="O552">
        <v>0</v>
      </c>
    </row>
    <row r="553" spans="3:15" hidden="1" x14ac:dyDescent="0.25">
      <c r="C553" t="str">
        <f t="shared" si="8"/>
        <v>select N'Ломага Алла Михайлівна', N'5',  N'Відділення ортопедії, травматології та нейрохірургії',  N'сестра медична старша',  N'1.00', 8, 280, 0, getDate(), null, getDate() union all</v>
      </c>
      <c r="D553" t="s">
        <v>245</v>
      </c>
      <c r="E553" t="s">
        <v>22</v>
      </c>
      <c r="F553" t="s">
        <v>23</v>
      </c>
      <c r="G553" t="s">
        <v>117</v>
      </c>
      <c r="H553" t="s">
        <v>31</v>
      </c>
      <c r="I553" t="s">
        <v>48</v>
      </c>
      <c r="J553" t="s">
        <v>118</v>
      </c>
      <c r="K553" t="s">
        <v>1569</v>
      </c>
      <c r="L553" t="s">
        <v>1569</v>
      </c>
      <c r="M553" t="s">
        <v>1569</v>
      </c>
      <c r="O553">
        <v>0</v>
      </c>
    </row>
    <row r="554" spans="3:15" hidden="1" x14ac:dyDescent="0.25">
      <c r="C554" t="str">
        <f t="shared" si="8"/>
        <v>select N'Ломага Михайло Миколайович', N'60',  N'Реабілітаційне відділення',  N'фізичний терапевт',  N'1.00', 8, 360, 0, getDate(), null, getDate() union all</v>
      </c>
      <c r="D554" t="s">
        <v>99</v>
      </c>
      <c r="E554" t="s">
        <v>100</v>
      </c>
      <c r="F554" t="s">
        <v>101</v>
      </c>
      <c r="G554" t="s">
        <v>102</v>
      </c>
      <c r="H554" t="s">
        <v>103</v>
      </c>
      <c r="I554">
        <v>8</v>
      </c>
      <c r="J554">
        <v>360</v>
      </c>
      <c r="K554" t="s">
        <v>1569</v>
      </c>
      <c r="L554" t="s">
        <v>1569</v>
      </c>
      <c r="M554" t="s">
        <v>1569</v>
      </c>
      <c r="O554">
        <v>0</v>
      </c>
    </row>
    <row r="555" spans="3:15" hidden="1" x14ac:dyDescent="0.25">
      <c r="C555" t="str">
        <f t="shared" si="8"/>
        <v>select N'Лоскоріх Наталія Георгіївна', N'18',  N'Хірургічне відділення №1',  N'сестра медична',  N'1.00', 8, 200, 0, getDate(), null, getDate() union all</v>
      </c>
      <c r="D555" t="s">
        <v>902</v>
      </c>
      <c r="E555" t="s">
        <v>151</v>
      </c>
      <c r="F555" t="s">
        <v>152</v>
      </c>
      <c r="G555" t="s">
        <v>93</v>
      </c>
      <c r="H555" t="s">
        <v>181</v>
      </c>
      <c r="I555" t="s">
        <v>48</v>
      </c>
      <c r="J555" t="s">
        <v>95</v>
      </c>
      <c r="K555" t="s">
        <v>1569</v>
      </c>
      <c r="L555" t="s">
        <v>1569</v>
      </c>
      <c r="M555" t="s">
        <v>1569</v>
      </c>
      <c r="O555">
        <v>0</v>
      </c>
    </row>
    <row r="556" spans="3:15" hidden="1" x14ac:dyDescent="0.25">
      <c r="C556" t="str">
        <f t="shared" si="8"/>
        <v>select N'Лоя Евеліна Віталіївна', N'16',  N'Пологове відділення',  N'лікар-інтерн',  N'1.00', 0, 0, 0, getDate(), null, getDate() union all</v>
      </c>
      <c r="D556" t="s">
        <v>1390</v>
      </c>
      <c r="E556" t="s">
        <v>157</v>
      </c>
      <c r="F556" t="s">
        <v>158</v>
      </c>
      <c r="G556" t="s">
        <v>1567</v>
      </c>
      <c r="H556">
        <v>1</v>
      </c>
      <c r="I556" t="s">
        <v>26</v>
      </c>
      <c r="J556" t="s">
        <v>26</v>
      </c>
      <c r="K556" t="s">
        <v>1569</v>
      </c>
      <c r="L556" t="s">
        <v>1569</v>
      </c>
      <c r="M556" t="s">
        <v>1569</v>
      </c>
      <c r="O556">
        <v>0</v>
      </c>
    </row>
    <row r="557" spans="3:15" hidden="1" x14ac:dyDescent="0.25">
      <c r="C557" t="str">
        <f t="shared" si="8"/>
        <v>select N'Лоя Мирослава Іллівна', N'22',  N'Відділення загальної терапії',  N'лікар-гастроентеролог',  N'1.00', 0, 0, 76.190475, getDate(), null, getDate() union all</v>
      </c>
      <c r="D557" t="s">
        <v>1313</v>
      </c>
      <c r="E557" t="s">
        <v>202</v>
      </c>
      <c r="F557" t="s">
        <v>203</v>
      </c>
      <c r="G557" t="s">
        <v>968</v>
      </c>
      <c r="H557" t="s">
        <v>103</v>
      </c>
      <c r="I557" t="s">
        <v>26</v>
      </c>
      <c r="J557" t="s">
        <v>26</v>
      </c>
      <c r="K557" t="s">
        <v>1569</v>
      </c>
      <c r="L557" t="s">
        <v>1569</v>
      </c>
      <c r="M557" t="s">
        <v>1569</v>
      </c>
      <c r="O557" t="s">
        <v>1314</v>
      </c>
    </row>
    <row r="558" spans="3:15" hidden="1" x14ac:dyDescent="0.25">
      <c r="C558" t="str">
        <f t="shared" si="8"/>
        <v>select N'Лугош Алла Іванівна', N'3',  N'Інфекційне відділення',  N'Молодша медична сестра',  N'1.00', 8, 120, 0, getDate(), null, getDate() union all</v>
      </c>
      <c r="D558" t="s">
        <v>882</v>
      </c>
      <c r="E558" t="s">
        <v>92</v>
      </c>
      <c r="F558" t="s">
        <v>77</v>
      </c>
      <c r="G558" t="s">
        <v>111</v>
      </c>
      <c r="H558" t="s">
        <v>193</v>
      </c>
      <c r="I558" t="s">
        <v>48</v>
      </c>
      <c r="J558" t="s">
        <v>112</v>
      </c>
      <c r="K558" t="s">
        <v>1569</v>
      </c>
      <c r="L558" t="s">
        <v>1569</v>
      </c>
      <c r="M558" t="s">
        <v>1569</v>
      </c>
      <c r="O558">
        <v>0</v>
      </c>
    </row>
    <row r="559" spans="3:15" hidden="1" x14ac:dyDescent="0.25">
      <c r="C559" t="str">
        <f t="shared" si="8"/>
        <v>select N'Лукандій Алла Іванівна', N'65',  N'Відділення інтенсивної терапії новонароджених',  N'сестра медична',  N'1.00', 8, 200, 0, getDate(), null, getDate() union all</v>
      </c>
      <c r="D559" t="s">
        <v>724</v>
      </c>
      <c r="E559" t="s">
        <v>79</v>
      </c>
      <c r="F559" t="s">
        <v>80</v>
      </c>
      <c r="G559" t="s">
        <v>93</v>
      </c>
      <c r="H559" t="s">
        <v>175</v>
      </c>
      <c r="I559" t="s">
        <v>48</v>
      </c>
      <c r="J559" t="s">
        <v>95</v>
      </c>
      <c r="K559" t="s">
        <v>1569</v>
      </c>
      <c r="L559" t="s">
        <v>1569</v>
      </c>
      <c r="M559" t="s">
        <v>1569</v>
      </c>
      <c r="O559">
        <v>0</v>
      </c>
    </row>
    <row r="560" spans="3:15" hidden="1" x14ac:dyDescent="0.25">
      <c r="C560" t="str">
        <f t="shared" si="8"/>
        <v>select N'Лукандій Оксана Іванівна', N'5',  N'Відділення ортопедії, травматології та нейрохірургії',  N'Молодша медична сестра',  N'1.00', 8, 120, 0, getDate(), null, getDate() union all</v>
      </c>
      <c r="D560" t="s">
        <v>271</v>
      </c>
      <c r="E560" t="s">
        <v>22</v>
      </c>
      <c r="F560" t="s">
        <v>23</v>
      </c>
      <c r="G560" t="s">
        <v>111</v>
      </c>
      <c r="H560" t="s">
        <v>25</v>
      </c>
      <c r="I560" t="s">
        <v>48</v>
      </c>
      <c r="J560" t="s">
        <v>112</v>
      </c>
      <c r="K560" t="s">
        <v>1569</v>
      </c>
      <c r="L560" t="s">
        <v>1569</v>
      </c>
      <c r="M560" t="s">
        <v>1569</v>
      </c>
      <c r="O560">
        <v>0</v>
      </c>
    </row>
    <row r="561" spans="3:15" hidden="1" x14ac:dyDescent="0.25">
      <c r="C561" t="str">
        <f t="shared" si="8"/>
        <v>select N'Лукачина Наталія Вячеславівна', N'60',  N'Реабілітаційне відділення',  N'фізичний терапевт',  N'1.00', 8, 360, 0, getDate(), null, getDate() union all</v>
      </c>
      <c r="D561" t="s">
        <v>1510</v>
      </c>
      <c r="E561" t="s">
        <v>100</v>
      </c>
      <c r="F561" t="s">
        <v>101</v>
      </c>
      <c r="G561" t="s">
        <v>102</v>
      </c>
      <c r="H561" t="s">
        <v>25</v>
      </c>
      <c r="I561">
        <v>8</v>
      </c>
      <c r="J561">
        <v>360</v>
      </c>
      <c r="K561" t="s">
        <v>1569</v>
      </c>
      <c r="L561" t="s">
        <v>1569</v>
      </c>
      <c r="M561" t="s">
        <v>1569</v>
      </c>
      <c r="O561">
        <v>0</v>
      </c>
    </row>
    <row r="562" spans="3:15" hidden="1" x14ac:dyDescent="0.25">
      <c r="C562" t="str">
        <f t="shared" si="8"/>
        <v>select N'Лукеча Ганна Дмитрівна', N'5',  N'Відділення ортопедії, травматології та нейрохірургії',  N'сестра медична',  N'1.00', 8, 200, 0, getDate(), null, getDate() union all</v>
      </c>
      <c r="D562" t="s">
        <v>250</v>
      </c>
      <c r="E562" t="s">
        <v>22</v>
      </c>
      <c r="F562" t="s">
        <v>23</v>
      </c>
      <c r="G562" t="s">
        <v>93</v>
      </c>
      <c r="H562" t="s">
        <v>181</v>
      </c>
      <c r="I562" t="s">
        <v>48</v>
      </c>
      <c r="J562" t="s">
        <v>95</v>
      </c>
      <c r="K562" t="s">
        <v>1569</v>
      </c>
      <c r="L562" t="s">
        <v>1569</v>
      </c>
      <c r="M562" t="s">
        <v>1569</v>
      </c>
      <c r="O562">
        <v>0</v>
      </c>
    </row>
    <row r="563" spans="3:15" hidden="1" x14ac:dyDescent="0.25">
      <c r="C563" t="str">
        <f t="shared" si="8"/>
        <v>select N'Лукеча Надія Василівна', N'22',  N'Відділення загальної терапії',  N'сестра медична',  N'1.00', 8, 200, 0, getDate(), null, getDate() union all</v>
      </c>
      <c r="D563" t="s">
        <v>1242</v>
      </c>
      <c r="E563" t="s">
        <v>202</v>
      </c>
      <c r="F563" t="s">
        <v>203</v>
      </c>
      <c r="G563" t="s">
        <v>93</v>
      </c>
      <c r="H563" t="s">
        <v>181</v>
      </c>
      <c r="I563" t="s">
        <v>48</v>
      </c>
      <c r="J563" t="s">
        <v>95</v>
      </c>
      <c r="K563" t="s">
        <v>1569</v>
      </c>
      <c r="L563" t="s">
        <v>1569</v>
      </c>
      <c r="M563" t="s">
        <v>1569</v>
      </c>
      <c r="O563">
        <v>0</v>
      </c>
    </row>
    <row r="564" spans="3:15" hidden="1" x14ac:dyDescent="0.25">
      <c r="C564" t="str">
        <f t="shared" si="8"/>
        <v>select N'Лупяк Любов Василівна', N'32',  N'Кабінет фтизіатра',  N'лікар-фтизіатр',  N'1.00', 0, 0, 0, getDate(), null, getDate() union all</v>
      </c>
      <c r="D564" t="s">
        <v>1053</v>
      </c>
      <c r="E564" t="s">
        <v>216</v>
      </c>
      <c r="F564" t="s">
        <v>84</v>
      </c>
      <c r="G564" t="s">
        <v>253</v>
      </c>
      <c r="H564">
        <v>1</v>
      </c>
      <c r="I564" t="s">
        <v>26</v>
      </c>
      <c r="J564" t="s">
        <v>26</v>
      </c>
      <c r="K564" t="s">
        <v>1569</v>
      </c>
      <c r="L564" t="s">
        <v>1569</v>
      </c>
      <c r="M564" t="s">
        <v>1569</v>
      </c>
      <c r="O564">
        <v>0</v>
      </c>
    </row>
    <row r="565" spans="3:15" hidden="1" x14ac:dyDescent="0.25">
      <c r="C565" t="str">
        <f t="shared" si="8"/>
        <v>select N'Луц Віталій Васильович', N'84',  N'Інсультне відділення',  N'лікар-невропатолог',  N'0.75', 0, 0, 0, getDate(), null, getDate() union all</v>
      </c>
      <c r="D565" t="s">
        <v>294</v>
      </c>
      <c r="E565" t="s">
        <v>282</v>
      </c>
      <c r="F565" t="s">
        <v>89</v>
      </c>
      <c r="G565" t="s">
        <v>90</v>
      </c>
      <c r="H565" t="s">
        <v>1696</v>
      </c>
      <c r="I565" t="s">
        <v>26</v>
      </c>
      <c r="J565" t="s">
        <v>26</v>
      </c>
      <c r="K565" t="s">
        <v>1569</v>
      </c>
      <c r="L565" t="s">
        <v>1572</v>
      </c>
      <c r="M565" t="s">
        <v>1572</v>
      </c>
      <c r="O565">
        <v>0</v>
      </c>
    </row>
    <row r="566" spans="3:15" hidden="1" x14ac:dyDescent="0.25">
      <c r="C566" t="str">
        <f t="shared" si="8"/>
        <v>select N'Луц Віталій Васильович', N'991',  N'Інсультне відділення',  N'завідувач',  N'0.25', 0, 0, 0, getDate(), null, getDate() union all</v>
      </c>
      <c r="D566" t="s">
        <v>294</v>
      </c>
      <c r="E566" t="s">
        <v>282</v>
      </c>
      <c r="F566">
        <v>991</v>
      </c>
      <c r="G566" t="s">
        <v>69</v>
      </c>
      <c r="H566" t="s">
        <v>31</v>
      </c>
      <c r="I566" t="s">
        <v>26</v>
      </c>
      <c r="J566" t="s">
        <v>26</v>
      </c>
      <c r="K566" t="s">
        <v>1569</v>
      </c>
      <c r="L566" t="s">
        <v>1570</v>
      </c>
      <c r="M566" t="s">
        <v>1570</v>
      </c>
      <c r="O566">
        <v>0</v>
      </c>
    </row>
    <row r="567" spans="3:15" hidden="1" x14ac:dyDescent="0.25">
      <c r="C567" t="str">
        <f t="shared" si="8"/>
        <v>select N'Луц Олена Михайлівна', N'32',  N'Неврологічний кабінет',  N'лікар-невропатолог',  N'1.00', 0, 0, 0, getDate(), null, getDate() union all</v>
      </c>
      <c r="D567" t="s">
        <v>955</v>
      </c>
      <c r="E567" t="s">
        <v>97</v>
      </c>
      <c r="F567" t="s">
        <v>84</v>
      </c>
      <c r="G567" t="s">
        <v>90</v>
      </c>
      <c r="H567" t="s">
        <v>353</v>
      </c>
      <c r="I567" t="s">
        <v>26</v>
      </c>
      <c r="J567" t="s">
        <v>26</v>
      </c>
      <c r="K567" t="s">
        <v>1569</v>
      </c>
      <c r="L567" t="s">
        <v>1569</v>
      </c>
      <c r="M567" t="s">
        <v>1569</v>
      </c>
      <c r="O567">
        <v>0</v>
      </c>
    </row>
    <row r="568" spans="3:15" hidden="1" x14ac:dyDescent="0.25">
      <c r="C568" t="str">
        <f t="shared" si="8"/>
        <v>select N'Луца Ангеліна Русланівна', N'2',  N'Відділення екстреної (невідкладної) медичної допомоги',  N'сестра медична',  N'1.00', 8, 200, 0, getDate(), null, getDate() union all</v>
      </c>
      <c r="D568" t="s">
        <v>1286</v>
      </c>
      <c r="E568" t="s">
        <v>173</v>
      </c>
      <c r="F568" t="s">
        <v>30</v>
      </c>
      <c r="G568" t="s">
        <v>93</v>
      </c>
      <c r="H568" t="s">
        <v>25</v>
      </c>
      <c r="I568" t="s">
        <v>48</v>
      </c>
      <c r="J568" t="s">
        <v>95</v>
      </c>
      <c r="K568" s="5" t="s">
        <v>1669</v>
      </c>
      <c r="L568" t="s">
        <v>1659</v>
      </c>
      <c r="M568" t="s">
        <v>1569</v>
      </c>
      <c r="O568">
        <v>0</v>
      </c>
    </row>
    <row r="569" spans="3:15" hidden="1" x14ac:dyDescent="0.25">
      <c r="C569" t="str">
        <f t="shared" si="8"/>
        <v>select N'Луца Ангеліна Русланівна', N'2',  N'Відділення екстреної (невідкладної) медичної допомоги',  N'сестра медична',  N'0.50', 8, 200, 0, getDate(), null, getDate() union all</v>
      </c>
      <c r="D569" t="s">
        <v>1286</v>
      </c>
      <c r="E569" t="s">
        <v>173</v>
      </c>
      <c r="F569" t="s">
        <v>30</v>
      </c>
      <c r="G569" t="s">
        <v>93</v>
      </c>
      <c r="H569" t="s">
        <v>181</v>
      </c>
      <c r="I569" t="s">
        <v>48</v>
      </c>
      <c r="J569" t="s">
        <v>95</v>
      </c>
      <c r="K569" s="5" t="s">
        <v>1669</v>
      </c>
      <c r="L569" t="s">
        <v>1660</v>
      </c>
      <c r="M569" t="s">
        <v>1571</v>
      </c>
      <c r="O569">
        <v>0</v>
      </c>
    </row>
    <row r="570" spans="3:15" hidden="1" x14ac:dyDescent="0.25">
      <c r="C570" t="str">
        <f t="shared" si="8"/>
        <v>select N'Луца Маруся Петрівна', N'22',  N'Відділення загальної терапії',  N'сестра медична',  N'1.00', 8, 200, 0, getDate(), null, getDate() union all</v>
      </c>
      <c r="D570" t="s">
        <v>514</v>
      </c>
      <c r="E570" t="s">
        <v>202</v>
      </c>
      <c r="F570" t="s">
        <v>203</v>
      </c>
      <c r="G570" t="s">
        <v>93</v>
      </c>
      <c r="H570" t="s">
        <v>181</v>
      </c>
      <c r="I570" t="s">
        <v>48</v>
      </c>
      <c r="J570" t="s">
        <v>95</v>
      </c>
      <c r="K570" t="s">
        <v>1569</v>
      </c>
      <c r="L570" t="s">
        <v>1569</v>
      </c>
      <c r="M570" t="s">
        <v>1569</v>
      </c>
      <c r="O570">
        <v>0</v>
      </c>
    </row>
    <row r="571" spans="3:15" hidden="1" x14ac:dyDescent="0.25">
      <c r="C571" t="str">
        <f t="shared" si="8"/>
        <v>select N'Луцьо Василь Іванович', N'4',  N'Гінекологічне відділення',  N'лікар-акушер-гінеколог',  N'1.00', 0, 0, 0, getDate(), null, getDate() union all</v>
      </c>
      <c r="D571" t="s">
        <v>1531</v>
      </c>
      <c r="E571" t="s">
        <v>34</v>
      </c>
      <c r="F571" t="s">
        <v>35</v>
      </c>
      <c r="G571" t="s">
        <v>36</v>
      </c>
      <c r="H571" t="s">
        <v>181</v>
      </c>
      <c r="I571" t="s">
        <v>26</v>
      </c>
      <c r="J571" t="s">
        <v>26</v>
      </c>
      <c r="K571" t="s">
        <v>1569</v>
      </c>
      <c r="L571" t="s">
        <v>1569</v>
      </c>
      <c r="M571" t="s">
        <v>1569</v>
      </c>
      <c r="N571">
        <v>45510</v>
      </c>
      <c r="O571" s="1">
        <v>0</v>
      </c>
    </row>
    <row r="572" spans="3:15" hidden="1" x14ac:dyDescent="0.25">
      <c r="C572" t="str">
        <f t="shared" si="8"/>
        <v>select N'Луцьо Ольга Петрівна', N'32',  N'Кабінет лікувально-фізичної культури',  N'сестра медична з лікувальної фізкультури',  N'1.00', 8, 200, 0, getDate(), null, getDate() union all</v>
      </c>
      <c r="D572" t="s">
        <v>771</v>
      </c>
      <c r="E572" t="s">
        <v>307</v>
      </c>
      <c r="F572" t="s">
        <v>84</v>
      </c>
      <c r="G572" t="s">
        <v>308</v>
      </c>
      <c r="H572" t="s">
        <v>25</v>
      </c>
      <c r="I572" t="s">
        <v>48</v>
      </c>
      <c r="J572" t="s">
        <v>95</v>
      </c>
      <c r="K572" t="s">
        <v>1569</v>
      </c>
      <c r="L572" t="s">
        <v>1569</v>
      </c>
      <c r="M572" t="s">
        <v>1569</v>
      </c>
      <c r="O572">
        <v>0</v>
      </c>
    </row>
    <row r="573" spans="3:15" hidden="1" x14ac:dyDescent="0.25">
      <c r="C573" t="str">
        <f t="shared" si="8"/>
        <v>select N'Лушпінь Мар''яна Федорівна', N'84',  N'Інсультне відділення',  N'Молодша медична сестра',  N'1.00', 8, 120, 0, getDate(), null, getDate() union all</v>
      </c>
      <c r="D573" t="s">
        <v>1610</v>
      </c>
      <c r="E573" t="s">
        <v>282</v>
      </c>
      <c r="F573" t="s">
        <v>89</v>
      </c>
      <c r="G573" t="s">
        <v>111</v>
      </c>
      <c r="H573" t="s">
        <v>290</v>
      </c>
      <c r="I573" t="s">
        <v>48</v>
      </c>
      <c r="J573" t="s">
        <v>112</v>
      </c>
      <c r="K573" t="s">
        <v>1569</v>
      </c>
      <c r="L573" t="s">
        <v>1569</v>
      </c>
      <c r="M573" t="s">
        <v>1569</v>
      </c>
      <c r="O573">
        <v>0</v>
      </c>
    </row>
    <row r="574" spans="3:15" hidden="1" x14ac:dyDescent="0.25">
      <c r="C574" t="str">
        <f t="shared" si="8"/>
        <v>select N'Лях Наталія Михайлівна', N'79',  N'Відділення Судинної Хірургії',  N'сестра медична',  N'1.00', 8, 200, 0, getDate(), null, getDate() union all</v>
      </c>
      <c r="D574" t="s">
        <v>1351</v>
      </c>
      <c r="E574" t="s">
        <v>67</v>
      </c>
      <c r="F574" t="s">
        <v>68</v>
      </c>
      <c r="G574" t="s">
        <v>93</v>
      </c>
      <c r="H574" t="s">
        <v>1352</v>
      </c>
      <c r="I574" t="s">
        <v>48</v>
      </c>
      <c r="J574" t="s">
        <v>95</v>
      </c>
      <c r="K574" t="s">
        <v>1569</v>
      </c>
      <c r="L574" t="s">
        <v>1569</v>
      </c>
      <c r="M574" t="s">
        <v>1569</v>
      </c>
      <c r="O574">
        <v>0</v>
      </c>
    </row>
    <row r="575" spans="3:15" hidden="1" x14ac:dyDescent="0.25">
      <c r="C575" t="str">
        <f t="shared" si="8"/>
        <v>select N'Магей Лариса Михайлівна', N'22',  N'Відділення загальної терапії',  N'сестра-господиня',  N'1.00', 8, 140, 0, getDate(), null, getDate() union all</v>
      </c>
      <c r="D575" t="s">
        <v>453</v>
      </c>
      <c r="E575" t="s">
        <v>202</v>
      </c>
      <c r="F575" t="s">
        <v>203</v>
      </c>
      <c r="G575" t="s">
        <v>183</v>
      </c>
      <c r="H575" t="s">
        <v>454</v>
      </c>
      <c r="I575" t="s">
        <v>48</v>
      </c>
      <c r="J575" t="s">
        <v>184</v>
      </c>
      <c r="K575" t="s">
        <v>1569</v>
      </c>
      <c r="L575" t="s">
        <v>1569</v>
      </c>
      <c r="M575" t="s">
        <v>1569</v>
      </c>
      <c r="O575">
        <v>0</v>
      </c>
    </row>
    <row r="576" spans="3:15" hidden="1" x14ac:dyDescent="0.25">
      <c r="C576" t="str">
        <f t="shared" si="8"/>
        <v>select N'Мазур Галина Василівна', N'2',  N'Відділення екстреної (невідкладної) медичної допомоги',  N'сестра медична',  N'1.00', 8, 200, 0, getDate(), null, getDate() union all</v>
      </c>
      <c r="D576" t="s">
        <v>1207</v>
      </c>
      <c r="E576" t="s">
        <v>173</v>
      </c>
      <c r="F576" t="s">
        <v>30</v>
      </c>
      <c r="G576" t="s">
        <v>93</v>
      </c>
      <c r="H576" t="s">
        <v>181</v>
      </c>
      <c r="I576" t="s">
        <v>48</v>
      </c>
      <c r="J576" t="s">
        <v>95</v>
      </c>
      <c r="K576" s="5" t="s">
        <v>1668</v>
      </c>
      <c r="L576" t="s">
        <v>1657</v>
      </c>
      <c r="M576" t="s">
        <v>1569</v>
      </c>
      <c r="O576">
        <v>0</v>
      </c>
    </row>
    <row r="577" spans="3:15" hidden="1" x14ac:dyDescent="0.25">
      <c r="C577" t="str">
        <f t="shared" si="8"/>
        <v>select N'Мазур Галина Василівна', N'2',  N'Відділення екстреної (невідкладної) медичної допомоги',  N'сестра медична',  N'0.25', 8, 200, 0, getDate(), null, getDate() union all</v>
      </c>
      <c r="D577" t="s">
        <v>1207</v>
      </c>
      <c r="E577" t="s">
        <v>173</v>
      </c>
      <c r="F577" t="s">
        <v>30</v>
      </c>
      <c r="G577" t="s">
        <v>93</v>
      </c>
      <c r="H577" t="s">
        <v>1490</v>
      </c>
      <c r="I577" t="s">
        <v>48</v>
      </c>
      <c r="J577" t="s">
        <v>95</v>
      </c>
      <c r="K577" s="5" t="s">
        <v>1668</v>
      </c>
      <c r="L577" t="s">
        <v>1574</v>
      </c>
      <c r="M577" t="s">
        <v>1570</v>
      </c>
      <c r="O577">
        <v>0</v>
      </c>
    </row>
    <row r="578" spans="3:15" hidden="1" x14ac:dyDescent="0.25">
      <c r="C578" t="str">
        <f t="shared" ref="C578:C641" si="9">CONCATENATE("select N'",D578,"', N'",F578,"', "," N'",E578,"',  N'",G578,"',  N'",M578,"', ",I578,", ",J578,", ",O578,", getDate(), null, getDate() union all")</f>
        <v>select N'Мазютинець Ірина Іванівна', N'84',  N'Терапевтичний блок інтенсивної терапії',  N'сестра медична',  N'1.00', 8, 200, 0, getDate(), null, getDate() union all</v>
      </c>
      <c r="D578" t="s">
        <v>278</v>
      </c>
      <c r="E578" t="s">
        <v>88</v>
      </c>
      <c r="F578" t="s">
        <v>89</v>
      </c>
      <c r="G578" t="s">
        <v>93</v>
      </c>
      <c r="H578" t="s">
        <v>279</v>
      </c>
      <c r="I578" t="s">
        <v>48</v>
      </c>
      <c r="J578" t="s">
        <v>95</v>
      </c>
      <c r="K578" t="s">
        <v>1569</v>
      </c>
      <c r="L578" t="s">
        <v>1569</v>
      </c>
      <c r="M578" t="s">
        <v>1569</v>
      </c>
      <c r="O578">
        <v>0</v>
      </c>
    </row>
    <row r="579" spans="3:15" hidden="1" x14ac:dyDescent="0.25">
      <c r="C579" t="str">
        <f t="shared" si="9"/>
        <v>select N'Максим Мирослава Михайлівна', N'93',  N'Бухгалтерія',  N'Бухгалтер з розрахунків заробітної плати',  N'1.00', 10, 800, 0, getDate(), null, getDate() union all</v>
      </c>
      <c r="D579" t="s">
        <v>329</v>
      </c>
      <c r="E579" t="s">
        <v>330</v>
      </c>
      <c r="F579" t="s">
        <v>331</v>
      </c>
      <c r="G579" t="s">
        <v>332</v>
      </c>
      <c r="H579" t="s">
        <v>196</v>
      </c>
      <c r="I579" t="s">
        <v>55</v>
      </c>
      <c r="J579" t="s">
        <v>56</v>
      </c>
      <c r="K579" t="s">
        <v>1569</v>
      </c>
      <c r="L579" t="s">
        <v>1569</v>
      </c>
      <c r="M579" t="s">
        <v>1569</v>
      </c>
      <c r="O579">
        <v>0</v>
      </c>
    </row>
    <row r="580" spans="3:15" hidden="1" x14ac:dyDescent="0.25">
      <c r="C580" t="str">
        <f t="shared" si="9"/>
        <v>select N'Малинич Марія Іванівна', N'4',  N'Гінекологічне відділення',  N'сестра медична',  N'1.00', 8, 200, 0, getDate(), null, getDate() union all</v>
      </c>
      <c r="D580" t="s">
        <v>517</v>
      </c>
      <c r="E580" t="s">
        <v>34</v>
      </c>
      <c r="F580" t="s">
        <v>35</v>
      </c>
      <c r="G580" t="s">
        <v>93</v>
      </c>
      <c r="H580" t="s">
        <v>181</v>
      </c>
      <c r="I580" t="s">
        <v>48</v>
      </c>
      <c r="J580" t="s">
        <v>95</v>
      </c>
      <c r="K580" s="5" t="s">
        <v>1668</v>
      </c>
      <c r="L580" t="s">
        <v>1657</v>
      </c>
      <c r="M580" t="s">
        <v>1569</v>
      </c>
      <c r="O580">
        <v>0</v>
      </c>
    </row>
    <row r="581" spans="3:15" hidden="1" x14ac:dyDescent="0.25">
      <c r="C581" t="str">
        <f t="shared" si="9"/>
        <v>select N'Малинич Марія Іванівна', N'4',  N'Гінекологічне відділення',  N'сестра медична',  N'0.25', 8, 200, 0, getDate(), null, getDate() union all</v>
      </c>
      <c r="D581" t="s">
        <v>517</v>
      </c>
      <c r="E581" t="s">
        <v>34</v>
      </c>
      <c r="F581" t="s">
        <v>35</v>
      </c>
      <c r="G581" t="s">
        <v>93</v>
      </c>
      <c r="H581" t="s">
        <v>577</v>
      </c>
      <c r="I581" t="s">
        <v>48</v>
      </c>
      <c r="J581" t="s">
        <v>95</v>
      </c>
      <c r="K581" s="5" t="s">
        <v>1668</v>
      </c>
      <c r="L581" t="s">
        <v>1574</v>
      </c>
      <c r="M581" t="s">
        <v>1570</v>
      </c>
      <c r="O581">
        <v>0</v>
      </c>
    </row>
    <row r="582" spans="3:15" hidden="1" x14ac:dyDescent="0.25">
      <c r="C582" t="str">
        <f t="shared" si="9"/>
        <v>select N'Мальованець Валентина Анатоліївна', N'60',  N'Реабілітаційне відділення',  N'Молодша медична сестра',  N'0.50', 8, 120, 0, getDate(), null, getDate() union all</v>
      </c>
      <c r="D582" t="s">
        <v>1446</v>
      </c>
      <c r="E582" t="s">
        <v>100</v>
      </c>
      <c r="F582" t="s">
        <v>101</v>
      </c>
      <c r="G582" t="s">
        <v>111</v>
      </c>
      <c r="H582" t="s">
        <v>122</v>
      </c>
      <c r="I582" t="s">
        <v>48</v>
      </c>
      <c r="J582" t="s">
        <v>112</v>
      </c>
      <c r="K582" t="s">
        <v>1569</v>
      </c>
      <c r="L582" t="s">
        <v>1571</v>
      </c>
      <c r="M582" t="s">
        <v>1571</v>
      </c>
      <c r="O582">
        <v>0</v>
      </c>
    </row>
    <row r="583" spans="3:15" hidden="1" x14ac:dyDescent="0.25">
      <c r="C583" t="str">
        <f t="shared" si="9"/>
        <v>select N'Мальованець Валентина Анатоліївна', N'84',  N'Інсультне відділення',  N'Молодша медична сестра',  N'0.50', 8, 120, 0, getDate(), null, getDate() union all</v>
      </c>
      <c r="D583" t="s">
        <v>1446</v>
      </c>
      <c r="E583" t="s">
        <v>282</v>
      </c>
      <c r="F583" t="s">
        <v>89</v>
      </c>
      <c r="G583" t="s">
        <v>111</v>
      </c>
      <c r="H583" t="s">
        <v>31</v>
      </c>
      <c r="I583" t="s">
        <v>48</v>
      </c>
      <c r="J583" t="s">
        <v>112</v>
      </c>
      <c r="K583" t="s">
        <v>1569</v>
      </c>
      <c r="L583" t="s">
        <v>1571</v>
      </c>
      <c r="M583" t="s">
        <v>1571</v>
      </c>
      <c r="O583">
        <v>0</v>
      </c>
    </row>
    <row r="584" spans="3:15" hidden="1" x14ac:dyDescent="0.25">
      <c r="C584" t="str">
        <f t="shared" si="9"/>
        <v>select N'Мальованик Ніколетта Вікторівна', N'5',  N'Відділення ортопедії, травматології та нейрохірургії',  N'сестра медична',  N'1.00', 8, 200, 0, getDate(), null, getDate() union all</v>
      </c>
      <c r="D584" t="s">
        <v>1135</v>
      </c>
      <c r="E584" t="s">
        <v>22</v>
      </c>
      <c r="F584" t="s">
        <v>23</v>
      </c>
      <c r="G584" t="s">
        <v>93</v>
      </c>
      <c r="H584" t="s">
        <v>1136</v>
      </c>
      <c r="I584" t="s">
        <v>48</v>
      </c>
      <c r="J584" t="s">
        <v>95</v>
      </c>
      <c r="K584" s="5" t="s">
        <v>1669</v>
      </c>
      <c r="L584" t="s">
        <v>1659</v>
      </c>
      <c r="M584" t="s">
        <v>1569</v>
      </c>
      <c r="O584">
        <v>0</v>
      </c>
    </row>
    <row r="585" spans="3:15" hidden="1" x14ac:dyDescent="0.25">
      <c r="C585" t="str">
        <f t="shared" si="9"/>
        <v>select N'Мальованик Ніколетта Вікторівна', N'81',  N'Операційна №2',  N'сестра медична операційна',  N'0.50', 8, 260, 0, getDate(), null, getDate() union all</v>
      </c>
      <c r="D585" t="s">
        <v>1135</v>
      </c>
      <c r="E585" t="s">
        <v>532</v>
      </c>
      <c r="F585" t="s">
        <v>227</v>
      </c>
      <c r="G585" t="s">
        <v>228</v>
      </c>
      <c r="H585" t="s">
        <v>86</v>
      </c>
      <c r="I585" t="s">
        <v>48</v>
      </c>
      <c r="J585" t="s">
        <v>49</v>
      </c>
      <c r="K585" s="5" t="s">
        <v>1669</v>
      </c>
      <c r="L585" t="s">
        <v>1660</v>
      </c>
      <c r="M585" t="s">
        <v>1571</v>
      </c>
      <c r="O585">
        <v>0</v>
      </c>
    </row>
    <row r="586" spans="3:15" hidden="1" x14ac:dyDescent="0.25">
      <c r="C586" t="str">
        <f t="shared" si="9"/>
        <v>select N'Малярчик Марія Йосипівна', N'96',  N'Приймальний блок',  N'акушерка',  N'1.00', 8, 260, 0, getDate(), null, getDate() union all</v>
      </c>
      <c r="D586" t="s">
        <v>654</v>
      </c>
      <c r="E586" t="s">
        <v>637</v>
      </c>
      <c r="F586" t="s">
        <v>638</v>
      </c>
      <c r="G586" t="s">
        <v>46</v>
      </c>
      <c r="H586" t="s">
        <v>181</v>
      </c>
      <c r="I586" t="s">
        <v>48</v>
      </c>
      <c r="J586" t="s">
        <v>49</v>
      </c>
      <c r="K586" t="s">
        <v>1569</v>
      </c>
      <c r="L586" t="s">
        <v>1569</v>
      </c>
      <c r="M586" t="s">
        <v>1569</v>
      </c>
      <c r="O586">
        <v>0</v>
      </c>
    </row>
    <row r="587" spans="3:15" hidden="1" x14ac:dyDescent="0.25">
      <c r="C587" t="str">
        <f t="shared" si="9"/>
        <v>select N'Мангур Мирослава Іванівна', N'32',  N'Кабінет молодшого персоналу',  N'Молодша медична сестра',  N'1.00', 8, 120, 0, getDate(), null, getDate() union all</v>
      </c>
      <c r="D587" t="s">
        <v>1301</v>
      </c>
      <c r="E587" t="s">
        <v>419</v>
      </c>
      <c r="F587" t="s">
        <v>84</v>
      </c>
      <c r="G587" t="s">
        <v>111</v>
      </c>
      <c r="H587" t="s">
        <v>25</v>
      </c>
      <c r="I587" t="s">
        <v>48</v>
      </c>
      <c r="J587" t="s">
        <v>112</v>
      </c>
      <c r="K587" t="s">
        <v>1569</v>
      </c>
      <c r="L587" t="s">
        <v>1569</v>
      </c>
      <c r="M587" t="s">
        <v>1569</v>
      </c>
      <c r="O587">
        <v>0</v>
      </c>
    </row>
    <row r="588" spans="3:15" hidden="1" x14ac:dyDescent="0.25">
      <c r="C588" t="str">
        <f t="shared" si="9"/>
        <v>select N'Маняк Оксана Юріївна', N'32',  N'Кабінет велоергометрії',  N'лікар з функціональної діагностики',  N'1.00', 0, 0, 0, getDate(), null, getDate() union all</v>
      </c>
      <c r="D588" t="s">
        <v>1478</v>
      </c>
      <c r="E588" t="s">
        <v>1479</v>
      </c>
      <c r="F588" t="s">
        <v>84</v>
      </c>
      <c r="G588" t="s">
        <v>459</v>
      </c>
      <c r="H588">
        <v>1</v>
      </c>
      <c r="I588" t="s">
        <v>26</v>
      </c>
      <c r="J588" t="s">
        <v>26</v>
      </c>
      <c r="K588" t="s">
        <v>1569</v>
      </c>
      <c r="L588" t="s">
        <v>1569</v>
      </c>
      <c r="M588" t="s">
        <v>1569</v>
      </c>
      <c r="O588">
        <v>0</v>
      </c>
    </row>
    <row r="589" spans="3:15" hidden="1" x14ac:dyDescent="0.25">
      <c r="C589" t="str">
        <f t="shared" si="9"/>
        <v>select N'Маняк Юліанна Олегівна', N'60',  N'Реабілітаційне відділення',  N'Асистент фізичного терапевта',  N'1.00', 8, 360, 0, getDate(), null, getDate() union all</v>
      </c>
      <c r="D589" t="s">
        <v>1415</v>
      </c>
      <c r="E589" t="s">
        <v>100</v>
      </c>
      <c r="F589" t="s">
        <v>101</v>
      </c>
      <c r="G589" t="s">
        <v>553</v>
      </c>
      <c r="H589" t="s">
        <v>31</v>
      </c>
      <c r="I589" t="s">
        <v>48</v>
      </c>
      <c r="J589" t="s">
        <v>314</v>
      </c>
      <c r="K589" t="s">
        <v>1569</v>
      </c>
      <c r="L589" t="s">
        <v>1569</v>
      </c>
      <c r="M589" t="s">
        <v>1569</v>
      </c>
      <c r="O589">
        <v>0</v>
      </c>
    </row>
    <row r="590" spans="3:15" hidden="1" x14ac:dyDescent="0.25">
      <c r="C590" t="str">
        <f t="shared" si="9"/>
        <v>select N'Маргіта Наталія Іванівна', N'86',  N'Відділення постінтенсивного виходжування для новонароджених та постнатального догляду',  N'сестра медична',  N'0.50', 8, 200, 0, getDate(), null, getDate() union all</v>
      </c>
      <c r="D590" t="s">
        <v>981</v>
      </c>
      <c r="E590" t="s">
        <v>681</v>
      </c>
      <c r="F590" t="s">
        <v>682</v>
      </c>
      <c r="G590" t="s">
        <v>93</v>
      </c>
      <c r="H590" t="s">
        <v>982</v>
      </c>
      <c r="I590" t="s">
        <v>48</v>
      </c>
      <c r="J590" t="s">
        <v>95</v>
      </c>
      <c r="K590" t="s">
        <v>1571</v>
      </c>
      <c r="L590" t="s">
        <v>1569</v>
      </c>
      <c r="M590" t="s">
        <v>1571</v>
      </c>
      <c r="O590">
        <v>0</v>
      </c>
    </row>
    <row r="591" spans="3:15" hidden="1" x14ac:dyDescent="0.25">
      <c r="C591" t="str">
        <f t="shared" si="9"/>
        <v>select N'Маргітич Марія Василівна', N'81',  N'Ургентна мала операційна',  N'сестра медична',  N'1.00', 8, 200, 0, getDate(), null, getDate() union all</v>
      </c>
      <c r="D591" t="s">
        <v>334</v>
      </c>
      <c r="E591" t="s">
        <v>324</v>
      </c>
      <c r="F591" t="s">
        <v>227</v>
      </c>
      <c r="G591" t="s">
        <v>93</v>
      </c>
      <c r="H591" t="s">
        <v>325</v>
      </c>
      <c r="I591" t="s">
        <v>48</v>
      </c>
      <c r="J591" t="s">
        <v>95</v>
      </c>
      <c r="K591" t="s">
        <v>1569</v>
      </c>
      <c r="L591" t="s">
        <v>1569</v>
      </c>
      <c r="M591" t="s">
        <v>1569</v>
      </c>
      <c r="O591">
        <v>0</v>
      </c>
    </row>
    <row r="592" spans="3:15" hidden="1" x14ac:dyDescent="0.25">
      <c r="C592" t="str">
        <f t="shared" si="9"/>
        <v>select N'Маргітич Оксана Іванівна', N'81',  N'Операційна №2',  N'сестра медична операційна',  N'1.00', 8, 260, 0, getDate(), null, getDate() union all</v>
      </c>
      <c r="D592" t="s">
        <v>661</v>
      </c>
      <c r="E592" t="s">
        <v>532</v>
      </c>
      <c r="F592" t="s">
        <v>227</v>
      </c>
      <c r="G592" t="s">
        <v>228</v>
      </c>
      <c r="H592" t="s">
        <v>181</v>
      </c>
      <c r="I592" t="s">
        <v>48</v>
      </c>
      <c r="J592" t="s">
        <v>49</v>
      </c>
      <c r="K592" s="5" t="s">
        <v>1668</v>
      </c>
      <c r="L592" t="s">
        <v>1657</v>
      </c>
      <c r="M592" t="s">
        <v>1569</v>
      </c>
      <c r="O592">
        <v>0</v>
      </c>
    </row>
    <row r="593" spans="3:15" hidden="1" x14ac:dyDescent="0.25">
      <c r="C593" t="str">
        <f t="shared" si="9"/>
        <v>select N'Маргітич Оксана Іванівна', N'81',  N'Операційна №2',  N'сестра медична операційна',  N'0.25', 8, 260, 0, getDate(), null, getDate() union all</v>
      </c>
      <c r="D593" t="s">
        <v>661</v>
      </c>
      <c r="E593" t="s">
        <v>532</v>
      </c>
      <c r="F593" t="s">
        <v>227</v>
      </c>
      <c r="G593" t="s">
        <v>228</v>
      </c>
      <c r="H593" t="s">
        <v>1424</v>
      </c>
      <c r="I593" t="s">
        <v>48</v>
      </c>
      <c r="J593" t="s">
        <v>49</v>
      </c>
      <c r="K593" s="5" t="s">
        <v>1668</v>
      </c>
      <c r="L593" t="s">
        <v>1574</v>
      </c>
      <c r="M593" t="s">
        <v>1570</v>
      </c>
      <c r="O593">
        <v>0</v>
      </c>
    </row>
    <row r="594" spans="3:15" hidden="1" x14ac:dyDescent="0.25">
      <c r="C594" t="str">
        <f t="shared" si="9"/>
        <v>select N'Маркович Любов Михайлівна', N'32',  N'Рецепція',  N'сестра медична',  N'1.00', 6, 320, 0, getDate(), null, getDate() union all</v>
      </c>
      <c r="D594" t="s">
        <v>993</v>
      </c>
      <c r="E594" t="s">
        <v>411</v>
      </c>
      <c r="F594" t="s">
        <v>84</v>
      </c>
      <c r="G594" t="s">
        <v>93</v>
      </c>
      <c r="H594" t="s">
        <v>25</v>
      </c>
      <c r="I594">
        <v>6</v>
      </c>
      <c r="J594">
        <v>320</v>
      </c>
      <c r="K594" t="s">
        <v>1569</v>
      </c>
      <c r="L594" t="s">
        <v>1569</v>
      </c>
      <c r="M594" t="s">
        <v>1569</v>
      </c>
      <c r="O594">
        <v>0</v>
      </c>
    </row>
    <row r="595" spans="3:15" hidden="1" x14ac:dyDescent="0.25">
      <c r="C595" t="str">
        <f t="shared" si="9"/>
        <v>select N'Маркуліна Надія Людвиківна', N'991',  N'Відділення загальної терапії',  N'завідувач',  N'1.00', 0, 0, 2800, getDate(), null, getDate() union all</v>
      </c>
      <c r="D595" t="s">
        <v>509</v>
      </c>
      <c r="E595" t="s">
        <v>202</v>
      </c>
      <c r="F595">
        <v>991</v>
      </c>
      <c r="G595" t="s">
        <v>69</v>
      </c>
      <c r="H595" t="s">
        <v>25</v>
      </c>
      <c r="I595" t="s">
        <v>26</v>
      </c>
      <c r="J595" t="s">
        <v>26</v>
      </c>
      <c r="K595" t="s">
        <v>1569</v>
      </c>
      <c r="L595" t="s">
        <v>1569</v>
      </c>
      <c r="M595" t="s">
        <v>1569</v>
      </c>
      <c r="O595">
        <v>2800</v>
      </c>
    </row>
    <row r="596" spans="3:15" hidden="1" x14ac:dyDescent="0.25">
      <c r="C596" t="str">
        <f t="shared" si="9"/>
        <v>select N'Маркусь Одарка Іванівна', N'5',  N'Відділення ортопедії, травматології та нейрохірургії',  N'Молодша медична сестра',  N'1.00', 8, 120, 0, getDate(), null, getDate() union all</v>
      </c>
      <c r="D596" t="s">
        <v>1031</v>
      </c>
      <c r="E596" t="s">
        <v>22</v>
      </c>
      <c r="F596" t="s">
        <v>23</v>
      </c>
      <c r="G596" t="s">
        <v>111</v>
      </c>
      <c r="H596" t="s">
        <v>1032</v>
      </c>
      <c r="I596" t="s">
        <v>48</v>
      </c>
      <c r="J596" t="s">
        <v>112</v>
      </c>
      <c r="K596" t="s">
        <v>1569</v>
      </c>
      <c r="L596" t="s">
        <v>1569</v>
      </c>
      <c r="M596" t="s">
        <v>1569</v>
      </c>
      <c r="O596">
        <v>0</v>
      </c>
    </row>
    <row r="597" spans="3:15" hidden="1" x14ac:dyDescent="0.25">
      <c r="C597" t="str">
        <f t="shared" si="9"/>
        <v>select N'Маркуш Іштван Карлович', N'79',  N'Відділення Судинної Хірургії',  N'лікар-хірург судинний',  N'1.00', 0, 0, 374.71866, getDate(), null, getDate() union all</v>
      </c>
      <c r="D597" t="s">
        <v>467</v>
      </c>
      <c r="E597" t="s">
        <v>67</v>
      </c>
      <c r="F597" t="s">
        <v>68</v>
      </c>
      <c r="G597" t="s">
        <v>468</v>
      </c>
      <c r="H597" t="s">
        <v>1697</v>
      </c>
      <c r="I597" t="s">
        <v>26</v>
      </c>
      <c r="J597" t="s">
        <v>26</v>
      </c>
      <c r="K597" s="5" t="s">
        <v>1668</v>
      </c>
      <c r="L597" t="s">
        <v>1657</v>
      </c>
      <c r="M597" t="s">
        <v>1569</v>
      </c>
      <c r="O597" t="s">
        <v>469</v>
      </c>
    </row>
    <row r="598" spans="3:15" hidden="1" x14ac:dyDescent="0.25">
      <c r="C598" t="str">
        <f t="shared" si="9"/>
        <v>select N'Маркуш Іштван Карлович', N'18',  N'Хірургічне відділення №1',  N'лікар-хірург',  N'0.25', 0, 0, 0, getDate(), null, getDate() union all</v>
      </c>
      <c r="D598" t="s">
        <v>467</v>
      </c>
      <c r="E598" t="s">
        <v>151</v>
      </c>
      <c r="F598" t="s">
        <v>152</v>
      </c>
      <c r="G598" t="s">
        <v>435</v>
      </c>
      <c r="H598" t="s">
        <v>577</v>
      </c>
      <c r="I598" t="s">
        <v>26</v>
      </c>
      <c r="J598" t="s">
        <v>26</v>
      </c>
      <c r="K598" s="5" t="s">
        <v>1668</v>
      </c>
      <c r="L598" t="s">
        <v>1574</v>
      </c>
      <c r="M598" t="s">
        <v>1570</v>
      </c>
      <c r="O598">
        <v>0</v>
      </c>
    </row>
    <row r="599" spans="3:15" hidden="1" x14ac:dyDescent="0.25">
      <c r="C599" t="str">
        <f t="shared" si="9"/>
        <v>select N'Марущак Ольга Іванівна', N'4',  N'Гінекологічне відділення',  N'Молодша медична сестра',  N'1.00', 8, 120, 0, getDate(), null, getDate() union all</v>
      </c>
      <c r="D599" t="s">
        <v>533</v>
      </c>
      <c r="E599" t="s">
        <v>34</v>
      </c>
      <c r="F599" t="s">
        <v>35</v>
      </c>
      <c r="G599" t="s">
        <v>111</v>
      </c>
      <c r="H599" t="s">
        <v>25</v>
      </c>
      <c r="I599" t="s">
        <v>48</v>
      </c>
      <c r="J599" t="s">
        <v>112</v>
      </c>
      <c r="K599" t="s">
        <v>1569</v>
      </c>
      <c r="L599" t="s">
        <v>1569</v>
      </c>
      <c r="M599" t="s">
        <v>1569</v>
      </c>
      <c r="O599">
        <v>0</v>
      </c>
    </row>
    <row r="600" spans="3:15" x14ac:dyDescent="0.25">
      <c r="C600" t="str">
        <f t="shared" si="9"/>
        <v>select N'Марущак Юрій Станіславович', N'18',  N'Хірургічне відділення №1',  N'лікар-хірург',  N'1.00', 0, 0, 105.54524, getDate(), null, getDate() union all</v>
      </c>
      <c r="D600" t="s">
        <v>1275</v>
      </c>
      <c r="E600" t="s">
        <v>151</v>
      </c>
      <c r="F600" t="s">
        <v>152</v>
      </c>
      <c r="G600" t="s">
        <v>435</v>
      </c>
      <c r="H600" t="s">
        <v>1698</v>
      </c>
      <c r="I600" t="s">
        <v>26</v>
      </c>
      <c r="J600" t="s">
        <v>26</v>
      </c>
      <c r="K600" s="5" t="s">
        <v>1668</v>
      </c>
      <c r="L600" t="s">
        <v>1657</v>
      </c>
      <c r="M600" t="s">
        <v>1569</v>
      </c>
      <c r="O600" t="s">
        <v>1276</v>
      </c>
    </row>
    <row r="601" spans="3:15" x14ac:dyDescent="0.25">
      <c r="C601" t="str">
        <f t="shared" si="9"/>
        <v>select N'Марущак Юрій Станіславович', N'18',  N'Хірургічне відділення №1',  N'лікар-хірург',  N'0.25', 0, 0, 31.659657, getDate(), null, getDate() union all</v>
      </c>
      <c r="D601" t="s">
        <v>1275</v>
      </c>
      <c r="E601" t="s">
        <v>151</v>
      </c>
      <c r="F601" t="s">
        <v>152</v>
      </c>
      <c r="G601" t="s">
        <v>435</v>
      </c>
      <c r="H601" t="s">
        <v>1677</v>
      </c>
      <c r="I601" t="s">
        <v>26</v>
      </c>
      <c r="J601" t="s">
        <v>26</v>
      </c>
      <c r="K601" s="5" t="s">
        <v>1668</v>
      </c>
      <c r="L601" t="s">
        <v>1574</v>
      </c>
      <c r="M601" t="s">
        <v>1570</v>
      </c>
      <c r="O601" t="s">
        <v>1439</v>
      </c>
    </row>
    <row r="602" spans="3:15" hidden="1" x14ac:dyDescent="0.25">
      <c r="C602" t="str">
        <f t="shared" si="9"/>
        <v>select N'Марущинець Маріанна Василівна', N'13',  N'Кардіологічне відділення',  N'сестра медична',  N'1.00', 8, 200, 0, getDate(), null, getDate() union all</v>
      </c>
      <c r="D602" t="s">
        <v>910</v>
      </c>
      <c r="E602" t="s">
        <v>383</v>
      </c>
      <c r="F602" t="s">
        <v>384</v>
      </c>
      <c r="G602" t="s">
        <v>93</v>
      </c>
      <c r="H602" t="s">
        <v>31</v>
      </c>
      <c r="I602" t="s">
        <v>48</v>
      </c>
      <c r="J602" t="s">
        <v>95</v>
      </c>
      <c r="K602" t="s">
        <v>1569</v>
      </c>
      <c r="L602" t="s">
        <v>1569</v>
      </c>
      <c r="M602" t="s">
        <v>1569</v>
      </c>
      <c r="O602">
        <v>0</v>
      </c>
    </row>
    <row r="603" spans="3:15" hidden="1" x14ac:dyDescent="0.25">
      <c r="C603" t="str">
        <f t="shared" si="9"/>
        <v>select N'Марченко Марина Василівна', N'13',  N'Рентген-операційний блок',  N'сестра медична операційна',  N'1.00', 8, 260, 0, getDate(), null, getDate() union all</v>
      </c>
      <c r="D603" t="s">
        <v>1206</v>
      </c>
      <c r="E603" t="s">
        <v>1192</v>
      </c>
      <c r="F603" t="s">
        <v>384</v>
      </c>
      <c r="G603" t="s">
        <v>228</v>
      </c>
      <c r="H603" t="s">
        <v>181</v>
      </c>
      <c r="I603" t="s">
        <v>48</v>
      </c>
      <c r="J603" t="s">
        <v>49</v>
      </c>
      <c r="K603" s="5" t="s">
        <v>1669</v>
      </c>
      <c r="L603" t="s">
        <v>1659</v>
      </c>
      <c r="M603" t="s">
        <v>1569</v>
      </c>
      <c r="O603">
        <v>0</v>
      </c>
    </row>
    <row r="604" spans="3:15" hidden="1" x14ac:dyDescent="0.25">
      <c r="C604" t="str">
        <f t="shared" si="9"/>
        <v>select N'Марченко Марина Василівна', N'13',  N'Рентген-операційний блок',  N'сестра медична операційна',  N'0.50', 8, 260, 0, getDate(), null, getDate() union all</v>
      </c>
      <c r="D604" t="s">
        <v>1206</v>
      </c>
      <c r="E604" t="s">
        <v>1192</v>
      </c>
      <c r="F604" t="s">
        <v>384</v>
      </c>
      <c r="G604" t="s">
        <v>228</v>
      </c>
      <c r="H604" t="s">
        <v>292</v>
      </c>
      <c r="I604" t="s">
        <v>48</v>
      </c>
      <c r="J604" t="s">
        <v>49</v>
      </c>
      <c r="K604" s="5" t="s">
        <v>1669</v>
      </c>
      <c r="L604" t="s">
        <v>1660</v>
      </c>
      <c r="M604" t="s">
        <v>1571</v>
      </c>
      <c r="O604">
        <v>0</v>
      </c>
    </row>
    <row r="605" spans="3:15" hidden="1" x14ac:dyDescent="0.25">
      <c r="C605" t="str">
        <f t="shared" si="9"/>
        <v>select N'Маслей Марина Василівна', N'60',  N'Реабілітаційне відділення',  N'сестра медична',  N'1.00', 8, 200, 0, getDate(), null, getDate() union all</v>
      </c>
      <c r="D605" t="s">
        <v>1475</v>
      </c>
      <c r="E605" t="s">
        <v>100</v>
      </c>
      <c r="F605" t="s">
        <v>101</v>
      </c>
      <c r="G605" t="s">
        <v>93</v>
      </c>
      <c r="H605" t="s">
        <v>181</v>
      </c>
      <c r="I605" t="s">
        <v>48</v>
      </c>
      <c r="J605" t="s">
        <v>95</v>
      </c>
      <c r="K605" t="s">
        <v>1569</v>
      </c>
      <c r="L605" t="s">
        <v>1569</v>
      </c>
      <c r="M605" t="s">
        <v>1569</v>
      </c>
      <c r="O605">
        <v>0</v>
      </c>
    </row>
    <row r="606" spans="3:15" hidden="1" x14ac:dyDescent="0.25">
      <c r="C606" t="str">
        <f t="shared" si="9"/>
        <v>select N'Масяк Надія Іванівна', N'3',  N'Інфекційне відділення',  N'сестра медична',  N'0.75', 8, 200, 0, getDate(), null, getDate() union all</v>
      </c>
      <c r="D606" t="s">
        <v>1309</v>
      </c>
      <c r="E606" t="s">
        <v>92</v>
      </c>
      <c r="F606" t="s">
        <v>77</v>
      </c>
      <c r="G606" t="s">
        <v>93</v>
      </c>
      <c r="H606" t="s">
        <v>1310</v>
      </c>
      <c r="I606" t="s">
        <v>48</v>
      </c>
      <c r="J606" t="s">
        <v>95</v>
      </c>
      <c r="K606" t="s">
        <v>1572</v>
      </c>
      <c r="L606" t="s">
        <v>1569</v>
      </c>
      <c r="M606" t="s">
        <v>1572</v>
      </c>
      <c r="O606">
        <v>0</v>
      </c>
    </row>
    <row r="607" spans="3:15" hidden="1" x14ac:dyDescent="0.25">
      <c r="C607" t="str">
        <f t="shared" si="9"/>
        <v>select N'Матей Василь Васильович', N'94',  N'Господарський відділ',  N'Інженер з проектно-кошторисної роботи',  N'0.50', 0, 0, 0, getDate(), null, getDate() union all</v>
      </c>
      <c r="D607" t="s">
        <v>1548</v>
      </c>
      <c r="E607" t="s">
        <v>63</v>
      </c>
      <c r="F607" t="s">
        <v>64</v>
      </c>
      <c r="G607" t="s">
        <v>1549</v>
      </c>
      <c r="H607" t="s">
        <v>25</v>
      </c>
      <c r="I607" t="s">
        <v>26</v>
      </c>
      <c r="J607" t="s">
        <v>26</v>
      </c>
      <c r="K607" t="s">
        <v>1571</v>
      </c>
      <c r="L607" t="s">
        <v>1569</v>
      </c>
      <c r="M607" t="s">
        <v>1571</v>
      </c>
      <c r="O607">
        <v>0</v>
      </c>
    </row>
    <row r="608" spans="3:15" hidden="1" x14ac:dyDescent="0.25">
      <c r="C608" t="str">
        <f t="shared" si="9"/>
        <v>select N'Махлинець Вікторія Юріївна', N'28',  N'Рентгенологічний блок',  N'лікар-рентгенолог',  N'1.00', 8, 360, 0, getDate(), null, getDate() union all</v>
      </c>
      <c r="D608" t="s">
        <v>1460</v>
      </c>
      <c r="E608" t="s">
        <v>370</v>
      </c>
      <c r="F608" t="s">
        <v>365</v>
      </c>
      <c r="G608" t="s">
        <v>371</v>
      </c>
      <c r="H608" t="s">
        <v>274</v>
      </c>
      <c r="I608">
        <v>8</v>
      </c>
      <c r="J608">
        <v>360</v>
      </c>
      <c r="K608" t="s">
        <v>1569</v>
      </c>
      <c r="L608" t="s">
        <v>1569</v>
      </c>
      <c r="M608" t="s">
        <v>1569</v>
      </c>
      <c r="O608">
        <v>0</v>
      </c>
    </row>
    <row r="609" spans="3:15" hidden="1" x14ac:dyDescent="0.25">
      <c r="C609" t="str">
        <f t="shared" si="9"/>
        <v>select N'Махлинець Іванна Михайлівна', N'85',  N'Відділення сумісного перебування матері та дитини',  N'сестра медична старша',  N'1.00', 8, 280, 0, getDate(), null, getDate() union all</v>
      </c>
      <c r="D609" t="s">
        <v>727</v>
      </c>
      <c r="E609" t="s">
        <v>146</v>
      </c>
      <c r="F609" t="s">
        <v>147</v>
      </c>
      <c r="G609" t="s">
        <v>117</v>
      </c>
      <c r="H609" t="s">
        <v>728</v>
      </c>
      <c r="I609" t="s">
        <v>48</v>
      </c>
      <c r="J609" t="s">
        <v>118</v>
      </c>
      <c r="K609" s="5" t="s">
        <v>1668</v>
      </c>
      <c r="L609" t="s">
        <v>1657</v>
      </c>
      <c r="M609" t="s">
        <v>1569</v>
      </c>
      <c r="O609">
        <v>0</v>
      </c>
    </row>
    <row r="610" spans="3:15" hidden="1" x14ac:dyDescent="0.25">
      <c r="C610" t="str">
        <f t="shared" si="9"/>
        <v>select N'Махлинець Іванна Михайлівна', N'83',  N'Відділення патології вагітності та екстрагенітальної патології',  N'старша акушерка',  N'0.25', 8, 280, 0, getDate(), null, getDate() union all</v>
      </c>
      <c r="D610" t="s">
        <v>727</v>
      </c>
      <c r="E610" t="s">
        <v>44</v>
      </c>
      <c r="F610" t="s">
        <v>45</v>
      </c>
      <c r="G610" t="s">
        <v>301</v>
      </c>
      <c r="H610" t="s">
        <v>592</v>
      </c>
      <c r="I610" t="s">
        <v>48</v>
      </c>
      <c r="J610" t="s">
        <v>118</v>
      </c>
      <c r="K610" s="5" t="s">
        <v>1668</v>
      </c>
      <c r="L610" t="s">
        <v>1574</v>
      </c>
      <c r="M610" t="s">
        <v>1570</v>
      </c>
      <c r="O610">
        <v>0</v>
      </c>
    </row>
    <row r="611" spans="3:15" hidden="1" x14ac:dyDescent="0.25">
      <c r="C611" t="str">
        <f t="shared" si="9"/>
        <v>select N'Маховська Катерина Іванівна', N'32',  N'Сектор дитячої консультації',  N'лікар-отоларинголог дитячий',  N'1.00', 0, 0, 0, getDate(), null, getDate() union all</v>
      </c>
      <c r="D611" t="s">
        <v>1140</v>
      </c>
      <c r="E611" t="s">
        <v>237</v>
      </c>
      <c r="F611" t="s">
        <v>84</v>
      </c>
      <c r="G611" t="s">
        <v>558</v>
      </c>
      <c r="H611">
        <v>0</v>
      </c>
      <c r="I611" t="s">
        <v>26</v>
      </c>
      <c r="J611" t="s">
        <v>26</v>
      </c>
      <c r="K611" t="s">
        <v>1569</v>
      </c>
      <c r="L611" t="s">
        <v>1569</v>
      </c>
      <c r="M611" t="s">
        <v>1569</v>
      </c>
      <c r="O611">
        <v>0</v>
      </c>
    </row>
    <row r="612" spans="3:15" hidden="1" x14ac:dyDescent="0.25">
      <c r="C612" t="str">
        <f t="shared" si="9"/>
        <v>select N'Мацейко Роман Васильович', N'18',  N'Хірургічне відділення №1',  N'лікар-хірург торакальний',  N'0.50', 0, 0, 2137.2912, getDate(), null, getDate() union all</v>
      </c>
      <c r="D612" t="s">
        <v>1197</v>
      </c>
      <c r="E612" t="s">
        <v>151</v>
      </c>
      <c r="F612" t="s">
        <v>152</v>
      </c>
      <c r="G612" t="s">
        <v>879</v>
      </c>
      <c r="H612" t="s">
        <v>441</v>
      </c>
      <c r="I612" t="s">
        <v>26</v>
      </c>
      <c r="J612" t="s">
        <v>26</v>
      </c>
      <c r="K612" t="s">
        <v>1571</v>
      </c>
      <c r="L612" t="s">
        <v>1569</v>
      </c>
      <c r="M612" t="s">
        <v>1571</v>
      </c>
      <c r="O612" t="s">
        <v>1642</v>
      </c>
    </row>
    <row r="613" spans="3:15" hidden="1" x14ac:dyDescent="0.25">
      <c r="C613" t="str">
        <f t="shared" si="9"/>
        <v>select N'Мацур Аліна Іванівна', N'18',  N'Хірургічне відділення №1',  N'сестра медична старша',  N'1.00', 8, 280, 0, getDate(), null, getDate() union all</v>
      </c>
      <c r="D613" t="s">
        <v>1142</v>
      </c>
      <c r="E613" t="s">
        <v>151</v>
      </c>
      <c r="F613" t="s">
        <v>152</v>
      </c>
      <c r="G613" t="s">
        <v>117</v>
      </c>
      <c r="H613" t="s">
        <v>31</v>
      </c>
      <c r="I613" t="s">
        <v>48</v>
      </c>
      <c r="J613" t="s">
        <v>118</v>
      </c>
      <c r="K613" t="s">
        <v>1569</v>
      </c>
      <c r="L613" t="s">
        <v>1569</v>
      </c>
      <c r="M613" t="s">
        <v>1569</v>
      </c>
      <c r="O613">
        <v>0</v>
      </c>
    </row>
    <row r="614" spans="3:15" hidden="1" x14ac:dyDescent="0.25">
      <c r="C614" t="str">
        <f t="shared" si="9"/>
        <v>select N'Мацюк Надія Борисівна', N'32',  N'Сектор дитячої консультації',  N'Лікар-кардіолог дитячий',  N'0.50', 0, 0, 0, getDate(), null, getDate() union all</v>
      </c>
      <c r="D614" t="s">
        <v>1073</v>
      </c>
      <c r="E614" t="s">
        <v>237</v>
      </c>
      <c r="F614" t="s">
        <v>84</v>
      </c>
      <c r="G614" t="s">
        <v>1074</v>
      </c>
      <c r="H614">
        <v>0</v>
      </c>
      <c r="I614" t="s">
        <v>26</v>
      </c>
      <c r="J614" t="s">
        <v>26</v>
      </c>
      <c r="K614" t="s">
        <v>1569</v>
      </c>
      <c r="L614" t="s">
        <v>1571</v>
      </c>
      <c r="M614" t="s">
        <v>1571</v>
      </c>
      <c r="O614">
        <v>0</v>
      </c>
    </row>
    <row r="615" spans="3:15" hidden="1" x14ac:dyDescent="0.25">
      <c r="C615" t="str">
        <f t="shared" si="9"/>
        <v>select N'Мацюк Надія Борисівна', N'28',  N'Кабінет ультразвукового обстеження',  N'лікар з ультразвукової діагностики',  N'0.50', 0, 0, 0, getDate(), null, getDate() union all</v>
      </c>
      <c r="D615" t="s">
        <v>1073</v>
      </c>
      <c r="E615" t="s">
        <v>368</v>
      </c>
      <c r="F615" t="s">
        <v>365</v>
      </c>
      <c r="G615" t="s">
        <v>159</v>
      </c>
      <c r="H615">
        <v>0</v>
      </c>
      <c r="I615" t="s">
        <v>26</v>
      </c>
      <c r="J615" t="s">
        <v>26</v>
      </c>
      <c r="K615" t="s">
        <v>1569</v>
      </c>
      <c r="L615" t="s">
        <v>1571</v>
      </c>
      <c r="M615" t="s">
        <v>1571</v>
      </c>
      <c r="O615">
        <v>0</v>
      </c>
    </row>
    <row r="616" spans="3:15" hidden="1" x14ac:dyDescent="0.25">
      <c r="C616" t="str">
        <f t="shared" si="9"/>
        <v>select N'Машіка Марина Миколаївна', N'22',  N'Відділення загальної терапії',  N'сестра медична маніпуляційна',  N'1.00', 8, 260, 0, getDate(), null, getDate() union all</v>
      </c>
      <c r="D616" t="s">
        <v>451</v>
      </c>
      <c r="E616" t="s">
        <v>202</v>
      </c>
      <c r="F616" t="s">
        <v>203</v>
      </c>
      <c r="G616" t="s">
        <v>188</v>
      </c>
      <c r="H616" t="s">
        <v>452</v>
      </c>
      <c r="I616" t="s">
        <v>48</v>
      </c>
      <c r="J616" t="s">
        <v>49</v>
      </c>
      <c r="K616" t="s">
        <v>1569</v>
      </c>
      <c r="L616" t="s">
        <v>1569</v>
      </c>
      <c r="M616" t="s">
        <v>1569</v>
      </c>
      <c r="O616">
        <v>0</v>
      </c>
    </row>
    <row r="617" spans="3:15" hidden="1" x14ac:dyDescent="0.25">
      <c r="C617" t="str">
        <f t="shared" si="9"/>
        <v>select N'Машіко Мар''яна Юріївна', N'32',  N'Кол-центр',  N'черговий інформаційно-довідкової служби',  N'1.00', 5, 400, 0, getDate(), null, getDate() union all</v>
      </c>
      <c r="D617" t="s">
        <v>1611</v>
      </c>
      <c r="E617" t="s">
        <v>199</v>
      </c>
      <c r="F617" t="s">
        <v>84</v>
      </c>
      <c r="G617" t="s">
        <v>200</v>
      </c>
      <c r="H617" t="s">
        <v>193</v>
      </c>
      <c r="I617">
        <v>5</v>
      </c>
      <c r="J617">
        <v>400</v>
      </c>
      <c r="K617" t="s">
        <v>1569</v>
      </c>
      <c r="L617" t="s">
        <v>1569</v>
      </c>
      <c r="M617" t="s">
        <v>1569</v>
      </c>
      <c r="O617">
        <v>0</v>
      </c>
    </row>
    <row r="618" spans="3:15" hidden="1" x14ac:dyDescent="0.25">
      <c r="C618" t="str">
        <f t="shared" si="9"/>
        <v>select N'Машіко Наталія Федорівна', N'18',  N'Хірургічне відділення №1',  N'Молодша медична сестра',  N'1.00', 8, 120, 0, getDate(), null, getDate() union all</v>
      </c>
      <c r="D618" t="s">
        <v>921</v>
      </c>
      <c r="E618" t="s">
        <v>151</v>
      </c>
      <c r="F618" t="s">
        <v>152</v>
      </c>
      <c r="G618" t="s">
        <v>111</v>
      </c>
      <c r="H618" t="s">
        <v>25</v>
      </c>
      <c r="I618" t="s">
        <v>48</v>
      </c>
      <c r="J618" t="s">
        <v>112</v>
      </c>
      <c r="K618" t="s">
        <v>1569</v>
      </c>
      <c r="L618" t="s">
        <v>1569</v>
      </c>
      <c r="M618" t="s">
        <v>1569</v>
      </c>
      <c r="O618">
        <v>0</v>
      </c>
    </row>
    <row r="619" spans="3:15" hidden="1" x14ac:dyDescent="0.25">
      <c r="C619" t="str">
        <f t="shared" si="9"/>
        <v>select N'Мегела Марина Федорівна', N'32',  N'Травматологічний кабінет',  N'сестра медична',  N'1.00', 8, 200, 0, getDate(), null, getDate() union all</v>
      </c>
      <c r="D619" t="s">
        <v>1001</v>
      </c>
      <c r="E619" t="s">
        <v>240</v>
      </c>
      <c r="F619" t="s">
        <v>84</v>
      </c>
      <c r="G619" t="s">
        <v>93</v>
      </c>
      <c r="H619" t="s">
        <v>25</v>
      </c>
      <c r="I619" t="s">
        <v>48</v>
      </c>
      <c r="J619" t="s">
        <v>95</v>
      </c>
      <c r="K619" t="s">
        <v>1569</v>
      </c>
      <c r="L619" t="s">
        <v>1569</v>
      </c>
      <c r="M619" t="s">
        <v>1569</v>
      </c>
      <c r="O619">
        <v>0</v>
      </c>
    </row>
    <row r="620" spans="3:15" hidden="1" x14ac:dyDescent="0.25">
      <c r="C620" t="str">
        <f t="shared" si="9"/>
        <v>select N'Меденці Ірма Володимирівна', N'32',  N'Сектор медичних оглядів',  N'Менеджер з організації консультативних послуг',  N'1.00', 0, 0, 0, getDate(), null, getDate() union all</v>
      </c>
      <c r="D620" t="s">
        <v>986</v>
      </c>
      <c r="E620" t="s">
        <v>373</v>
      </c>
      <c r="F620" t="s">
        <v>84</v>
      </c>
      <c r="G620" t="s">
        <v>352</v>
      </c>
      <c r="H620" t="s">
        <v>31</v>
      </c>
      <c r="I620" t="s">
        <v>26</v>
      </c>
      <c r="J620" t="s">
        <v>26</v>
      </c>
      <c r="K620" t="s">
        <v>1569</v>
      </c>
      <c r="L620" t="s">
        <v>1569</v>
      </c>
      <c r="M620" t="s">
        <v>1569</v>
      </c>
      <c r="O620">
        <v>0</v>
      </c>
    </row>
    <row r="621" spans="3:15" hidden="1" x14ac:dyDescent="0.25">
      <c r="C621" t="str">
        <f t="shared" si="9"/>
        <v>select N'Мейсар Клара Золтанівна', N'7',  N'Відділення анестезіології та інтенсивної терапії',  N'сестра медична',  N'1.00', 8, 200, 0, getDate(), null, getDate() union all</v>
      </c>
      <c r="D621" t="s">
        <v>205</v>
      </c>
      <c r="E621" t="s">
        <v>206</v>
      </c>
      <c r="F621" t="s">
        <v>140</v>
      </c>
      <c r="G621" t="s">
        <v>93</v>
      </c>
      <c r="H621" t="s">
        <v>181</v>
      </c>
      <c r="I621" t="s">
        <v>48</v>
      </c>
      <c r="J621" t="s">
        <v>95</v>
      </c>
      <c r="K621" t="s">
        <v>1569</v>
      </c>
      <c r="L621" t="s">
        <v>1569</v>
      </c>
      <c r="M621" t="s">
        <v>1569</v>
      </c>
      <c r="O621">
        <v>0</v>
      </c>
    </row>
    <row r="622" spans="3:15" hidden="1" x14ac:dyDescent="0.25">
      <c r="C622" t="str">
        <f t="shared" si="9"/>
        <v>select N'Меліка Надія Юріївна', N'87',  N'Юридичний відділ',  N'Фахівець з публічних закупівель',  N'1.00', 10, 800, 0, getDate(), null, getDate() union all</v>
      </c>
      <c r="D622" t="s">
        <v>1170</v>
      </c>
      <c r="E622" t="s">
        <v>1171</v>
      </c>
      <c r="F622" t="s">
        <v>1172</v>
      </c>
      <c r="G622" t="s">
        <v>1173</v>
      </c>
      <c r="H622" t="s">
        <v>683</v>
      </c>
      <c r="I622" t="s">
        <v>55</v>
      </c>
      <c r="J622" t="s">
        <v>56</v>
      </c>
      <c r="K622" t="s">
        <v>1569</v>
      </c>
      <c r="L622" t="s">
        <v>1569</v>
      </c>
      <c r="M622" t="s">
        <v>1569</v>
      </c>
      <c r="O622">
        <v>0</v>
      </c>
    </row>
    <row r="623" spans="3:15" hidden="1" x14ac:dyDescent="0.25">
      <c r="C623" t="str">
        <f t="shared" si="9"/>
        <v>select N'Мельник Анатолій Володимирович', N'94',  N'Господарський відділ',  N'маляр',  N'1.00', 0, 0, 0, getDate(), null, getDate() union all</v>
      </c>
      <c r="D623" t="s">
        <v>823</v>
      </c>
      <c r="E623" t="s">
        <v>63</v>
      </c>
      <c r="F623" t="s">
        <v>64</v>
      </c>
      <c r="G623" t="s">
        <v>65</v>
      </c>
      <c r="H623" t="s">
        <v>25</v>
      </c>
      <c r="I623" t="s">
        <v>26</v>
      </c>
      <c r="J623" t="s">
        <v>26</v>
      </c>
      <c r="K623" t="s">
        <v>1569</v>
      </c>
      <c r="L623" t="s">
        <v>1569</v>
      </c>
      <c r="M623" t="s">
        <v>1569</v>
      </c>
      <c r="O623">
        <v>0</v>
      </c>
    </row>
    <row r="624" spans="3:15" hidden="1" x14ac:dyDescent="0.25">
      <c r="C624" t="str">
        <f t="shared" si="9"/>
        <v>select N'Мерсьє Лідія Георгіївна', N'13',  N'Рентген-операційний блок',  N'сестра медична операційна',  N'1.00', 8, 260, 0, getDate(), null, getDate() union all</v>
      </c>
      <c r="D624" t="s">
        <v>1247</v>
      </c>
      <c r="E624" t="s">
        <v>1192</v>
      </c>
      <c r="F624" t="s">
        <v>384</v>
      </c>
      <c r="G624" t="s">
        <v>228</v>
      </c>
      <c r="H624" t="s">
        <v>181</v>
      </c>
      <c r="I624" t="s">
        <v>48</v>
      </c>
      <c r="J624" t="s">
        <v>49</v>
      </c>
      <c r="K624" s="5" t="s">
        <v>1669</v>
      </c>
      <c r="L624" t="s">
        <v>1659</v>
      </c>
      <c r="M624" t="s">
        <v>1569</v>
      </c>
      <c r="O624">
        <v>0</v>
      </c>
    </row>
    <row r="625" spans="3:15" hidden="1" x14ac:dyDescent="0.25">
      <c r="C625" t="str">
        <f t="shared" si="9"/>
        <v>select N'Мерсьє Лідія Георгіївна', N'13',  N'Рентген-операційний блок',  N'сестра медична операційна',  N'0.50', 8, 260, 0, getDate(), null, getDate() union all</v>
      </c>
      <c r="D625" t="s">
        <v>1247</v>
      </c>
      <c r="E625" t="s">
        <v>1192</v>
      </c>
      <c r="F625" t="s">
        <v>384</v>
      </c>
      <c r="G625" t="s">
        <v>228</v>
      </c>
      <c r="H625" t="s">
        <v>292</v>
      </c>
      <c r="I625" t="s">
        <v>48</v>
      </c>
      <c r="J625" t="s">
        <v>49</v>
      </c>
      <c r="K625" s="5" t="s">
        <v>1669</v>
      </c>
      <c r="L625" t="s">
        <v>1660</v>
      </c>
      <c r="M625" t="s">
        <v>1571</v>
      </c>
      <c r="O625">
        <v>0</v>
      </c>
    </row>
    <row r="626" spans="3:15" hidden="1" x14ac:dyDescent="0.25">
      <c r="C626" t="str">
        <f t="shared" si="9"/>
        <v>select N'Мецгер Еріка Василівна', N'32',  N'Кол-центр',  N'черговий інформаційно-довідкової служби',  N'1.00', 5, 400, 0, getDate(), null, getDate() union all</v>
      </c>
      <c r="D626" t="s">
        <v>491</v>
      </c>
      <c r="E626" t="s">
        <v>199</v>
      </c>
      <c r="F626" t="s">
        <v>84</v>
      </c>
      <c r="G626" t="s">
        <v>200</v>
      </c>
      <c r="H626" t="s">
        <v>25</v>
      </c>
      <c r="I626">
        <v>5</v>
      </c>
      <c r="J626">
        <v>400</v>
      </c>
      <c r="K626" t="s">
        <v>1569</v>
      </c>
      <c r="L626" t="s">
        <v>1569</v>
      </c>
      <c r="M626" t="s">
        <v>1569</v>
      </c>
      <c r="O626">
        <v>0</v>
      </c>
    </row>
    <row r="627" spans="3:15" hidden="1" x14ac:dyDescent="0.25">
      <c r="C627" t="str">
        <f t="shared" si="9"/>
        <v>select N'Мешко Євген Васильович', N'',  N'Адміністрація',  N'директор',  N'1.00', 0, 0, 0, getDate(), null, getDate() union all</v>
      </c>
      <c r="D627" t="s">
        <v>1218</v>
      </c>
      <c r="E627" t="s">
        <v>191</v>
      </c>
      <c r="G627" t="s">
        <v>1219</v>
      </c>
      <c r="H627" t="s">
        <v>122</v>
      </c>
      <c r="I627" t="s">
        <v>26</v>
      </c>
      <c r="J627" t="s">
        <v>26</v>
      </c>
      <c r="K627" t="s">
        <v>1569</v>
      </c>
      <c r="L627" t="s">
        <v>1569</v>
      </c>
      <c r="M627" t="s">
        <v>1569</v>
      </c>
      <c r="O627">
        <v>0</v>
      </c>
    </row>
    <row r="628" spans="3:15" hidden="1" x14ac:dyDescent="0.25">
      <c r="C628" t="str">
        <f t="shared" si="9"/>
        <v>select N'Мешко Тетяна Іванівна', N'32',  N'Травматологічний кабінет',  N'сестра медична',  N'1.00', 8, 200, 0, getDate(), null, getDate() union all</v>
      </c>
      <c r="D628" t="s">
        <v>925</v>
      </c>
      <c r="E628" t="s">
        <v>240</v>
      </c>
      <c r="F628" t="s">
        <v>84</v>
      </c>
      <c r="G628" t="s">
        <v>93</v>
      </c>
      <c r="H628" t="s">
        <v>31</v>
      </c>
      <c r="I628" t="s">
        <v>48</v>
      </c>
      <c r="J628" t="s">
        <v>95</v>
      </c>
      <c r="K628" t="s">
        <v>1569</v>
      </c>
      <c r="L628" t="s">
        <v>1569</v>
      </c>
      <c r="M628" t="s">
        <v>1569</v>
      </c>
      <c r="O628">
        <v>0</v>
      </c>
    </row>
    <row r="629" spans="3:15" hidden="1" x14ac:dyDescent="0.25">
      <c r="C629" t="str">
        <f t="shared" si="9"/>
        <v>select N'Мигалко Ганна Вадимівна', N'2',  N'Відділення екстреної (невідкладної) медичної допомоги',  N'сестра медична',  N'1.00', 8, 200, 0, getDate(), null, getDate() union all</v>
      </c>
      <c r="D629" t="s">
        <v>1229</v>
      </c>
      <c r="E629" t="s">
        <v>173</v>
      </c>
      <c r="F629" t="s">
        <v>30</v>
      </c>
      <c r="G629" t="s">
        <v>93</v>
      </c>
      <c r="H629" t="s">
        <v>31</v>
      </c>
      <c r="I629" t="s">
        <v>48</v>
      </c>
      <c r="J629" t="s">
        <v>95</v>
      </c>
      <c r="K629" t="s">
        <v>1569</v>
      </c>
      <c r="L629" t="s">
        <v>1569</v>
      </c>
      <c r="M629" t="s">
        <v>1569</v>
      </c>
      <c r="O629">
        <v>0</v>
      </c>
    </row>
    <row r="630" spans="3:15" hidden="1" x14ac:dyDescent="0.25">
      <c r="C630" t="str">
        <f t="shared" si="9"/>
        <v>select N'Мигович Віталій Васильович', N'28',  N'Кабінет ультразвукового обстеження',  N'лікар з ультразвукової діагностики',  N'0.20', 8, 360, 0, getDate(), null, getDate() union all</v>
      </c>
      <c r="D630" t="s">
        <v>1017</v>
      </c>
      <c r="E630" t="s">
        <v>368</v>
      </c>
      <c r="F630" t="s">
        <v>365</v>
      </c>
      <c r="G630" t="s">
        <v>159</v>
      </c>
      <c r="H630" t="s">
        <v>70</v>
      </c>
      <c r="I630">
        <v>8</v>
      </c>
      <c r="J630">
        <v>360</v>
      </c>
      <c r="K630" t="s">
        <v>1574</v>
      </c>
      <c r="L630" t="s">
        <v>1569</v>
      </c>
      <c r="M630" t="s">
        <v>1574</v>
      </c>
      <c r="O630">
        <v>0</v>
      </c>
    </row>
    <row r="631" spans="3:15" hidden="1" x14ac:dyDescent="0.25">
      <c r="C631" t="str">
        <f t="shared" si="9"/>
        <v>select N'Мигович Євгенія Володимирівна', N'65',  N'Відділення інтенсивної терапії новонароджених',  N'лікар-кардіоревматолог дитячий',  N'0.25', 0, 0, 0, getDate(), null, getDate() union all</v>
      </c>
      <c r="D631" t="s">
        <v>1432</v>
      </c>
      <c r="E631" t="s">
        <v>79</v>
      </c>
      <c r="F631" t="s">
        <v>80</v>
      </c>
      <c r="G631" t="s">
        <v>1433</v>
      </c>
      <c r="H631" t="s">
        <v>1677</v>
      </c>
      <c r="I631" t="s">
        <v>26</v>
      </c>
      <c r="J631" t="s">
        <v>26</v>
      </c>
      <c r="K631" t="s">
        <v>1570</v>
      </c>
      <c r="L631" t="s">
        <v>1569</v>
      </c>
      <c r="M631" t="s">
        <v>1570</v>
      </c>
      <c r="O631">
        <v>0</v>
      </c>
    </row>
    <row r="632" spans="3:15" hidden="1" x14ac:dyDescent="0.25">
      <c r="C632" t="str">
        <f t="shared" si="9"/>
        <v>select N'Мигович Наталія Мігалівна', N'60',  N'Реабілітаційне відділення',  N'сестра медична',  N'1.00', 8, 200, 0, getDate(), null, getDate() union all</v>
      </c>
      <c r="D632" t="s">
        <v>1507</v>
      </c>
      <c r="E632" t="s">
        <v>100</v>
      </c>
      <c r="F632" t="s">
        <v>101</v>
      </c>
      <c r="G632" t="s">
        <v>93</v>
      </c>
      <c r="H632" t="s">
        <v>181</v>
      </c>
      <c r="I632" t="s">
        <v>48</v>
      </c>
      <c r="J632" t="s">
        <v>95</v>
      </c>
      <c r="K632" t="s">
        <v>1569</v>
      </c>
      <c r="L632" t="s">
        <v>1569</v>
      </c>
      <c r="M632" t="s">
        <v>1569</v>
      </c>
      <c r="O632">
        <v>0</v>
      </c>
    </row>
    <row r="633" spans="3:15" hidden="1" x14ac:dyDescent="0.25">
      <c r="C633" t="str">
        <f t="shared" si="9"/>
        <v>select N'Миголинець Мар''яна Федорівна', N'32',  N'Рецепція',  N'сестра медична',  N'1.00', 6, 320, 0, getDate(), null, getDate() union all</v>
      </c>
      <c r="D633" t="s">
        <v>1612</v>
      </c>
      <c r="E633" t="s">
        <v>411</v>
      </c>
      <c r="F633" t="s">
        <v>84</v>
      </c>
      <c r="G633" t="s">
        <v>93</v>
      </c>
      <c r="H633" t="s">
        <v>25</v>
      </c>
      <c r="I633">
        <v>6</v>
      </c>
      <c r="J633">
        <v>320</v>
      </c>
      <c r="K633" t="s">
        <v>1569</v>
      </c>
      <c r="L633" t="s">
        <v>1569</v>
      </c>
      <c r="M633" t="s">
        <v>1569</v>
      </c>
      <c r="O633">
        <v>0</v>
      </c>
    </row>
    <row r="634" spans="3:15" hidden="1" x14ac:dyDescent="0.25">
      <c r="C634" t="str">
        <f t="shared" si="9"/>
        <v>select N'Микицей Володимир Юрійович', N'33',  N'Жіноча консультація',  N'лікар-акушер-гінеколог',  N'0.50', 0, 0, 0, getDate(), null, getDate() union all</v>
      </c>
      <c r="D634" t="s">
        <v>327</v>
      </c>
      <c r="E634" t="s">
        <v>222</v>
      </c>
      <c r="F634" t="s">
        <v>223</v>
      </c>
      <c r="G634" t="s">
        <v>36</v>
      </c>
      <c r="H634" t="s">
        <v>131</v>
      </c>
      <c r="I634" t="s">
        <v>26</v>
      </c>
      <c r="J634" t="s">
        <v>26</v>
      </c>
      <c r="K634" t="s">
        <v>1569</v>
      </c>
      <c r="L634" t="s">
        <v>1571</v>
      </c>
      <c r="M634" t="s">
        <v>1571</v>
      </c>
      <c r="O634">
        <v>0</v>
      </c>
    </row>
    <row r="635" spans="3:15" hidden="1" x14ac:dyDescent="0.25">
      <c r="C635" t="str">
        <f t="shared" si="9"/>
        <v>select N'Микицей Володимир Юрійович', N'32',  N'Сектор медичних оглядів',  N'лікар-акушер-гінеколог',  N'0.50', 0, 0, 0, getDate(), null, getDate() union all</v>
      </c>
      <c r="D635" t="s">
        <v>327</v>
      </c>
      <c r="E635" t="s">
        <v>373</v>
      </c>
      <c r="F635" t="s">
        <v>84</v>
      </c>
      <c r="G635" t="s">
        <v>36</v>
      </c>
      <c r="H635" t="s">
        <v>131</v>
      </c>
      <c r="I635" t="s">
        <v>26</v>
      </c>
      <c r="J635" t="s">
        <v>26</v>
      </c>
      <c r="K635" t="s">
        <v>1569</v>
      </c>
      <c r="L635" t="s">
        <v>1571</v>
      </c>
      <c r="M635" t="s">
        <v>1571</v>
      </c>
      <c r="O635">
        <v>0</v>
      </c>
    </row>
    <row r="636" spans="3:15" hidden="1" x14ac:dyDescent="0.25">
      <c r="C636" t="str">
        <f t="shared" si="9"/>
        <v>select N'Микуланинець Мирослава Володимирівна', N'82',  N'Відділення інтенсивної терапії для вагітної, роділлі, породіллі',  N'сестра медична-анестезист',  N'1.00', 8, 260, 0, getDate(), null, getDate() union all</v>
      </c>
      <c r="D636" t="s">
        <v>656</v>
      </c>
      <c r="E636" t="s">
        <v>485</v>
      </c>
      <c r="F636" t="s">
        <v>486</v>
      </c>
      <c r="G636" t="s">
        <v>362</v>
      </c>
      <c r="H636" t="s">
        <v>292</v>
      </c>
      <c r="I636" t="s">
        <v>48</v>
      </c>
      <c r="J636" t="s">
        <v>49</v>
      </c>
      <c r="K636" t="s">
        <v>1569</v>
      </c>
      <c r="L636" t="s">
        <v>1569</v>
      </c>
      <c r="M636" t="s">
        <v>1569</v>
      </c>
      <c r="O636">
        <v>0</v>
      </c>
    </row>
    <row r="637" spans="3:15" hidden="1" x14ac:dyDescent="0.25">
      <c r="C637" t="str">
        <f t="shared" si="9"/>
        <v>select N'Мирончак Вікторія Василівна', N'',  N'Адміністрація',  N'Головна медична сестра',  N'1.00', 0, 0, 0, getDate(), null, getDate() union all</v>
      </c>
      <c r="D637" t="s">
        <v>1066</v>
      </c>
      <c r="E637" t="s">
        <v>191</v>
      </c>
      <c r="G637" t="s">
        <v>741</v>
      </c>
      <c r="H637" t="s">
        <v>31</v>
      </c>
      <c r="I637" t="s">
        <v>26</v>
      </c>
      <c r="J637" t="s">
        <v>26</v>
      </c>
      <c r="K637" t="s">
        <v>1569</v>
      </c>
      <c r="L637" t="s">
        <v>1569</v>
      </c>
      <c r="M637" t="s">
        <v>1569</v>
      </c>
      <c r="O637">
        <v>0</v>
      </c>
    </row>
    <row r="638" spans="3:15" hidden="1" x14ac:dyDescent="0.25">
      <c r="C638" t="str">
        <f t="shared" si="9"/>
        <v>select N'Мисла Богдан Васильович', N'7',  N'Відділення анестезіології та інтенсивної терапії',  N'Брат медичний',  N'0.50', 8, 200, 0, getDate(), null, getDate() union all</v>
      </c>
      <c r="D638" t="s">
        <v>1451</v>
      </c>
      <c r="E638" t="s">
        <v>206</v>
      </c>
      <c r="F638" t="s">
        <v>140</v>
      </c>
      <c r="G638" t="s">
        <v>1015</v>
      </c>
      <c r="H638" t="s">
        <v>181</v>
      </c>
      <c r="I638" t="s">
        <v>48</v>
      </c>
      <c r="J638" t="s">
        <v>95</v>
      </c>
      <c r="K638" t="s">
        <v>1571</v>
      </c>
      <c r="L638" t="s">
        <v>1569</v>
      </c>
      <c r="M638" t="s">
        <v>1571</v>
      </c>
      <c r="O638">
        <v>0</v>
      </c>
    </row>
    <row r="639" spans="3:15" hidden="1" x14ac:dyDescent="0.25">
      <c r="C639" t="str">
        <f t="shared" si="9"/>
        <v>select N'Мисла Марина Олександрівна', N'13',  N'Палати інтенсивної терапії',  N'сестра медична стаціонару',  N'1.00', 8, 200, 0, getDate(), null, getDate() union all</v>
      </c>
      <c r="D639" t="s">
        <v>1404</v>
      </c>
      <c r="E639" t="s">
        <v>1037</v>
      </c>
      <c r="F639" t="s">
        <v>384</v>
      </c>
      <c r="G639" t="s">
        <v>1038</v>
      </c>
      <c r="H639" t="s">
        <v>1405</v>
      </c>
      <c r="I639" t="s">
        <v>48</v>
      </c>
      <c r="J639" t="s">
        <v>95</v>
      </c>
      <c r="K639" t="s">
        <v>1569</v>
      </c>
      <c r="L639" t="s">
        <v>1569</v>
      </c>
      <c r="M639" t="s">
        <v>1569</v>
      </c>
      <c r="O639">
        <v>0</v>
      </c>
    </row>
    <row r="640" spans="3:15" hidden="1" x14ac:dyDescent="0.25">
      <c r="C640" t="str">
        <f t="shared" si="9"/>
        <v>select N'Мисла Маріанна Михайлівна', N'25',  N'Клініко-діагностична лабораторія',  N'лаборант',  N'1.00', 8, 200, 0, getDate(), null, getDate() union all</v>
      </c>
      <c r="D640" t="s">
        <v>601</v>
      </c>
      <c r="E640" t="s">
        <v>268</v>
      </c>
      <c r="F640" t="s">
        <v>269</v>
      </c>
      <c r="G640" t="s">
        <v>270</v>
      </c>
      <c r="H640" t="s">
        <v>596</v>
      </c>
      <c r="I640" t="s">
        <v>48</v>
      </c>
      <c r="J640" t="s">
        <v>95</v>
      </c>
      <c r="K640" t="s">
        <v>1569</v>
      </c>
      <c r="L640" t="s">
        <v>1569</v>
      </c>
      <c r="M640" t="s">
        <v>1569</v>
      </c>
      <c r="O640">
        <v>0</v>
      </c>
    </row>
    <row r="641" spans="3:15" hidden="1" x14ac:dyDescent="0.25">
      <c r="C641" t="str">
        <f t="shared" si="9"/>
        <v>select N'Митровка Мар''яна Василівна', N'4',  N'Гінекологічне відділення',  N'лікар-акушер-гінеколог',  N'1.00', 0, 0, 743.7642, getDate(), null, getDate() union all</v>
      </c>
      <c r="D641" t="s">
        <v>1613</v>
      </c>
      <c r="E641" t="s">
        <v>34</v>
      </c>
      <c r="F641" t="s">
        <v>35</v>
      </c>
      <c r="G641" t="s">
        <v>36</v>
      </c>
      <c r="H641" t="s">
        <v>142</v>
      </c>
      <c r="I641" t="s">
        <v>26</v>
      </c>
      <c r="J641" t="s">
        <v>26</v>
      </c>
      <c r="K641" t="s">
        <v>1569</v>
      </c>
      <c r="L641" t="s">
        <v>1569</v>
      </c>
      <c r="M641" t="s">
        <v>1569</v>
      </c>
      <c r="O641" t="s">
        <v>1477</v>
      </c>
    </row>
    <row r="642" spans="3:15" hidden="1" x14ac:dyDescent="0.25">
      <c r="C642" t="str">
        <f t="shared" ref="C642:C705" si="10">CONCATENATE("select N'",D642,"', N'",F642,"', "," N'",E642,"',  N'",G642,"',  N'",M642,"', ",I642,", ",J642,", ",O642,", getDate(), null, getDate() union all")</f>
        <v>select N'Митуля Габріел Володимирович', N'86',  N'Відділення постінтенсивного виходжування для новонароджених та постнатального догляду',  N'фізичний терапевт',  N'0.50', 8, 360, 0, getDate(), null, getDate() union all</v>
      </c>
      <c r="D642" t="s">
        <v>1500</v>
      </c>
      <c r="E642" t="s">
        <v>681</v>
      </c>
      <c r="F642" t="s">
        <v>682</v>
      </c>
      <c r="G642" t="s">
        <v>102</v>
      </c>
      <c r="H642" t="s">
        <v>25</v>
      </c>
      <c r="I642">
        <v>8</v>
      </c>
      <c r="J642">
        <v>360</v>
      </c>
      <c r="K642" t="s">
        <v>1571</v>
      </c>
      <c r="L642" t="s">
        <v>1569</v>
      </c>
      <c r="M642" t="s">
        <v>1571</v>
      </c>
      <c r="O642">
        <v>0</v>
      </c>
    </row>
    <row r="643" spans="3:15" hidden="1" x14ac:dyDescent="0.25">
      <c r="C643" t="str">
        <f t="shared" si="10"/>
        <v>select N'Михайленко Марина Юріївна', N'25',  N'Клініко-діагностична лабораторія',  N'лікар-лаборант',  N'1.00', 8, 360, 0, getDate(), null, getDate() union all</v>
      </c>
      <c r="D643" t="s">
        <v>501</v>
      </c>
      <c r="E643" t="s">
        <v>268</v>
      </c>
      <c r="F643" t="s">
        <v>269</v>
      </c>
      <c r="G643" t="s">
        <v>502</v>
      </c>
      <c r="H643">
        <v>1</v>
      </c>
      <c r="I643">
        <v>8</v>
      </c>
      <c r="J643">
        <v>360</v>
      </c>
      <c r="K643" t="s">
        <v>1569</v>
      </c>
      <c r="L643" t="s">
        <v>1569</v>
      </c>
      <c r="M643" t="s">
        <v>1569</v>
      </c>
      <c r="O643">
        <v>0</v>
      </c>
    </row>
    <row r="644" spans="3:15" hidden="1" x14ac:dyDescent="0.25">
      <c r="C644" t="str">
        <f t="shared" si="10"/>
        <v>select N'Мишко Іван Федорович', N'94',  N'Господарський відділ',  N'Підсобний робітник',  N'1.00', 0, 0, 0, getDate(), null, getDate() union all</v>
      </c>
      <c r="D644" t="s">
        <v>176</v>
      </c>
      <c r="E644" t="s">
        <v>63</v>
      </c>
      <c r="F644" t="s">
        <v>64</v>
      </c>
      <c r="G644" t="s">
        <v>177</v>
      </c>
      <c r="H644" t="s">
        <v>25</v>
      </c>
      <c r="I644" t="s">
        <v>26</v>
      </c>
      <c r="J644" t="s">
        <v>26</v>
      </c>
      <c r="K644" t="s">
        <v>1569</v>
      </c>
      <c r="L644" t="s">
        <v>1569</v>
      </c>
      <c r="M644" t="s">
        <v>1569</v>
      </c>
      <c r="O644">
        <v>0</v>
      </c>
    </row>
    <row r="645" spans="3:15" hidden="1" x14ac:dyDescent="0.25">
      <c r="C645" t="str">
        <f t="shared" si="10"/>
        <v>select N'Мишко Маріанна Михайлівна', N'21',  N'Онкологічне відділення',  N'сестра медична',  N'1.00', 8, 200, 0, getDate(), null, getDate() union all</v>
      </c>
      <c r="D645" t="s">
        <v>108</v>
      </c>
      <c r="E645" t="s">
        <v>40</v>
      </c>
      <c r="F645" t="s">
        <v>41</v>
      </c>
      <c r="G645" t="s">
        <v>93</v>
      </c>
      <c r="H645" t="s">
        <v>109</v>
      </c>
      <c r="I645" t="s">
        <v>48</v>
      </c>
      <c r="J645" t="s">
        <v>95</v>
      </c>
      <c r="K645" t="s">
        <v>1569</v>
      </c>
      <c r="L645" t="s">
        <v>1569</v>
      </c>
      <c r="M645" t="s">
        <v>1569</v>
      </c>
      <c r="O645">
        <v>0</v>
      </c>
    </row>
    <row r="646" spans="3:15" hidden="1" x14ac:dyDescent="0.25">
      <c r="C646" t="str">
        <f t="shared" si="10"/>
        <v>select N'Міклош Валентина Михайлівна', N'22',  N'Відділення загальної терапії',  N'сестра медична',  N'1.00', 8, 200, 0, getDate(), null, getDate() union all</v>
      </c>
      <c r="D646" t="s">
        <v>463</v>
      </c>
      <c r="E646" t="s">
        <v>202</v>
      </c>
      <c r="F646" t="s">
        <v>203</v>
      </c>
      <c r="G646" t="s">
        <v>93</v>
      </c>
      <c r="H646" t="s">
        <v>181</v>
      </c>
      <c r="I646" t="s">
        <v>48</v>
      </c>
      <c r="J646" t="s">
        <v>95</v>
      </c>
      <c r="K646" t="s">
        <v>1569</v>
      </c>
      <c r="L646" t="s">
        <v>1569</v>
      </c>
      <c r="M646" t="s">
        <v>1569</v>
      </c>
      <c r="O646">
        <v>0</v>
      </c>
    </row>
    <row r="647" spans="3:15" hidden="1" x14ac:dyDescent="0.25">
      <c r="C647" t="str">
        <f t="shared" si="10"/>
        <v>select N'Мітяєва Єлизавета Олександрівна', N'81',  N'Операційний блок судинної хірургії',  N'сестра медична операційна',  N'1.00', 8, 260, 0, getDate(), null, getDate() union all</v>
      </c>
      <c r="D647" t="s">
        <v>1223</v>
      </c>
      <c r="E647" t="s">
        <v>1026</v>
      </c>
      <c r="F647" t="s">
        <v>227</v>
      </c>
      <c r="G647" t="s">
        <v>228</v>
      </c>
      <c r="H647" t="s">
        <v>31</v>
      </c>
      <c r="I647" t="s">
        <v>48</v>
      </c>
      <c r="J647" t="s">
        <v>49</v>
      </c>
      <c r="K647" t="s">
        <v>1569</v>
      </c>
      <c r="L647" t="s">
        <v>1569</v>
      </c>
      <c r="M647" t="s">
        <v>1569</v>
      </c>
      <c r="O647">
        <v>0</v>
      </c>
    </row>
    <row r="648" spans="3:15" hidden="1" x14ac:dyDescent="0.25">
      <c r="C648" t="str">
        <f t="shared" si="10"/>
        <v>select N'Мішко Валентина Миколаївна', N'2',  N'Відділення екстреної (невідкладної) медичної допомоги',  N'сестра медична',  N'0.75', 8, 200, 0, getDate(), null, getDate() union all</v>
      </c>
      <c r="D648" t="s">
        <v>662</v>
      </c>
      <c r="E648" t="s">
        <v>173</v>
      </c>
      <c r="F648" t="s">
        <v>30</v>
      </c>
      <c r="G648" t="s">
        <v>93</v>
      </c>
      <c r="H648" t="s">
        <v>551</v>
      </c>
      <c r="I648" t="s">
        <v>48</v>
      </c>
      <c r="J648" t="s">
        <v>95</v>
      </c>
      <c r="K648" t="s">
        <v>1569</v>
      </c>
      <c r="L648" t="s">
        <v>1572</v>
      </c>
      <c r="M648" t="s">
        <v>1572</v>
      </c>
      <c r="O648">
        <v>0</v>
      </c>
    </row>
    <row r="649" spans="3:15" hidden="1" x14ac:dyDescent="0.25">
      <c r="C649" t="str">
        <f t="shared" si="10"/>
        <v>select N'Мішко Валентина Миколаївна', N'2',  N'Відділення екстреної (невідкладної) медичної допомоги',  N'реєстратор медичний',  N'0.25', 8, 360, 0, getDate(), null, getDate() union all</v>
      </c>
      <c r="D649" t="s">
        <v>662</v>
      </c>
      <c r="E649" t="s">
        <v>173</v>
      </c>
      <c r="F649" t="s">
        <v>30</v>
      </c>
      <c r="G649" t="s">
        <v>313</v>
      </c>
      <c r="H649" t="s">
        <v>1368</v>
      </c>
      <c r="I649" t="s">
        <v>48</v>
      </c>
      <c r="J649" t="s">
        <v>314</v>
      </c>
      <c r="K649" t="s">
        <v>1569</v>
      </c>
      <c r="L649" t="s">
        <v>1570</v>
      </c>
      <c r="M649" t="s">
        <v>1570</v>
      </c>
      <c r="O649">
        <v>0</v>
      </c>
    </row>
    <row r="650" spans="3:15" hidden="1" x14ac:dyDescent="0.25">
      <c r="C650" t="str">
        <f t="shared" si="10"/>
        <v>select N'Мішко Тетяна Михайлівна', N'65',  N'Відділення інтенсивної терапії новонароджених',  N'Молодша медична сестра',  N'1.00', 8, 120, 0, getDate(), null, getDate() union all</v>
      </c>
      <c r="D650" t="s">
        <v>623</v>
      </c>
      <c r="E650" t="s">
        <v>79</v>
      </c>
      <c r="F650" t="s">
        <v>80</v>
      </c>
      <c r="G650" t="s">
        <v>111</v>
      </c>
      <c r="H650" t="s">
        <v>25</v>
      </c>
      <c r="I650" t="s">
        <v>48</v>
      </c>
      <c r="J650" t="s">
        <v>112</v>
      </c>
      <c r="K650" t="s">
        <v>1569</v>
      </c>
      <c r="L650" t="s">
        <v>1569</v>
      </c>
      <c r="M650" t="s">
        <v>1569</v>
      </c>
      <c r="O650">
        <v>0</v>
      </c>
    </row>
    <row r="651" spans="3:15" hidden="1" x14ac:dyDescent="0.25">
      <c r="C651" t="str">
        <f t="shared" si="10"/>
        <v>select N'Міщенко Марина Василівна', N'32',  N'Кабінет з ультразвукової діагностики',  N'лікар з ультразвукової діагностики',  N'1.00', 0, 0, 408.6, getDate(), null, getDate() union all</v>
      </c>
      <c r="D651" t="s">
        <v>1129</v>
      </c>
      <c r="E651" t="s">
        <v>303</v>
      </c>
      <c r="F651" t="s">
        <v>84</v>
      </c>
      <c r="G651" t="s">
        <v>159</v>
      </c>
      <c r="H651">
        <v>1</v>
      </c>
      <c r="I651" t="s">
        <v>26</v>
      </c>
      <c r="J651" t="s">
        <v>26</v>
      </c>
      <c r="K651" t="s">
        <v>1569</v>
      </c>
      <c r="L651" t="s">
        <v>1569</v>
      </c>
      <c r="M651" t="s">
        <v>1569</v>
      </c>
      <c r="O651" t="s">
        <v>1130</v>
      </c>
    </row>
    <row r="652" spans="3:15" hidden="1" x14ac:dyDescent="0.25">
      <c r="C652" t="str">
        <f t="shared" si="10"/>
        <v>select N'Мовчан Наталія Іванівна', N'32',  N'Стаціонар одного дня',  N'сестра медична',  N'0.25', 8, 200, 0, getDate(), null, getDate() union all</v>
      </c>
      <c r="D652" t="s">
        <v>984</v>
      </c>
      <c r="E652" t="s">
        <v>961</v>
      </c>
      <c r="F652" t="s">
        <v>84</v>
      </c>
      <c r="G652" t="s">
        <v>93</v>
      </c>
      <c r="H652" t="s">
        <v>985</v>
      </c>
      <c r="I652" t="s">
        <v>48</v>
      </c>
      <c r="J652" t="s">
        <v>95</v>
      </c>
      <c r="K652" t="s">
        <v>1570</v>
      </c>
      <c r="L652" t="s">
        <v>1569</v>
      </c>
      <c r="M652" t="s">
        <v>1570</v>
      </c>
      <c r="O652">
        <v>0</v>
      </c>
    </row>
    <row r="653" spans="3:15" hidden="1" x14ac:dyDescent="0.25">
      <c r="C653" t="str">
        <f t="shared" si="10"/>
        <v>select N'Молнар-Ігнатьо Аліна Степанівна', N'32',  N'Сектор дитячої консультації',  N'лікар-кардіолог',  N'1.00', 0, 0, 0, getDate(), null, getDate() union all</v>
      </c>
      <c r="D653" t="s">
        <v>1387</v>
      </c>
      <c r="E653" t="s">
        <v>237</v>
      </c>
      <c r="F653" t="s">
        <v>84</v>
      </c>
      <c r="G653" t="s">
        <v>841</v>
      </c>
      <c r="H653">
        <v>1</v>
      </c>
      <c r="I653" t="s">
        <v>26</v>
      </c>
      <c r="J653" t="s">
        <v>26</v>
      </c>
      <c r="K653" t="s">
        <v>1569</v>
      </c>
      <c r="L653" t="s">
        <v>1569</v>
      </c>
      <c r="M653" t="s">
        <v>1569</v>
      </c>
      <c r="O653">
        <v>0</v>
      </c>
    </row>
    <row r="654" spans="3:15" hidden="1" x14ac:dyDescent="0.25">
      <c r="C654" t="str">
        <f t="shared" si="10"/>
        <v>select N'Морданинець Неля Іванівна', N'21',  N'Онкологічне відділення',  N'сестра медична',  N'1.00', 8, 200, 0, getDate(), null, getDate() union all</v>
      </c>
      <c r="D654" t="s">
        <v>107</v>
      </c>
      <c r="E654" t="s">
        <v>40</v>
      </c>
      <c r="F654" t="s">
        <v>41</v>
      </c>
      <c r="G654" t="s">
        <v>93</v>
      </c>
      <c r="H654" t="s">
        <v>31</v>
      </c>
      <c r="I654" t="s">
        <v>48</v>
      </c>
      <c r="J654" t="s">
        <v>95</v>
      </c>
      <c r="K654" t="s">
        <v>1569</v>
      </c>
      <c r="L654" t="s">
        <v>1569</v>
      </c>
      <c r="M654" t="s">
        <v>1569</v>
      </c>
      <c r="O654">
        <v>0</v>
      </c>
    </row>
    <row r="655" spans="3:15" hidden="1" x14ac:dyDescent="0.25">
      <c r="C655" t="str">
        <f t="shared" si="10"/>
        <v>select N'Морозюк Любов Іллешівна', N'32',  N'Загальнолікарський кабінет',  N'касир',  N'1.00', 8, 360, 0, getDate(), null, getDate() union all</v>
      </c>
      <c r="D655" t="s">
        <v>497</v>
      </c>
      <c r="E655" t="s">
        <v>127</v>
      </c>
      <c r="F655" t="s">
        <v>84</v>
      </c>
      <c r="G655" t="s">
        <v>496</v>
      </c>
      <c r="H655" t="s">
        <v>25</v>
      </c>
      <c r="I655" t="s">
        <v>48</v>
      </c>
      <c r="J655" t="s">
        <v>314</v>
      </c>
      <c r="K655" t="s">
        <v>1569</v>
      </c>
      <c r="L655" t="s">
        <v>1569</v>
      </c>
      <c r="M655" t="s">
        <v>1569</v>
      </c>
      <c r="O655">
        <v>0</v>
      </c>
    </row>
    <row r="656" spans="3:15" hidden="1" x14ac:dyDescent="0.25">
      <c r="C656" t="str">
        <f t="shared" si="10"/>
        <v>select N'Мосійчук Анна Валеріївна', N'18',  N'Хірургічне відділення №1',  N'лікар-хірург',  N'1.00', 0, 0, 0, getDate(), null, getDate() union all</v>
      </c>
      <c r="D656" t="s">
        <v>1520</v>
      </c>
      <c r="E656" t="s">
        <v>151</v>
      </c>
      <c r="F656" t="s">
        <v>152</v>
      </c>
      <c r="G656" t="s">
        <v>435</v>
      </c>
      <c r="H656" t="s">
        <v>1699</v>
      </c>
      <c r="I656" t="s">
        <v>26</v>
      </c>
      <c r="J656" t="s">
        <v>26</v>
      </c>
      <c r="K656" t="s">
        <v>1569</v>
      </c>
      <c r="L656" t="s">
        <v>1569</v>
      </c>
      <c r="M656" t="s">
        <v>1569</v>
      </c>
      <c r="N656">
        <v>45505</v>
      </c>
      <c r="O656" s="1">
        <v>0</v>
      </c>
    </row>
    <row r="657" spans="3:15" hidden="1" x14ac:dyDescent="0.25">
      <c r="C657" t="str">
        <f t="shared" si="10"/>
        <v>select N'Московченко Олександра Ігорівна', N'90',  N'Відділ кадрів',  N'інспектор з кадрів',  N'1.00', 10, 800, 0, getDate(), null, getDate() union all</v>
      </c>
      <c r="D657" t="s">
        <v>1362</v>
      </c>
      <c r="E657" t="s">
        <v>52</v>
      </c>
      <c r="F657" t="s">
        <v>53</v>
      </c>
      <c r="G657" t="s">
        <v>54</v>
      </c>
      <c r="H657" t="s">
        <v>25</v>
      </c>
      <c r="I657" t="s">
        <v>55</v>
      </c>
      <c r="J657" t="s">
        <v>56</v>
      </c>
      <c r="K657" t="s">
        <v>1569</v>
      </c>
      <c r="L657" t="s">
        <v>1569</v>
      </c>
      <c r="M657" t="s">
        <v>1569</v>
      </c>
      <c r="O657">
        <v>0</v>
      </c>
    </row>
    <row r="658" spans="3:15" hidden="1" x14ac:dyDescent="0.25">
      <c r="C658" t="str">
        <f t="shared" si="10"/>
        <v>select N'Мотицька Людмила Анатоліївна', N'2',  N'Відділення екстреної (невідкладної) медичної допомоги',  N'Молодша медична сестра',  N'1.00', 8, 120, 0, getDate(), null, getDate() union all</v>
      </c>
      <c r="D658" t="s">
        <v>1045</v>
      </c>
      <c r="E658" t="s">
        <v>173</v>
      </c>
      <c r="F658" t="s">
        <v>30</v>
      </c>
      <c r="G658" t="s">
        <v>111</v>
      </c>
      <c r="H658" t="s">
        <v>25</v>
      </c>
      <c r="I658" t="s">
        <v>48</v>
      </c>
      <c r="J658" t="s">
        <v>112</v>
      </c>
      <c r="K658" s="5" t="s">
        <v>1668</v>
      </c>
      <c r="L658" t="s">
        <v>1657</v>
      </c>
      <c r="M658" t="s">
        <v>1569</v>
      </c>
      <c r="O658">
        <v>0</v>
      </c>
    </row>
    <row r="659" spans="3:15" hidden="1" x14ac:dyDescent="0.25">
      <c r="C659" t="str">
        <f t="shared" si="10"/>
        <v>select N'Мотицька Людмила Анатоліївна', N'2',  N'Відділення екстреної (невідкладної) медичної допомоги',  N'Молодша медична сестра',  N'0.25', 8, 120, 0, getDate(), null, getDate() union all</v>
      </c>
      <c r="D659" t="s">
        <v>1045</v>
      </c>
      <c r="E659" t="s">
        <v>173</v>
      </c>
      <c r="F659" t="s">
        <v>30</v>
      </c>
      <c r="G659" t="s">
        <v>111</v>
      </c>
      <c r="H659" t="s">
        <v>196</v>
      </c>
      <c r="I659" t="s">
        <v>48</v>
      </c>
      <c r="J659" t="s">
        <v>112</v>
      </c>
      <c r="K659" s="5" t="s">
        <v>1668</v>
      </c>
      <c r="L659" t="s">
        <v>1574</v>
      </c>
      <c r="M659" t="s">
        <v>1570</v>
      </c>
      <c r="O659">
        <v>0</v>
      </c>
    </row>
    <row r="660" spans="3:15" hidden="1" x14ac:dyDescent="0.25">
      <c r="C660" t="str">
        <f t="shared" si="10"/>
        <v>select N'Мотринець Іван Михайлович', N'94',  N'Господарський відділ',  N'електромонтер з ремонту та обслуговуванню електроустаткування',  N'1.00', 0, 0, 0, getDate(), null, getDate() union all</v>
      </c>
      <c r="D660" t="s">
        <v>1430</v>
      </c>
      <c r="E660" t="s">
        <v>63</v>
      </c>
      <c r="F660" t="s">
        <v>64</v>
      </c>
      <c r="G660" t="s">
        <v>1431</v>
      </c>
      <c r="H660" t="s">
        <v>25</v>
      </c>
      <c r="I660" t="s">
        <v>26</v>
      </c>
      <c r="J660" t="s">
        <v>26</v>
      </c>
      <c r="K660" t="s">
        <v>1569</v>
      </c>
      <c r="L660" t="s">
        <v>1569</v>
      </c>
      <c r="M660" t="s">
        <v>1569</v>
      </c>
      <c r="O660">
        <v>0</v>
      </c>
    </row>
    <row r="661" spans="3:15" hidden="1" x14ac:dyDescent="0.25">
      <c r="C661" t="str">
        <f t="shared" si="10"/>
        <v>select N'Мотринець Наталія Юріївна', N'3',  N'Інфекційне відділення',  N'Молодша медична сестра',  N'1.00', 8, 120, 0, getDate(), null, getDate() union all</v>
      </c>
      <c r="D661" t="s">
        <v>110</v>
      </c>
      <c r="E661" t="s">
        <v>92</v>
      </c>
      <c r="F661" t="s">
        <v>77</v>
      </c>
      <c r="G661" t="s">
        <v>111</v>
      </c>
      <c r="H661" t="s">
        <v>94</v>
      </c>
      <c r="I661" t="s">
        <v>48</v>
      </c>
      <c r="J661" t="s">
        <v>112</v>
      </c>
      <c r="K661" s="5" t="s">
        <v>1668</v>
      </c>
      <c r="L661" t="s">
        <v>1657</v>
      </c>
      <c r="M661" t="s">
        <v>1569</v>
      </c>
      <c r="O661">
        <v>0</v>
      </c>
    </row>
    <row r="662" spans="3:15" hidden="1" x14ac:dyDescent="0.25">
      <c r="C662" t="str">
        <f t="shared" si="10"/>
        <v>select N'Мотринець Наталія Юріївна', N'3',  N'Інфекційне відділення',  N'Молодша медична сестра',  N'0.25', 8, 120, 0, getDate(), null, getDate() union all</v>
      </c>
      <c r="D662" t="s">
        <v>110</v>
      </c>
      <c r="E662" t="s">
        <v>92</v>
      </c>
      <c r="F662" t="s">
        <v>77</v>
      </c>
      <c r="G662" t="s">
        <v>111</v>
      </c>
      <c r="H662" t="s">
        <v>1508</v>
      </c>
      <c r="I662" t="s">
        <v>48</v>
      </c>
      <c r="J662" t="s">
        <v>112</v>
      </c>
      <c r="K662" s="5" t="s">
        <v>1668</v>
      </c>
      <c r="L662" t="s">
        <v>1574</v>
      </c>
      <c r="M662" t="s">
        <v>1570</v>
      </c>
      <c r="O662">
        <v>0</v>
      </c>
    </row>
    <row r="663" spans="3:15" hidden="1" x14ac:dyDescent="0.25">
      <c r="C663" t="str">
        <f t="shared" si="10"/>
        <v>select N'Мочан Марина Іванівна', N'22',  N'Відділення загальної терапії',  N'Молодша медична сестра',  N'1.00', 8, 120, 0, getDate(), null, getDate() union all</v>
      </c>
      <c r="D663" t="s">
        <v>455</v>
      </c>
      <c r="E663" t="s">
        <v>202</v>
      </c>
      <c r="F663" t="s">
        <v>203</v>
      </c>
      <c r="G663" t="s">
        <v>111</v>
      </c>
      <c r="H663" t="s">
        <v>204</v>
      </c>
      <c r="I663" t="s">
        <v>48</v>
      </c>
      <c r="J663" t="s">
        <v>112</v>
      </c>
      <c r="K663" t="s">
        <v>1569</v>
      </c>
      <c r="L663" t="s">
        <v>1569</v>
      </c>
      <c r="M663" t="s">
        <v>1569</v>
      </c>
      <c r="O663">
        <v>0</v>
      </c>
    </row>
    <row r="664" spans="3:15" hidden="1" x14ac:dyDescent="0.25">
      <c r="C664" t="str">
        <f t="shared" si="10"/>
        <v>select N'Мошинська Тетяна Валеріївна', N'25',  N'Клініко-діагностична лабораторія',  N'лікар-бактеріолог',  N'1.00', 8, 360, 0, getDate(), null, getDate() union all</v>
      </c>
      <c r="D664" t="s">
        <v>713</v>
      </c>
      <c r="E664" t="s">
        <v>268</v>
      </c>
      <c r="F664" t="s">
        <v>269</v>
      </c>
      <c r="G664" t="s">
        <v>714</v>
      </c>
      <c r="H664" t="s">
        <v>353</v>
      </c>
      <c r="I664" t="s">
        <v>48</v>
      </c>
      <c r="J664" t="s">
        <v>314</v>
      </c>
      <c r="K664" s="5" t="s">
        <v>1668</v>
      </c>
      <c r="L664" t="s">
        <v>1657</v>
      </c>
      <c r="M664" t="s">
        <v>1569</v>
      </c>
      <c r="O664">
        <v>0</v>
      </c>
    </row>
    <row r="665" spans="3:15" hidden="1" x14ac:dyDescent="0.25">
      <c r="C665" t="str">
        <f t="shared" si="10"/>
        <v>select N'Мошинська Тетяна Валеріївна', N'25',  N'Клініко-діагностична лабораторія',  N'лікар-бактеріолог',  N'0.25', 0, 0, 0, getDate(), null, getDate() union all</v>
      </c>
      <c r="D665" t="s">
        <v>713</v>
      </c>
      <c r="E665" t="s">
        <v>268</v>
      </c>
      <c r="F665" t="s">
        <v>269</v>
      </c>
      <c r="G665" t="s">
        <v>714</v>
      </c>
      <c r="H665" t="s">
        <v>353</v>
      </c>
      <c r="I665">
        <v>0</v>
      </c>
      <c r="J665">
        <v>0</v>
      </c>
      <c r="K665" s="5" t="s">
        <v>1668</v>
      </c>
      <c r="L665" t="s">
        <v>1574</v>
      </c>
      <c r="M665" t="s">
        <v>1570</v>
      </c>
      <c r="O665">
        <v>0</v>
      </c>
    </row>
    <row r="666" spans="3:15" hidden="1" x14ac:dyDescent="0.25">
      <c r="C666" t="str">
        <f t="shared" si="10"/>
        <v>select N'Муха Марія Іванівна', N'21',  N'Онкологічне відділення',  N'Молодша медична сестра',  N'1.00', 8, 120, 0, getDate(), null, getDate() union all</v>
      </c>
      <c r="D666" t="s">
        <v>709</v>
      </c>
      <c r="E666" t="s">
        <v>40</v>
      </c>
      <c r="F666" t="s">
        <v>41</v>
      </c>
      <c r="G666" t="s">
        <v>111</v>
      </c>
      <c r="H666" t="s">
        <v>710</v>
      </c>
      <c r="I666" t="s">
        <v>48</v>
      </c>
      <c r="J666" t="s">
        <v>112</v>
      </c>
      <c r="K666" t="s">
        <v>1569</v>
      </c>
      <c r="L666" t="s">
        <v>1569</v>
      </c>
      <c r="M666" t="s">
        <v>1569</v>
      </c>
      <c r="O666">
        <v>0</v>
      </c>
    </row>
    <row r="667" spans="3:15" hidden="1" x14ac:dyDescent="0.25">
      <c r="C667" t="str">
        <f t="shared" si="10"/>
        <v>select N'Мухіна Діана Дезидерівна', N'2',  N'Інфекційний блок',  N'лікар-фтизіатр',  N'1.00', 0, 0, 4516.01714666667, getDate(), null, getDate() union all</v>
      </c>
      <c r="D667" t="s">
        <v>251</v>
      </c>
      <c r="E667" t="s">
        <v>252</v>
      </c>
      <c r="F667" t="s">
        <v>30</v>
      </c>
      <c r="G667" t="s">
        <v>253</v>
      </c>
      <c r="H667" t="s">
        <v>181</v>
      </c>
      <c r="I667" t="s">
        <v>26</v>
      </c>
      <c r="J667" t="s">
        <v>26</v>
      </c>
      <c r="K667" t="s">
        <v>1569</v>
      </c>
      <c r="L667" t="s">
        <v>1569</v>
      </c>
      <c r="M667" t="s">
        <v>1569</v>
      </c>
      <c r="O667" t="s">
        <v>1643</v>
      </c>
    </row>
    <row r="668" spans="3:15" hidden="1" x14ac:dyDescent="0.25">
      <c r="C668" t="str">
        <f t="shared" si="10"/>
        <v>select N'Мухтарова Агігат-Тетяна Натіг Кизи', N'32',  N'Реабілітаційний кабінет',  N'Ерготерапевт',  N'1.00', 8, 360, 0, getDate(), null, getDate() union all</v>
      </c>
      <c r="D668" t="s">
        <v>1047</v>
      </c>
      <c r="E668" t="s">
        <v>758</v>
      </c>
      <c r="F668" t="s">
        <v>84</v>
      </c>
      <c r="G668" t="s">
        <v>105</v>
      </c>
      <c r="H668" t="s">
        <v>86</v>
      </c>
      <c r="I668">
        <v>8</v>
      </c>
      <c r="J668">
        <v>360</v>
      </c>
      <c r="K668" t="s">
        <v>1569</v>
      </c>
      <c r="L668" t="s">
        <v>1569</v>
      </c>
      <c r="M668" t="s">
        <v>1569</v>
      </c>
      <c r="O668">
        <v>0</v>
      </c>
    </row>
    <row r="669" spans="3:15" hidden="1" x14ac:dyDescent="0.25">
      <c r="C669" t="str">
        <f t="shared" si="10"/>
        <v>select N'Мучичка Віталія Степанівна', N'5',  N'Відділення ортопедії, травматології та нейрохірургії',  N'сестра медична маніпуляційна',  N'1.00', 8, 260, 0, getDate(), null, getDate() union all</v>
      </c>
      <c r="D669" t="s">
        <v>254</v>
      </c>
      <c r="E669" t="s">
        <v>22</v>
      </c>
      <c r="F669" t="s">
        <v>23</v>
      </c>
      <c r="G669" t="s">
        <v>188</v>
      </c>
      <c r="H669" t="s">
        <v>31</v>
      </c>
      <c r="I669" t="s">
        <v>48</v>
      </c>
      <c r="J669" t="s">
        <v>49</v>
      </c>
      <c r="K669" t="s">
        <v>1569</v>
      </c>
      <c r="L669" t="s">
        <v>1569</v>
      </c>
      <c r="M669" t="s">
        <v>1569</v>
      </c>
      <c r="O669">
        <v>0</v>
      </c>
    </row>
    <row r="670" spans="3:15" hidden="1" x14ac:dyDescent="0.25">
      <c r="C670" t="str">
        <f t="shared" si="10"/>
        <v>select N'Мучичка Надія Володимирівна', N'81',  N'Операційний блок хірургічного профілю №2',  N'сестра медична операційна',  N'1.00', 8, 260, 0, getDate(), null, getDate() union all</v>
      </c>
      <c r="D670" t="s">
        <v>1077</v>
      </c>
      <c r="E670" t="s">
        <v>1078</v>
      </c>
      <c r="F670" t="s">
        <v>227</v>
      </c>
      <c r="G670" t="s">
        <v>228</v>
      </c>
      <c r="H670" t="s">
        <v>454</v>
      </c>
      <c r="I670" t="s">
        <v>48</v>
      </c>
      <c r="J670" t="s">
        <v>49</v>
      </c>
      <c r="K670" t="s">
        <v>1569</v>
      </c>
      <c r="L670" t="s">
        <v>1569</v>
      </c>
      <c r="M670" t="s">
        <v>1569</v>
      </c>
      <c r="O670">
        <v>0</v>
      </c>
    </row>
    <row r="671" spans="3:15" hidden="1" x14ac:dyDescent="0.25">
      <c r="C671" t="str">
        <f t="shared" si="10"/>
        <v>select N'Мучичка Неоніла Федорівна', N'96',  N'Приймальний блок',  N'акушерка',  N'1.00', 8, 260, 0, getDate(), null, getDate() union all</v>
      </c>
      <c r="D671" t="s">
        <v>649</v>
      </c>
      <c r="E671" t="s">
        <v>637</v>
      </c>
      <c r="F671" t="s">
        <v>638</v>
      </c>
      <c r="G671" t="s">
        <v>46</v>
      </c>
      <c r="H671" t="s">
        <v>181</v>
      </c>
      <c r="I671" t="s">
        <v>48</v>
      </c>
      <c r="J671" t="s">
        <v>49</v>
      </c>
      <c r="K671" t="s">
        <v>1569</v>
      </c>
      <c r="L671" t="s">
        <v>1569</v>
      </c>
      <c r="M671" t="s">
        <v>1569</v>
      </c>
      <c r="O671">
        <v>0</v>
      </c>
    </row>
    <row r="672" spans="3:15" hidden="1" x14ac:dyDescent="0.25">
      <c r="C672" t="str">
        <f t="shared" si="10"/>
        <v>select N'Мучичка Яна Михайлівна', N'21',  N'Онкологічне відділення',  N'сестра медична',  N'1.00', 8, 200, 0, getDate(), null, getDate() union all</v>
      </c>
      <c r="D672" t="s">
        <v>1458</v>
      </c>
      <c r="E672" t="s">
        <v>40</v>
      </c>
      <c r="F672" t="s">
        <v>41</v>
      </c>
      <c r="G672" t="s">
        <v>93</v>
      </c>
      <c r="H672" t="s">
        <v>359</v>
      </c>
      <c r="I672" t="s">
        <v>48</v>
      </c>
      <c r="J672" t="s">
        <v>95</v>
      </c>
      <c r="K672" t="s">
        <v>1569</v>
      </c>
      <c r="L672" t="s">
        <v>1569</v>
      </c>
      <c r="M672" t="s">
        <v>1569</v>
      </c>
      <c r="O672">
        <v>0</v>
      </c>
    </row>
    <row r="673" spans="3:15" hidden="1" x14ac:dyDescent="0.25">
      <c r="C673" t="str">
        <f t="shared" si="10"/>
        <v>select N'Мякушко Олександр Володимирович', N'36',  N'Стоматологічне відділення',  N'лікар-стоматолог дитячий',  N'0.50', 0, 0, 0, getDate(), null, getDate() union all</v>
      </c>
      <c r="D673" t="s">
        <v>342</v>
      </c>
      <c r="E673" t="s">
        <v>340</v>
      </c>
      <c r="F673" t="s">
        <v>341</v>
      </c>
      <c r="G673" t="s">
        <v>343</v>
      </c>
      <c r="H673" t="s">
        <v>1678</v>
      </c>
      <c r="I673" t="s">
        <v>26</v>
      </c>
      <c r="J673" t="s">
        <v>26</v>
      </c>
      <c r="K673" t="s">
        <v>1571</v>
      </c>
      <c r="L673" t="s">
        <v>1569</v>
      </c>
      <c r="M673" t="s">
        <v>1571</v>
      </c>
      <c r="O673">
        <v>0</v>
      </c>
    </row>
    <row r="674" spans="3:15" hidden="1" x14ac:dyDescent="0.25">
      <c r="C674" t="str">
        <f t="shared" si="10"/>
        <v>select N'Назарова Адріана Василівна', N'4',  N'Гінекологічне відділення',  N'сестра медична маніпуляційна',  N'1.00', 8, 260, 0, getDate(), null, getDate() union all</v>
      </c>
      <c r="D674" t="s">
        <v>845</v>
      </c>
      <c r="E674" t="s">
        <v>34</v>
      </c>
      <c r="F674" t="s">
        <v>35</v>
      </c>
      <c r="G674" t="s">
        <v>188</v>
      </c>
      <c r="H674" t="s">
        <v>31</v>
      </c>
      <c r="I674" t="s">
        <v>48</v>
      </c>
      <c r="J674" t="s">
        <v>49</v>
      </c>
      <c r="K674" t="s">
        <v>1569</v>
      </c>
      <c r="L674" t="s">
        <v>1569</v>
      </c>
      <c r="M674" t="s">
        <v>1569</v>
      </c>
      <c r="O674">
        <v>0</v>
      </c>
    </row>
    <row r="675" spans="3:15" hidden="1" x14ac:dyDescent="0.25">
      <c r="C675" t="str">
        <f t="shared" si="10"/>
        <v>select N'Напуда Марія Георгіївна', N'79',  N'Відділення Судинної Хірургії',  N'сестра-господиня',  N'1.00', 8, 140, 0, getDate(), null, getDate() union all</v>
      </c>
      <c r="D675" t="s">
        <v>197</v>
      </c>
      <c r="E675" t="s">
        <v>67</v>
      </c>
      <c r="F675" t="s">
        <v>68</v>
      </c>
      <c r="G675" t="s">
        <v>183</v>
      </c>
      <c r="H675" t="s">
        <v>25</v>
      </c>
      <c r="I675" t="s">
        <v>48</v>
      </c>
      <c r="J675" t="s">
        <v>184</v>
      </c>
      <c r="K675" t="s">
        <v>1569</v>
      </c>
      <c r="L675" t="s">
        <v>1569</v>
      </c>
      <c r="M675" t="s">
        <v>1569</v>
      </c>
      <c r="O675">
        <v>0</v>
      </c>
    </row>
    <row r="676" spans="3:15" hidden="1" x14ac:dyDescent="0.25">
      <c r="C676" t="str">
        <f t="shared" si="10"/>
        <v>select N'Наталенко Алла Юріївна', N'33',  N'Жіноча консультація',  N'лікар-акушер-гінеколог',  N'1.00', 0, 0, 128, getDate(), null, getDate() union all</v>
      </c>
      <c r="D676" t="s">
        <v>1076</v>
      </c>
      <c r="E676" t="s">
        <v>222</v>
      </c>
      <c r="F676" t="s">
        <v>223</v>
      </c>
      <c r="G676" t="s">
        <v>36</v>
      </c>
      <c r="H676">
        <v>1</v>
      </c>
      <c r="I676" t="s">
        <v>26</v>
      </c>
      <c r="J676" t="s">
        <v>26</v>
      </c>
      <c r="K676" s="5" t="s">
        <v>1668</v>
      </c>
      <c r="L676" t="s">
        <v>1657</v>
      </c>
      <c r="M676" t="s">
        <v>1569</v>
      </c>
      <c r="O676">
        <v>128</v>
      </c>
    </row>
    <row r="677" spans="3:15" hidden="1" x14ac:dyDescent="0.25">
      <c r="C677" t="str">
        <f t="shared" si="10"/>
        <v>select N'Наталенко Алла Юріївна', N'33',  N'Жіноча консультація',  N'лікар з ультразвукової діагностики',  N'0.25', 0, 0, 0, getDate(), null, getDate() union all</v>
      </c>
      <c r="D677" t="s">
        <v>1076</v>
      </c>
      <c r="E677" t="s">
        <v>222</v>
      </c>
      <c r="F677" t="s">
        <v>223</v>
      </c>
      <c r="G677" t="s">
        <v>159</v>
      </c>
      <c r="H677">
        <v>1</v>
      </c>
      <c r="I677" t="s">
        <v>26</v>
      </c>
      <c r="J677" t="s">
        <v>26</v>
      </c>
      <c r="K677" s="5" t="s">
        <v>1668</v>
      </c>
      <c r="L677" t="s">
        <v>1574</v>
      </c>
      <c r="M677" t="s">
        <v>1570</v>
      </c>
      <c r="O677">
        <v>0</v>
      </c>
    </row>
    <row r="678" spans="3:15" hidden="1" x14ac:dyDescent="0.25">
      <c r="C678" t="str">
        <f t="shared" si="10"/>
        <v>select N'Немеш Іван Михайлович', N'7',  N'Відділення анестезіології та інтенсивної терапії',  N'лікар-анестезіолог',  N'1.00', 0, 0, 0, getDate(), null, getDate() union all</v>
      </c>
      <c r="D678" t="s">
        <v>356</v>
      </c>
      <c r="E678" t="s">
        <v>206</v>
      </c>
      <c r="F678" t="s">
        <v>140</v>
      </c>
      <c r="G678" t="s">
        <v>219</v>
      </c>
      <c r="H678" t="s">
        <v>122</v>
      </c>
      <c r="I678" t="s">
        <v>26</v>
      </c>
      <c r="J678" t="s">
        <v>26</v>
      </c>
      <c r="K678" t="s">
        <v>1569</v>
      </c>
      <c r="L678" t="s">
        <v>1569</v>
      </c>
      <c r="M678" t="s">
        <v>1569</v>
      </c>
      <c r="O678">
        <v>0</v>
      </c>
    </row>
    <row r="679" spans="3:15" hidden="1" x14ac:dyDescent="0.25">
      <c r="C679" t="str">
        <f t="shared" si="10"/>
        <v>select N'Немеш Лілія Юріївна', N'3',  N'Інфекційне відділення',  N'лікар-інфекціоніст',  N'1.00', 0, 0, 3428.5713, getDate(), null, getDate() union all</v>
      </c>
      <c r="D679" t="s">
        <v>547</v>
      </c>
      <c r="E679" t="s">
        <v>92</v>
      </c>
      <c r="F679" t="s">
        <v>77</v>
      </c>
      <c r="G679" t="s">
        <v>548</v>
      </c>
      <c r="H679" t="s">
        <v>122</v>
      </c>
      <c r="I679" t="s">
        <v>26</v>
      </c>
      <c r="J679" t="s">
        <v>26</v>
      </c>
      <c r="K679" t="s">
        <v>1569</v>
      </c>
      <c r="L679" t="s">
        <v>1569</v>
      </c>
      <c r="M679" t="s">
        <v>1569</v>
      </c>
      <c r="O679" t="s">
        <v>549</v>
      </c>
    </row>
    <row r="680" spans="3:15" hidden="1" x14ac:dyDescent="0.25">
      <c r="C680" t="str">
        <f t="shared" si="10"/>
        <v>select N'Немеш Юрата Василівна', N'75',  N'Відділення діалізу',  N'сестра медична',  N'1.00', 8, 200, 0, getDate(), null, getDate() union all</v>
      </c>
      <c r="D680" t="s">
        <v>1374</v>
      </c>
      <c r="E680" t="s">
        <v>538</v>
      </c>
      <c r="F680" t="s">
        <v>539</v>
      </c>
      <c r="G680" t="s">
        <v>93</v>
      </c>
      <c r="H680" t="s">
        <v>1231</v>
      </c>
      <c r="I680" t="s">
        <v>48</v>
      </c>
      <c r="J680" t="s">
        <v>95</v>
      </c>
      <c r="K680" t="s">
        <v>1569</v>
      </c>
      <c r="L680" t="s">
        <v>1569</v>
      </c>
      <c r="M680" t="s">
        <v>1569</v>
      </c>
      <c r="O680">
        <v>0</v>
      </c>
    </row>
    <row r="681" spans="3:15" hidden="1" x14ac:dyDescent="0.25">
      <c r="C681" t="str">
        <f t="shared" si="10"/>
        <v>select N'Нефьодова Валентина Миколаївна', N'32',  N'Кардіологічний кабінет',  N'лікар-кардіолог',  N'1.00', 0, 0, 0, getDate(), null, getDate() union all</v>
      </c>
      <c r="D681" t="s">
        <v>905</v>
      </c>
      <c r="E681" t="s">
        <v>840</v>
      </c>
      <c r="F681" t="s">
        <v>84</v>
      </c>
      <c r="G681" t="s">
        <v>841</v>
      </c>
      <c r="H681" t="s">
        <v>353</v>
      </c>
      <c r="I681" t="s">
        <v>26</v>
      </c>
      <c r="J681" t="s">
        <v>26</v>
      </c>
      <c r="K681" t="s">
        <v>1569</v>
      </c>
      <c r="L681" t="s">
        <v>1569</v>
      </c>
      <c r="M681" t="s">
        <v>1569</v>
      </c>
      <c r="O681">
        <v>0</v>
      </c>
    </row>
    <row r="682" spans="3:15" hidden="1" x14ac:dyDescent="0.25">
      <c r="C682" t="str">
        <f t="shared" si="10"/>
        <v>select N'Новак Едуард Андрійович', N'94',  N'Господарський відділ',  N'Завідувач господарством',  N'1.00', 0, 0, 0, getDate(), null, getDate() union all</v>
      </c>
      <c r="D682" t="s">
        <v>1495</v>
      </c>
      <c r="E682" t="s">
        <v>63</v>
      </c>
      <c r="F682" t="s">
        <v>64</v>
      </c>
      <c r="G682" t="s">
        <v>1496</v>
      </c>
      <c r="H682" t="s">
        <v>25</v>
      </c>
      <c r="I682" t="s">
        <v>26</v>
      </c>
      <c r="J682" t="s">
        <v>26</v>
      </c>
      <c r="K682" t="s">
        <v>1569</v>
      </c>
      <c r="L682" t="s">
        <v>1569</v>
      </c>
      <c r="M682" t="s">
        <v>1569</v>
      </c>
      <c r="O682">
        <v>0</v>
      </c>
    </row>
    <row r="683" spans="3:15" hidden="1" x14ac:dyDescent="0.25">
      <c r="C683" t="str">
        <f t="shared" si="10"/>
        <v>select N'Новаковська Вероніка Іванівна', N'16',  N'Пологове відділення',  N'лікар-інтерн',  N'1.00', 0, 0, 0, getDate(), null, getDate() union all</v>
      </c>
      <c r="D683" t="s">
        <v>1185</v>
      </c>
      <c r="E683" t="s">
        <v>157</v>
      </c>
      <c r="F683" t="s">
        <v>158</v>
      </c>
      <c r="G683" t="s">
        <v>1567</v>
      </c>
      <c r="H683">
        <v>1</v>
      </c>
      <c r="I683" t="s">
        <v>26</v>
      </c>
      <c r="J683" t="s">
        <v>26</v>
      </c>
      <c r="K683" t="s">
        <v>1569</v>
      </c>
      <c r="L683" t="s">
        <v>1569</v>
      </c>
      <c r="M683" t="s">
        <v>1569</v>
      </c>
      <c r="O683">
        <v>0</v>
      </c>
    </row>
    <row r="684" spans="3:15" hidden="1" x14ac:dyDescent="0.25">
      <c r="C684" t="str">
        <f t="shared" si="10"/>
        <v>select N'Носа Василина Петрівна', N'85',  N'Відділення сумісного перебування матері та дитини',  N'Молодша медична сестра',  N'1.00', 8, 120, 0, getDate(), null, getDate() union all</v>
      </c>
      <c r="D684" t="s">
        <v>703</v>
      </c>
      <c r="E684" t="s">
        <v>146</v>
      </c>
      <c r="F684" t="s">
        <v>147</v>
      </c>
      <c r="G684" t="s">
        <v>111</v>
      </c>
      <c r="H684" t="s">
        <v>25</v>
      </c>
      <c r="I684" t="s">
        <v>48</v>
      </c>
      <c r="J684" t="s">
        <v>112</v>
      </c>
      <c r="K684" t="s">
        <v>1569</v>
      </c>
      <c r="L684" t="s">
        <v>1569</v>
      </c>
      <c r="M684" t="s">
        <v>1569</v>
      </c>
      <c r="O684">
        <v>0</v>
      </c>
    </row>
    <row r="685" spans="3:15" hidden="1" x14ac:dyDescent="0.25">
      <c r="C685" t="str">
        <f t="shared" si="10"/>
        <v>select N'Обух Корнелія Олегівна', N'7',  N'Відділення анестезіології та інтенсивної терапії',  N'лікар-анестезіолог',  N'1.00', 0, 0, 0, getDate(), null, getDate() union all</v>
      </c>
      <c r="D685" t="s">
        <v>1386</v>
      </c>
      <c r="E685" t="s">
        <v>206</v>
      </c>
      <c r="F685" t="s">
        <v>140</v>
      </c>
      <c r="G685" t="s">
        <v>219</v>
      </c>
      <c r="H685" t="s">
        <v>181</v>
      </c>
      <c r="I685" t="s">
        <v>26</v>
      </c>
      <c r="J685" t="s">
        <v>26</v>
      </c>
      <c r="K685" t="s">
        <v>1569</v>
      </c>
      <c r="L685" t="s">
        <v>1569</v>
      </c>
      <c r="M685" t="s">
        <v>1569</v>
      </c>
      <c r="O685">
        <v>0</v>
      </c>
    </row>
    <row r="686" spans="3:15" hidden="1" x14ac:dyDescent="0.25">
      <c r="C686" t="str">
        <f t="shared" si="10"/>
        <v>select N'Овчарук Лариса Олександрівна', N'32',  N'Кардіологічний кабінет',  N'лікар-кардіолог',  N'1.00', 0, 0, 0, getDate(), null, getDate() union all</v>
      </c>
      <c r="D686" t="s">
        <v>844</v>
      </c>
      <c r="E686" t="s">
        <v>840</v>
      </c>
      <c r="F686" t="s">
        <v>84</v>
      </c>
      <c r="G686" t="s">
        <v>841</v>
      </c>
      <c r="H686" t="s">
        <v>122</v>
      </c>
      <c r="I686" t="s">
        <v>26</v>
      </c>
      <c r="J686" t="s">
        <v>26</v>
      </c>
      <c r="K686" t="s">
        <v>1569</v>
      </c>
      <c r="L686" t="s">
        <v>1569</v>
      </c>
      <c r="M686" t="s">
        <v>1569</v>
      </c>
      <c r="O686">
        <v>0</v>
      </c>
    </row>
    <row r="687" spans="3:15" hidden="1" x14ac:dyDescent="0.25">
      <c r="C687" t="str">
        <f t="shared" si="10"/>
        <v>select N'Огородник Ярослава Михайлівна', N'16',  N'Пологове відділення',  N'лікар-акушер-гінеколог',  N'1.00', 0, 0, 2992.20768, getDate(), null, getDate() union all</v>
      </c>
      <c r="D687" t="s">
        <v>867</v>
      </c>
      <c r="E687" t="s">
        <v>157</v>
      </c>
      <c r="F687" t="s">
        <v>158</v>
      </c>
      <c r="G687" t="s">
        <v>36</v>
      </c>
      <c r="H687" t="s">
        <v>181</v>
      </c>
      <c r="I687" t="s">
        <v>26</v>
      </c>
      <c r="J687" t="s">
        <v>26</v>
      </c>
      <c r="K687" t="s">
        <v>1569</v>
      </c>
      <c r="L687" t="s">
        <v>1569</v>
      </c>
      <c r="M687" t="s">
        <v>1569</v>
      </c>
      <c r="O687" t="s">
        <v>1626</v>
      </c>
    </row>
    <row r="688" spans="3:15" hidden="1" x14ac:dyDescent="0.25">
      <c r="C688" t="str">
        <f t="shared" si="10"/>
        <v>select N'Огородник-Виноградова Валерія Валеріївна', N'4',  N'Гінекологічне відділення',  N'лікар-акушер-гінеколог',  N'1.00', 0, 0, 0, getDate(), null, getDate() union all</v>
      </c>
      <c r="D688" t="s">
        <v>1101</v>
      </c>
      <c r="E688" t="s">
        <v>34</v>
      </c>
      <c r="F688" t="s">
        <v>35</v>
      </c>
      <c r="G688" t="s">
        <v>36</v>
      </c>
      <c r="H688" t="s">
        <v>277</v>
      </c>
      <c r="I688" t="s">
        <v>26</v>
      </c>
      <c r="J688" t="s">
        <v>26</v>
      </c>
      <c r="K688" t="s">
        <v>1569</v>
      </c>
      <c r="L688" t="s">
        <v>1569</v>
      </c>
      <c r="M688" t="s">
        <v>1569</v>
      </c>
      <c r="O688">
        <v>0</v>
      </c>
    </row>
    <row r="689" spans="3:15" hidden="1" x14ac:dyDescent="0.25">
      <c r="C689" t="str">
        <f t="shared" si="10"/>
        <v>select N'Окаль Маріанна Арпадівна', N'81',  N'Операційна №1',  N'сестра медична операційна',  N'1.00', 8, 260, 0, getDate(), null, getDate() union all</v>
      </c>
      <c r="D689" t="s">
        <v>235</v>
      </c>
      <c r="E689" t="s">
        <v>231</v>
      </c>
      <c r="F689" t="s">
        <v>227</v>
      </c>
      <c r="G689" t="s">
        <v>228</v>
      </c>
      <c r="H689" t="s">
        <v>142</v>
      </c>
      <c r="I689" t="s">
        <v>48</v>
      </c>
      <c r="J689" t="s">
        <v>49</v>
      </c>
      <c r="K689" t="s">
        <v>1569</v>
      </c>
      <c r="L689" t="s">
        <v>1569</v>
      </c>
      <c r="M689" t="s">
        <v>1569</v>
      </c>
      <c r="O689">
        <v>0</v>
      </c>
    </row>
    <row r="690" spans="3:15" hidden="1" x14ac:dyDescent="0.25">
      <c r="C690" t="str">
        <f t="shared" si="10"/>
        <v>select N'Оленчин Катерина Олександрівна', N'21',  N'Онкологічне відділення',  N'сестра медична',  N'1.00', 8, 200, 0, getDate(), null, getDate() union all</v>
      </c>
      <c r="D690" t="s">
        <v>1449</v>
      </c>
      <c r="E690" t="s">
        <v>40</v>
      </c>
      <c r="F690" t="s">
        <v>41</v>
      </c>
      <c r="G690" t="s">
        <v>93</v>
      </c>
      <c r="H690" t="s">
        <v>618</v>
      </c>
      <c r="I690" t="s">
        <v>48</v>
      </c>
      <c r="J690" t="s">
        <v>95</v>
      </c>
      <c r="K690" t="s">
        <v>1569</v>
      </c>
      <c r="L690" t="s">
        <v>1569</v>
      </c>
      <c r="M690" t="s">
        <v>1569</v>
      </c>
      <c r="O690">
        <v>0</v>
      </c>
    </row>
    <row r="691" spans="3:15" hidden="1" x14ac:dyDescent="0.25">
      <c r="C691" t="str">
        <f t="shared" si="10"/>
        <v>select N'Ольчедаївська Оксана Володимирівна', N'86',  N'Відділення постінтенсивного виходжування для новонароджених та постнатального догляду',  N'лікар-педіатр-неонатолог',  N'1.00', 0, 0, 34.0317477333333, getDate(), null, getDate() union all</v>
      </c>
      <c r="D691" t="s">
        <v>687</v>
      </c>
      <c r="E691" t="s">
        <v>681</v>
      </c>
      <c r="F691" t="s">
        <v>682</v>
      </c>
      <c r="G691" t="s">
        <v>148</v>
      </c>
      <c r="H691" t="s">
        <v>353</v>
      </c>
      <c r="I691" t="s">
        <v>26</v>
      </c>
      <c r="J691" t="s">
        <v>26</v>
      </c>
      <c r="K691" s="5" t="s">
        <v>1669</v>
      </c>
      <c r="L691" t="s">
        <v>1659</v>
      </c>
      <c r="M691" t="s">
        <v>1569</v>
      </c>
      <c r="O691" t="s">
        <v>1588</v>
      </c>
    </row>
    <row r="692" spans="3:15" hidden="1" x14ac:dyDescent="0.25">
      <c r="C692" t="str">
        <f t="shared" si="10"/>
        <v>select N'Ольчедаївська Оксана Володимирівна', N'990',  N'Відділення постінтенсивного виходжування для новонароджених та постнатального догляду',  N'завідувач',  N'0.50', 0, 0, 0, getDate(), null, getDate() union all</v>
      </c>
      <c r="D692" t="s">
        <v>687</v>
      </c>
      <c r="E692" t="s">
        <v>681</v>
      </c>
      <c r="F692">
        <v>990</v>
      </c>
      <c r="G692" t="s">
        <v>69</v>
      </c>
      <c r="H692" t="s">
        <v>353</v>
      </c>
      <c r="I692" t="s">
        <v>26</v>
      </c>
      <c r="J692" t="s">
        <v>26</v>
      </c>
      <c r="K692" s="5" t="s">
        <v>1669</v>
      </c>
      <c r="L692" t="s">
        <v>1660</v>
      </c>
      <c r="M692" t="s">
        <v>1571</v>
      </c>
      <c r="O692">
        <v>0</v>
      </c>
    </row>
    <row r="693" spans="3:15" hidden="1" x14ac:dyDescent="0.25">
      <c r="C693" t="str">
        <f t="shared" si="10"/>
        <v>select N'Ольчедаївський Аркадій Володимирович', N'',  N'Адміністрація',  N'Заступник директора з охорони дитинства та материнства',  N'1.00', 0, 0, 0, getDate(), null, getDate() union all</v>
      </c>
      <c r="D693" t="s">
        <v>750</v>
      </c>
      <c r="E693" t="s">
        <v>191</v>
      </c>
      <c r="G693" t="s">
        <v>751</v>
      </c>
      <c r="H693" t="s">
        <v>353</v>
      </c>
      <c r="I693" t="s">
        <v>26</v>
      </c>
      <c r="J693" t="s">
        <v>26</v>
      </c>
      <c r="K693" s="5" t="s">
        <v>1668</v>
      </c>
      <c r="L693" t="s">
        <v>1657</v>
      </c>
      <c r="M693" t="s">
        <v>1569</v>
      </c>
      <c r="O693">
        <v>0</v>
      </c>
    </row>
    <row r="694" spans="3:15" hidden="1" x14ac:dyDescent="0.25">
      <c r="C694" t="str">
        <f t="shared" si="10"/>
        <v>select N'Ольчедаївський Аркадій Володимирович', N'65',  N'Відділення інтенсивної терапії новонароджених',  N'лікар-анестезіолог дитячий',  N'0.25', 0, 0, 0, getDate(), null, getDate() union all</v>
      </c>
      <c r="D694" t="s">
        <v>750</v>
      </c>
      <c r="E694" t="s">
        <v>79</v>
      </c>
      <c r="F694" t="s">
        <v>80</v>
      </c>
      <c r="G694" t="s">
        <v>81</v>
      </c>
      <c r="H694" t="s">
        <v>1700</v>
      </c>
      <c r="I694" t="s">
        <v>26</v>
      </c>
      <c r="J694" t="s">
        <v>26</v>
      </c>
      <c r="K694" s="5" t="s">
        <v>1668</v>
      </c>
      <c r="L694" t="s">
        <v>1574</v>
      </c>
      <c r="M694" t="s">
        <v>1570</v>
      </c>
      <c r="O694">
        <v>0</v>
      </c>
    </row>
    <row r="695" spans="3:15" hidden="1" x14ac:dyDescent="0.25">
      <c r="C695" t="str">
        <f t="shared" si="10"/>
        <v>select N'Онисько Ярослава Сергіївна', N'2',  N'Відділення екстреної (невідкладної) медичної допомоги',  N'сестра медична',  N'0.50', 8, 200, 0, getDate(), null, getDate() union all</v>
      </c>
      <c r="D695" t="s">
        <v>1505</v>
      </c>
      <c r="E695" t="s">
        <v>173</v>
      </c>
      <c r="F695" t="s">
        <v>30</v>
      </c>
      <c r="G695" t="s">
        <v>93</v>
      </c>
      <c r="H695" t="s">
        <v>181</v>
      </c>
      <c r="I695" t="s">
        <v>48</v>
      </c>
      <c r="J695" t="s">
        <v>95</v>
      </c>
      <c r="K695" t="s">
        <v>1571</v>
      </c>
      <c r="L695" t="s">
        <v>1569</v>
      </c>
      <c r="M695" t="s">
        <v>1571</v>
      </c>
      <c r="O695">
        <v>0</v>
      </c>
    </row>
    <row r="696" spans="3:15" hidden="1" x14ac:dyDescent="0.25">
      <c r="C696" t="str">
        <f t="shared" si="10"/>
        <v>select N'Опіярі Тетяна Владиславівна', N'7',  N'Відділення анестезіології та інтенсивної терапії',  N'лікар-інтерн',  N'1.00', 0, 0, 0, getDate(), null, getDate() union all</v>
      </c>
      <c r="D696" t="s">
        <v>1391</v>
      </c>
      <c r="E696" t="s">
        <v>206</v>
      </c>
      <c r="F696" t="s">
        <v>140</v>
      </c>
      <c r="G696" t="s">
        <v>1567</v>
      </c>
      <c r="H696" t="s">
        <v>1675</v>
      </c>
      <c r="I696" t="s">
        <v>26</v>
      </c>
      <c r="J696" t="s">
        <v>26</v>
      </c>
      <c r="K696" t="s">
        <v>1569</v>
      </c>
      <c r="L696" t="s">
        <v>1569</v>
      </c>
      <c r="M696" t="s">
        <v>1569</v>
      </c>
      <c r="O696">
        <v>0</v>
      </c>
    </row>
    <row r="697" spans="3:15" hidden="1" x14ac:dyDescent="0.25">
      <c r="C697" t="str">
        <f t="shared" si="10"/>
        <v>select N'Орбан Наталія Томашівна', N'31',  N'Відділ досліджень та розвитку',  N'менеджер з адміністративної діяльності',  N'1.00', 5, 640, 0, getDate(), null, getDate() union all</v>
      </c>
      <c r="D697" t="s">
        <v>57</v>
      </c>
      <c r="E697" t="s">
        <v>58</v>
      </c>
      <c r="F697" t="s">
        <v>59</v>
      </c>
      <c r="G697" t="s">
        <v>60</v>
      </c>
      <c r="H697" t="s">
        <v>25</v>
      </c>
      <c r="I697" t="s">
        <v>23</v>
      </c>
      <c r="J697" t="s">
        <v>61</v>
      </c>
      <c r="K697" t="s">
        <v>1569</v>
      </c>
      <c r="L697" t="s">
        <v>1569</v>
      </c>
      <c r="M697" t="s">
        <v>1569</v>
      </c>
      <c r="O697">
        <v>0</v>
      </c>
    </row>
    <row r="698" spans="3:15" hidden="1" x14ac:dyDescent="0.25">
      <c r="C698" t="str">
        <f t="shared" si="10"/>
        <v>select N'Орбан Олена Юріївна', N'32',  N'Сектор медичних оглядів',  N'Менеджер з організації консультативних послуг',  N'1.00', 0, 0, 0, getDate(), null, getDate() union all</v>
      </c>
      <c r="D698" t="s">
        <v>1361</v>
      </c>
      <c r="E698" t="s">
        <v>373</v>
      </c>
      <c r="F698" t="s">
        <v>84</v>
      </c>
      <c r="G698" t="s">
        <v>352</v>
      </c>
      <c r="H698" t="s">
        <v>454</v>
      </c>
      <c r="I698" t="s">
        <v>26</v>
      </c>
      <c r="J698" t="s">
        <v>26</v>
      </c>
      <c r="K698" t="s">
        <v>1569</v>
      </c>
      <c r="L698" t="s">
        <v>1569</v>
      </c>
      <c r="M698" t="s">
        <v>1569</v>
      </c>
      <c r="O698">
        <v>0</v>
      </c>
    </row>
    <row r="699" spans="3:15" hidden="1" x14ac:dyDescent="0.25">
      <c r="C699" t="str">
        <f t="shared" si="10"/>
        <v>select N'Орос Христина Андріївна', N'18',  N'Хірургічне відділення №1',  N'сестра медична маніпуляційна',  N'1.00', 8, 260, 0, getDate(), null, getDate() union all</v>
      </c>
      <c r="D699" t="s">
        <v>556</v>
      </c>
      <c r="E699" t="s">
        <v>151</v>
      </c>
      <c r="F699" t="s">
        <v>152</v>
      </c>
      <c r="G699" t="s">
        <v>188</v>
      </c>
      <c r="H699" t="s">
        <v>31</v>
      </c>
      <c r="I699" t="s">
        <v>48</v>
      </c>
      <c r="J699" t="s">
        <v>49</v>
      </c>
      <c r="K699" t="s">
        <v>1569</v>
      </c>
      <c r="L699" t="s">
        <v>1569</v>
      </c>
      <c r="M699" t="s">
        <v>1569</v>
      </c>
      <c r="O699">
        <v>0</v>
      </c>
    </row>
    <row r="700" spans="3:15" hidden="1" x14ac:dyDescent="0.25">
      <c r="C700" t="str">
        <f t="shared" si="10"/>
        <v>select N'Орсагош Наталія Василівна', N'81',  N'Операційний блок хірургічного профілю №1',  N'сестра медична операційна',  N'1.00', 8, 260, 0, getDate(), null, getDate() union all</v>
      </c>
      <c r="D700" t="s">
        <v>242</v>
      </c>
      <c r="E700" t="s">
        <v>243</v>
      </c>
      <c r="F700" t="s">
        <v>227</v>
      </c>
      <c r="G700" t="s">
        <v>228</v>
      </c>
      <c r="H700" t="s">
        <v>25</v>
      </c>
      <c r="I700" t="s">
        <v>48</v>
      </c>
      <c r="J700" t="s">
        <v>49</v>
      </c>
      <c r="K700" s="5" t="s">
        <v>1668</v>
      </c>
      <c r="L700" t="s">
        <v>1657</v>
      </c>
      <c r="M700" t="s">
        <v>1569</v>
      </c>
      <c r="O700">
        <v>0</v>
      </c>
    </row>
    <row r="701" spans="3:15" hidden="1" x14ac:dyDescent="0.25">
      <c r="C701" t="str">
        <f t="shared" si="10"/>
        <v>select N'Орсагош Наталія Василівна', N'81',  N'Операційна №2 на два операційні столи',  N'сестра медична операційна',  N'0.25', 8, 260, 0, getDate(), null, getDate() union all</v>
      </c>
      <c r="D701" t="s">
        <v>242</v>
      </c>
      <c r="E701" t="s">
        <v>233</v>
      </c>
      <c r="F701" t="s">
        <v>227</v>
      </c>
      <c r="G701" t="s">
        <v>228</v>
      </c>
      <c r="H701" t="s">
        <v>37</v>
      </c>
      <c r="I701" t="s">
        <v>48</v>
      </c>
      <c r="J701" t="s">
        <v>49</v>
      </c>
      <c r="K701" s="5" t="s">
        <v>1668</v>
      </c>
      <c r="L701" t="s">
        <v>1574</v>
      </c>
      <c r="M701" t="s">
        <v>1570</v>
      </c>
      <c r="O701">
        <v>0</v>
      </c>
    </row>
    <row r="702" spans="3:15" hidden="1" x14ac:dyDescent="0.25">
      <c r="C702" t="str">
        <f t="shared" si="10"/>
        <v>select N'Павелко Наталія Василівна', N'2',  N'Відділення екстреної (невідкладної) медичної допомоги',  N'сестра медична',  N'1.00', 8, 200, 0, getDate(), null, getDate() union all</v>
      </c>
      <c r="D702" t="s">
        <v>664</v>
      </c>
      <c r="E702" t="s">
        <v>173</v>
      </c>
      <c r="F702" t="s">
        <v>30</v>
      </c>
      <c r="G702" t="s">
        <v>93</v>
      </c>
      <c r="H702" t="s">
        <v>181</v>
      </c>
      <c r="I702" t="s">
        <v>48</v>
      </c>
      <c r="J702" t="s">
        <v>95</v>
      </c>
      <c r="K702" s="5" t="s">
        <v>1668</v>
      </c>
      <c r="L702" t="s">
        <v>1657</v>
      </c>
      <c r="M702" t="s">
        <v>1569</v>
      </c>
      <c r="O702">
        <v>0</v>
      </c>
    </row>
    <row r="703" spans="3:15" hidden="1" x14ac:dyDescent="0.25">
      <c r="C703" t="str">
        <f t="shared" si="10"/>
        <v>select N'Павелко Наталія Василівна', N'2',  N'Відділення екстреної (невідкладної) медичної допомоги',  N'сестра медична',  N'0.25', 8, 200, 0, getDate(), null, getDate() union all</v>
      </c>
      <c r="D703" t="s">
        <v>664</v>
      </c>
      <c r="E703" t="s">
        <v>173</v>
      </c>
      <c r="F703" t="s">
        <v>30</v>
      </c>
      <c r="G703" t="s">
        <v>93</v>
      </c>
      <c r="H703" t="s">
        <v>1490</v>
      </c>
      <c r="I703" t="s">
        <v>48</v>
      </c>
      <c r="J703" t="s">
        <v>95</v>
      </c>
      <c r="K703" s="5" t="s">
        <v>1668</v>
      </c>
      <c r="L703" t="s">
        <v>1574</v>
      </c>
      <c r="M703" t="s">
        <v>1570</v>
      </c>
      <c r="O703">
        <v>0</v>
      </c>
    </row>
    <row r="704" spans="3:15" hidden="1" x14ac:dyDescent="0.25">
      <c r="C704" t="str">
        <f t="shared" si="10"/>
        <v>select N'Павлик Ніколетта-Радислава Сергіївна', N'13',  N'Кардіологічне відділення',  N'лікар-кардіолог',  N'1.00', 0, 0, 493.35806, getDate(), null, getDate() union all</v>
      </c>
      <c r="D704" t="s">
        <v>1380</v>
      </c>
      <c r="E704" t="s">
        <v>383</v>
      </c>
      <c r="F704" t="s">
        <v>384</v>
      </c>
      <c r="G704" t="s">
        <v>841</v>
      </c>
      <c r="H704" t="s">
        <v>1381</v>
      </c>
      <c r="I704" t="s">
        <v>26</v>
      </c>
      <c r="J704" t="s">
        <v>26</v>
      </c>
      <c r="K704" s="5" t="s">
        <v>1668</v>
      </c>
      <c r="L704" t="s">
        <v>1657</v>
      </c>
      <c r="M704" t="s">
        <v>1569</v>
      </c>
      <c r="O704" t="s">
        <v>1382</v>
      </c>
    </row>
    <row r="705" spans="3:15" hidden="1" x14ac:dyDescent="0.25">
      <c r="C705" t="str">
        <f t="shared" si="10"/>
        <v>select N'Павлик Ніколетта-Радислава Сергіївна', N'13',  N'Кардіологічне відділення',  N'лікар-кардіолог',  N'0.25', 0, 0, 137.1259, getDate(), null, getDate() union all</v>
      </c>
      <c r="D705" t="s">
        <v>1380</v>
      </c>
      <c r="E705" t="s">
        <v>383</v>
      </c>
      <c r="F705" t="s">
        <v>384</v>
      </c>
      <c r="G705" t="s">
        <v>841</v>
      </c>
      <c r="H705" t="s">
        <v>1472</v>
      </c>
      <c r="I705" t="s">
        <v>26</v>
      </c>
      <c r="J705" t="s">
        <v>26</v>
      </c>
      <c r="K705" s="5" t="s">
        <v>1668</v>
      </c>
      <c r="L705" t="s">
        <v>1574</v>
      </c>
      <c r="M705" t="s">
        <v>1570</v>
      </c>
      <c r="O705" t="s">
        <v>1473</v>
      </c>
    </row>
    <row r="706" spans="3:15" hidden="1" x14ac:dyDescent="0.25">
      <c r="C706" t="str">
        <f t="shared" ref="C706:C769" si="11">CONCATENATE("select N'",D706,"', N'",F706,"', "," N'",E706,"',  N'",G706,"',  N'",M706,"', ",I706,", ",J706,", ",O706,", getDate(), null, getDate() union all")</f>
        <v>select N'Павлишинець Надія Василівна', N'25',  N'Клініко-діагностична лабораторія',  N'фельдшер-лаборант',  N'1.00', 8, 200, 0, getDate(), null, getDate() union all</v>
      </c>
      <c r="D706" t="s">
        <v>594</v>
      </c>
      <c r="E706" t="s">
        <v>268</v>
      </c>
      <c r="F706" t="s">
        <v>269</v>
      </c>
      <c r="G706" t="s">
        <v>595</v>
      </c>
      <c r="H706" t="s">
        <v>596</v>
      </c>
      <c r="I706" t="s">
        <v>48</v>
      </c>
      <c r="J706">
        <v>200</v>
      </c>
      <c r="K706" t="s">
        <v>1569</v>
      </c>
      <c r="L706" t="s">
        <v>1569</v>
      </c>
      <c r="M706" t="s">
        <v>1569</v>
      </c>
      <c r="O706">
        <v>0</v>
      </c>
    </row>
    <row r="707" spans="3:15" hidden="1" x14ac:dyDescent="0.25">
      <c r="C707" t="str">
        <f t="shared" si="11"/>
        <v>select N'Павлишинець Оксана Василівна', N'20',  N'Відділення переливання крові',  N'сестра медична старша',  N'1.00', 8, 280, 0, getDate(), null, getDate() union all</v>
      </c>
      <c r="D707" t="s">
        <v>735</v>
      </c>
      <c r="E707" t="s">
        <v>736</v>
      </c>
      <c r="F707" t="s">
        <v>737</v>
      </c>
      <c r="G707" t="s">
        <v>117</v>
      </c>
      <c r="H707" t="s">
        <v>31</v>
      </c>
      <c r="I707" t="s">
        <v>48</v>
      </c>
      <c r="J707" t="s">
        <v>118</v>
      </c>
      <c r="K707" s="5" t="s">
        <v>1669</v>
      </c>
      <c r="L707" t="s">
        <v>1659</v>
      </c>
      <c r="M707" t="s">
        <v>1569</v>
      </c>
      <c r="O707">
        <v>0</v>
      </c>
    </row>
    <row r="708" spans="3:15" hidden="1" x14ac:dyDescent="0.25">
      <c r="C708" t="str">
        <f t="shared" si="11"/>
        <v>select N'Павлишинець Оксана Василівна', N'20',  N'Відділення переливання крові',  N'сестра медична операційна',  N'0.50', 8, 260, 0, getDate(), null, getDate() union all</v>
      </c>
      <c r="D708" t="s">
        <v>735</v>
      </c>
      <c r="E708" t="s">
        <v>736</v>
      </c>
      <c r="F708" t="s">
        <v>737</v>
      </c>
      <c r="G708" t="s">
        <v>228</v>
      </c>
      <c r="H708" t="s">
        <v>31</v>
      </c>
      <c r="I708" t="s">
        <v>48</v>
      </c>
      <c r="J708" t="s">
        <v>49</v>
      </c>
      <c r="K708" s="5" t="s">
        <v>1669</v>
      </c>
      <c r="L708" t="s">
        <v>1660</v>
      </c>
      <c r="M708" t="s">
        <v>1571</v>
      </c>
      <c r="O708">
        <v>0</v>
      </c>
    </row>
    <row r="709" spans="3:15" hidden="1" x14ac:dyDescent="0.25">
      <c r="C709" t="str">
        <f t="shared" si="11"/>
        <v>select N'Павлишинець Світлана Іванівна', N'85',  N'Відділення сумісного перебування матері та дитини',  N'акушерка',  N'1.00', 8, 260, 0, getDate(), null, getDate() union all</v>
      </c>
      <c r="D709" t="s">
        <v>861</v>
      </c>
      <c r="E709" t="s">
        <v>146</v>
      </c>
      <c r="F709" t="s">
        <v>147</v>
      </c>
      <c r="G709" t="s">
        <v>46</v>
      </c>
      <c r="H709" t="s">
        <v>175</v>
      </c>
      <c r="I709" t="s">
        <v>48</v>
      </c>
      <c r="J709" t="s">
        <v>49</v>
      </c>
      <c r="K709" s="5" t="s">
        <v>1668</v>
      </c>
      <c r="L709" t="s">
        <v>1657</v>
      </c>
      <c r="M709" t="s">
        <v>1569</v>
      </c>
      <c r="O709">
        <v>0</v>
      </c>
    </row>
    <row r="710" spans="3:15" hidden="1" x14ac:dyDescent="0.25">
      <c r="C710" t="str">
        <f t="shared" si="11"/>
        <v>select N'Павлишинець Світлана Іванівна', N'82',  N'Відділення інтенсивної терапії для вагітної, роділлі, породіллі',  N'акушерка',  N'0.25', 8, 260, 0, getDate(), null, getDate() union all</v>
      </c>
      <c r="D710" t="s">
        <v>861</v>
      </c>
      <c r="E710" t="s">
        <v>485</v>
      </c>
      <c r="F710" t="s">
        <v>486</v>
      </c>
      <c r="G710" t="s">
        <v>46</v>
      </c>
      <c r="H710" t="s">
        <v>577</v>
      </c>
      <c r="I710" t="s">
        <v>48</v>
      </c>
      <c r="J710" t="s">
        <v>49</v>
      </c>
      <c r="K710" s="5" t="s">
        <v>1668</v>
      </c>
      <c r="L710" t="s">
        <v>1574</v>
      </c>
      <c r="M710" t="s">
        <v>1570</v>
      </c>
      <c r="O710">
        <v>0</v>
      </c>
    </row>
    <row r="711" spans="3:15" hidden="1" x14ac:dyDescent="0.25">
      <c r="C711" t="str">
        <f t="shared" si="11"/>
        <v>select N'Павловська Лариса Петрівна', N'85',  N'Відділення сумісного перебування матері та дитини',  N'сестра медична',  N'1.00', 8, 200, 0, getDate(), null, getDate() union all</v>
      </c>
      <c r="D711" t="s">
        <v>617</v>
      </c>
      <c r="E711" t="s">
        <v>146</v>
      </c>
      <c r="F711" t="s">
        <v>147</v>
      </c>
      <c r="G711" t="s">
        <v>93</v>
      </c>
      <c r="H711" t="s">
        <v>618</v>
      </c>
      <c r="I711" t="s">
        <v>48</v>
      </c>
      <c r="J711" t="s">
        <v>95</v>
      </c>
      <c r="K711" t="s">
        <v>1569</v>
      </c>
      <c r="L711" t="s">
        <v>1569</v>
      </c>
      <c r="M711" t="s">
        <v>1569</v>
      </c>
      <c r="O711">
        <v>0</v>
      </c>
    </row>
    <row r="712" spans="3:15" hidden="1" x14ac:dyDescent="0.25">
      <c r="C712" t="str">
        <f t="shared" si="11"/>
        <v>select N'Пак Олександр Євгенович', N'18',  N'Хірургічне відділення №1',  N'лікар-інтерн',  N'1.00', 0, 0, 0, getDate(), null, getDate() union all</v>
      </c>
      <c r="D712" t="s">
        <v>1144</v>
      </c>
      <c r="E712" t="s">
        <v>151</v>
      </c>
      <c r="F712" t="s">
        <v>152</v>
      </c>
      <c r="G712" t="s">
        <v>1567</v>
      </c>
      <c r="H712">
        <v>1</v>
      </c>
      <c r="I712" t="s">
        <v>26</v>
      </c>
      <c r="J712" t="s">
        <v>26</v>
      </c>
      <c r="K712" t="s">
        <v>1569</v>
      </c>
      <c r="L712" t="s">
        <v>1569</v>
      </c>
      <c r="M712" t="s">
        <v>1569</v>
      </c>
      <c r="O712">
        <v>0</v>
      </c>
    </row>
    <row r="713" spans="3:15" hidden="1" x14ac:dyDescent="0.25">
      <c r="C713" t="str">
        <f t="shared" si="11"/>
        <v>select N'Паламарчук Сергій Васильович', N'991',  N'Гнійно-септичне хірургічне відділення',  N'завідувач',  N'1.00', 0, 0, 444.44443, getDate(), null, getDate() union all</v>
      </c>
      <c r="D713" t="s">
        <v>136</v>
      </c>
      <c r="E713" t="s">
        <v>137</v>
      </c>
      <c r="F713">
        <v>991</v>
      </c>
      <c r="G713" t="s">
        <v>69</v>
      </c>
      <c r="H713" t="s">
        <v>122</v>
      </c>
      <c r="I713" t="s">
        <v>26</v>
      </c>
      <c r="J713" t="s">
        <v>26</v>
      </c>
      <c r="K713" t="s">
        <v>1569</v>
      </c>
      <c r="L713" t="s">
        <v>1569</v>
      </c>
      <c r="M713" t="s">
        <v>1569</v>
      </c>
      <c r="O713" t="s">
        <v>139</v>
      </c>
    </row>
    <row r="714" spans="3:15" hidden="1" x14ac:dyDescent="0.25">
      <c r="C714" t="str">
        <f t="shared" si="11"/>
        <v>select N'Паллаг Наталія Василівна', N'96',  N'Приймальний блок',  N'акушерка',  N'1.00', 8, 260, 0, getDate(), null, getDate() union all</v>
      </c>
      <c r="D714" t="s">
        <v>890</v>
      </c>
      <c r="E714" t="s">
        <v>637</v>
      </c>
      <c r="F714" t="s">
        <v>638</v>
      </c>
      <c r="G714" t="s">
        <v>46</v>
      </c>
      <c r="H714" t="s">
        <v>149</v>
      </c>
      <c r="I714" t="s">
        <v>48</v>
      </c>
      <c r="J714" t="s">
        <v>49</v>
      </c>
      <c r="K714" t="s">
        <v>1569</v>
      </c>
      <c r="L714" t="s">
        <v>1569</v>
      </c>
      <c r="M714" t="s">
        <v>1569</v>
      </c>
      <c r="O714">
        <v>0</v>
      </c>
    </row>
    <row r="715" spans="3:15" hidden="1" x14ac:dyDescent="0.25">
      <c r="C715" t="str">
        <f t="shared" si="11"/>
        <v>select N'Палюх Тамара Федорівна', N'32',  N'Сектор дитячої консультації',  N'лікар-педіатр',  N'1.00', 0, 0, 0, getDate(), null, getDate() union all</v>
      </c>
      <c r="D715" t="s">
        <v>395</v>
      </c>
      <c r="E715" t="s">
        <v>237</v>
      </c>
      <c r="F715" t="s">
        <v>84</v>
      </c>
      <c r="G715" t="s">
        <v>396</v>
      </c>
      <c r="H715" t="s">
        <v>106</v>
      </c>
      <c r="I715" t="s">
        <v>26</v>
      </c>
      <c r="J715" t="s">
        <v>26</v>
      </c>
      <c r="K715" t="s">
        <v>1569</v>
      </c>
      <c r="L715" t="s">
        <v>1569</v>
      </c>
      <c r="M715" t="s">
        <v>1569</v>
      </c>
      <c r="O715">
        <v>0</v>
      </c>
    </row>
    <row r="716" spans="3:15" hidden="1" x14ac:dyDescent="0.25">
      <c r="C716" t="str">
        <f t="shared" si="11"/>
        <v>select N'Панас Каріна Михайлівна', N'2',  N'Відділення екстреної (невідкладної) медичної допомоги',  N'лікар-терапевт',  N'1.00', 0, 0, 0, getDate(), null, getDate() union all</v>
      </c>
      <c r="D716" t="s">
        <v>1544</v>
      </c>
      <c r="E716" t="s">
        <v>173</v>
      </c>
      <c r="F716" t="s">
        <v>30</v>
      </c>
      <c r="G716" t="s">
        <v>42</v>
      </c>
      <c r="H716" t="s">
        <v>325</v>
      </c>
      <c r="I716" t="s">
        <v>26</v>
      </c>
      <c r="J716" t="s">
        <v>26</v>
      </c>
      <c r="K716" t="s">
        <v>1569</v>
      </c>
      <c r="L716" t="s">
        <v>1569</v>
      </c>
      <c r="M716" t="s">
        <v>1569</v>
      </c>
      <c r="N716">
        <v>45537</v>
      </c>
      <c r="O716" s="1">
        <v>0</v>
      </c>
    </row>
    <row r="717" spans="3:15" hidden="1" x14ac:dyDescent="0.25">
      <c r="C717" t="str">
        <f t="shared" si="11"/>
        <v>select N'Панас Ольга Василівна', N'96',  N'Приймальний блок',  N'акушерка',  N'1.00', 8, 260, 0, getDate(), null, getDate() union all</v>
      </c>
      <c r="D717" t="s">
        <v>636</v>
      </c>
      <c r="E717" t="s">
        <v>637</v>
      </c>
      <c r="F717" t="s">
        <v>638</v>
      </c>
      <c r="G717" t="s">
        <v>46</v>
      </c>
      <c r="H717" t="s">
        <v>639</v>
      </c>
      <c r="I717" t="s">
        <v>48</v>
      </c>
      <c r="J717" t="s">
        <v>49</v>
      </c>
      <c r="K717" t="s">
        <v>1569</v>
      </c>
      <c r="L717" t="s">
        <v>1569</v>
      </c>
      <c r="M717" t="s">
        <v>1569</v>
      </c>
      <c r="O717">
        <v>0</v>
      </c>
    </row>
    <row r="718" spans="3:15" hidden="1" x14ac:dyDescent="0.25">
      <c r="C718" t="str">
        <f t="shared" si="11"/>
        <v>select N'Панасюк Олена Михайлівна', N'32',  N'Кабінет молодшого персоналу',  N'сестра-господиня',  N'1.00', 8, 140, 0, getDate(), null, getDate() union all</v>
      </c>
      <c r="D718" t="s">
        <v>706</v>
      </c>
      <c r="E718" t="s">
        <v>419</v>
      </c>
      <c r="F718" t="s">
        <v>84</v>
      </c>
      <c r="G718" t="s">
        <v>183</v>
      </c>
      <c r="H718" t="s">
        <v>353</v>
      </c>
      <c r="I718" t="s">
        <v>48</v>
      </c>
      <c r="J718" t="s">
        <v>184</v>
      </c>
      <c r="K718" t="s">
        <v>1569</v>
      </c>
      <c r="L718" t="s">
        <v>1569</v>
      </c>
      <c r="M718" t="s">
        <v>1569</v>
      </c>
      <c r="O718">
        <v>0</v>
      </c>
    </row>
    <row r="719" spans="3:15" hidden="1" x14ac:dyDescent="0.25">
      <c r="C719" t="str">
        <f t="shared" si="11"/>
        <v>select N'Пап Ганна Василівна', N'22',  N'Відділення загальної терапії',  N'сестра медична',  N'1.00', 8, 200, 0, getDate(), null, getDate() union all</v>
      </c>
      <c r="D719" t="s">
        <v>513</v>
      </c>
      <c r="E719" t="s">
        <v>202</v>
      </c>
      <c r="F719" t="s">
        <v>203</v>
      </c>
      <c r="G719" t="s">
        <v>93</v>
      </c>
      <c r="H719" t="s">
        <v>181</v>
      </c>
      <c r="I719" t="s">
        <v>48</v>
      </c>
      <c r="J719" t="s">
        <v>95</v>
      </c>
      <c r="K719" t="s">
        <v>1569</v>
      </c>
      <c r="L719" t="s">
        <v>1569</v>
      </c>
      <c r="M719" t="s">
        <v>1569</v>
      </c>
      <c r="O719">
        <v>0</v>
      </c>
    </row>
    <row r="720" spans="3:15" hidden="1" x14ac:dyDescent="0.25">
      <c r="C720" t="str">
        <f t="shared" si="11"/>
        <v>select N'Пастух Тетяна Іванівна', N'98',  N'Відділ з інфекційного контролю',  N'лікар-епідеміолог',  N'0.25', 0, 0, 0, getDate(), null, getDate() union all</v>
      </c>
      <c r="D720" t="s">
        <v>1556</v>
      </c>
      <c r="E720" t="s">
        <v>1419</v>
      </c>
      <c r="F720" t="s">
        <v>1420</v>
      </c>
      <c r="G720" t="s">
        <v>1557</v>
      </c>
      <c r="H720" t="s">
        <v>1680</v>
      </c>
      <c r="I720" t="s">
        <v>26</v>
      </c>
      <c r="J720" t="s">
        <v>26</v>
      </c>
      <c r="K720" t="s">
        <v>1570</v>
      </c>
      <c r="L720" t="s">
        <v>1569</v>
      </c>
      <c r="M720" t="s">
        <v>1570</v>
      </c>
      <c r="N720">
        <v>45545</v>
      </c>
      <c r="O720">
        <v>0</v>
      </c>
    </row>
    <row r="721" spans="3:15" hidden="1" x14ac:dyDescent="0.25">
      <c r="C721" t="str">
        <f t="shared" si="11"/>
        <v>select N'Паук Марія Василівна', N'81',  N'Ургентна мала операційна',  N'сестра медична операційна',  N'1.00', 8, 260, 0, getDate(), null, getDate() union all</v>
      </c>
      <c r="D721" t="s">
        <v>323</v>
      </c>
      <c r="E721" t="s">
        <v>324</v>
      </c>
      <c r="F721" t="s">
        <v>227</v>
      </c>
      <c r="G721" t="s">
        <v>228</v>
      </c>
      <c r="H721" t="s">
        <v>325</v>
      </c>
      <c r="I721" t="s">
        <v>48</v>
      </c>
      <c r="J721" t="s">
        <v>49</v>
      </c>
      <c r="K721" t="s">
        <v>1569</v>
      </c>
      <c r="L721" t="s">
        <v>1569</v>
      </c>
      <c r="M721" t="s">
        <v>1569</v>
      </c>
      <c r="O721">
        <v>0</v>
      </c>
    </row>
    <row r="722" spans="3:15" hidden="1" x14ac:dyDescent="0.25">
      <c r="C722" t="str">
        <f t="shared" si="11"/>
        <v>select N'Паук Яна Володимирівна', N'36',  N'Стоматологічне відділення',  N'сестра медична зі стоматології',  N'1.00', 8, 200, 0, getDate(), null, getDate() union all</v>
      </c>
      <c r="D722" t="s">
        <v>403</v>
      </c>
      <c r="E722" t="s">
        <v>340</v>
      </c>
      <c r="F722" t="s">
        <v>341</v>
      </c>
      <c r="G722" t="s">
        <v>404</v>
      </c>
      <c r="H722" t="s">
        <v>25</v>
      </c>
      <c r="I722" t="s">
        <v>48</v>
      </c>
      <c r="J722" t="s">
        <v>95</v>
      </c>
      <c r="K722" t="s">
        <v>1569</v>
      </c>
      <c r="L722" t="s">
        <v>1569</v>
      </c>
      <c r="M722" t="s">
        <v>1569</v>
      </c>
      <c r="O722">
        <v>0</v>
      </c>
    </row>
    <row r="723" spans="3:15" hidden="1" x14ac:dyDescent="0.25">
      <c r="C723" t="str">
        <f t="shared" si="11"/>
        <v>select N'Пацкан Марина Василівна', N'21',  N'Онкологічне відділення',  N'Молодша медична сестра',  N'1.00', 8, 120, 0, getDate(), null, getDate() union all</v>
      </c>
      <c r="D723" t="s">
        <v>978</v>
      </c>
      <c r="E723" t="s">
        <v>40</v>
      </c>
      <c r="F723" t="s">
        <v>41</v>
      </c>
      <c r="G723" t="s">
        <v>111</v>
      </c>
      <c r="H723" t="s">
        <v>25</v>
      </c>
      <c r="I723" t="s">
        <v>48</v>
      </c>
      <c r="J723" t="s">
        <v>112</v>
      </c>
      <c r="K723" t="s">
        <v>1569</v>
      </c>
      <c r="L723" t="s">
        <v>1569</v>
      </c>
      <c r="M723" t="s">
        <v>1569</v>
      </c>
      <c r="O723">
        <v>0</v>
      </c>
    </row>
    <row r="724" spans="3:15" hidden="1" x14ac:dyDescent="0.25">
      <c r="C724" t="str">
        <f t="shared" si="11"/>
        <v>select N'Пацьо Василь Васильович', N'5',  N'Відділення ортопедії, травматології та нейрохірургії',  N'лікар-ортопед-травматолог',  N'0.50', 0, 0, 3011.469878, getDate(), null, getDate() union all</v>
      </c>
      <c r="D724" t="s">
        <v>1099</v>
      </c>
      <c r="E724" t="s">
        <v>22</v>
      </c>
      <c r="F724" t="s">
        <v>23</v>
      </c>
      <c r="G724" t="s">
        <v>24</v>
      </c>
      <c r="H724" t="s">
        <v>1701</v>
      </c>
      <c r="I724" t="s">
        <v>26</v>
      </c>
      <c r="J724" t="s">
        <v>26</v>
      </c>
      <c r="K724" t="s">
        <v>1571</v>
      </c>
      <c r="L724" t="s">
        <v>1569</v>
      </c>
      <c r="M724" t="s">
        <v>1571</v>
      </c>
      <c r="O724" t="s">
        <v>1644</v>
      </c>
    </row>
    <row r="725" spans="3:15" hidden="1" x14ac:dyDescent="0.25">
      <c r="C725" t="str">
        <f t="shared" si="11"/>
        <v>select N'Пашко Ганна Федорівна', N'85',  N'Відділення сумісного перебування матері та дитини',  N'акушерка',  N'1.00', 8, 260, 0, getDate(), null, getDate() union all</v>
      </c>
      <c r="D725" t="s">
        <v>635</v>
      </c>
      <c r="E725" t="s">
        <v>146</v>
      </c>
      <c r="F725" t="s">
        <v>147</v>
      </c>
      <c r="G725" t="s">
        <v>46</v>
      </c>
      <c r="H725" t="s">
        <v>175</v>
      </c>
      <c r="I725" t="s">
        <v>48</v>
      </c>
      <c r="J725" t="s">
        <v>49</v>
      </c>
      <c r="K725" t="s">
        <v>1569</v>
      </c>
      <c r="L725" t="s">
        <v>1569</v>
      </c>
      <c r="M725" t="s">
        <v>1569</v>
      </c>
      <c r="O725">
        <v>0</v>
      </c>
    </row>
    <row r="726" spans="3:15" hidden="1" x14ac:dyDescent="0.25">
      <c r="C726" t="str">
        <f t="shared" si="11"/>
        <v>select N'Пеленко Діана Михайлівна', N'86',  N'Відділення постінтенсивного виходжування для новонароджених та постнатального догляду',  N'сестра медична',  N'1.00', 8, 200, 0, getDate(), null, getDate() union all</v>
      </c>
      <c r="D726" t="s">
        <v>1064</v>
      </c>
      <c r="E726" t="s">
        <v>681</v>
      </c>
      <c r="F726" t="s">
        <v>682</v>
      </c>
      <c r="G726" t="s">
        <v>93</v>
      </c>
      <c r="H726" t="s">
        <v>1065</v>
      </c>
      <c r="I726" t="s">
        <v>48</v>
      </c>
      <c r="J726" t="s">
        <v>95</v>
      </c>
      <c r="K726" t="s">
        <v>1569</v>
      </c>
      <c r="L726" t="s">
        <v>1569</v>
      </c>
      <c r="M726" t="s">
        <v>1569</v>
      </c>
      <c r="O726">
        <v>0</v>
      </c>
    </row>
    <row r="727" spans="3:15" hidden="1" x14ac:dyDescent="0.25">
      <c r="C727" t="str">
        <f t="shared" si="11"/>
        <v>select N'Перепелиця Інга Іванівна', N'32',  N'Стаціонар одного дня',  N'сестра медична',  N'1.00', 8, 200, 0, getDate(), null, getDate() union all</v>
      </c>
      <c r="D727" t="s">
        <v>983</v>
      </c>
      <c r="E727" t="s">
        <v>961</v>
      </c>
      <c r="F727" t="s">
        <v>84</v>
      </c>
      <c r="G727" t="s">
        <v>93</v>
      </c>
      <c r="H727" t="s">
        <v>131</v>
      </c>
      <c r="I727" t="s">
        <v>48</v>
      </c>
      <c r="J727" t="s">
        <v>95</v>
      </c>
      <c r="K727" t="s">
        <v>1569</v>
      </c>
      <c r="L727" t="s">
        <v>1569</v>
      </c>
      <c r="M727" t="s">
        <v>1569</v>
      </c>
      <c r="O727">
        <v>0</v>
      </c>
    </row>
    <row r="728" spans="3:15" hidden="1" x14ac:dyDescent="0.25">
      <c r="C728" t="str">
        <f t="shared" si="11"/>
        <v>select N'Переста Анастасія Валеріївна', N'36',  N'Стоматологічне відділення',  N'сестра медична',  N'1.00', 8, 200, 0, getDate(), null, getDate() union all</v>
      </c>
      <c r="D728" t="s">
        <v>1079</v>
      </c>
      <c r="E728" t="s">
        <v>340</v>
      </c>
      <c r="F728" t="s">
        <v>341</v>
      </c>
      <c r="G728" t="s">
        <v>93</v>
      </c>
      <c r="H728" t="s">
        <v>31</v>
      </c>
      <c r="I728" t="s">
        <v>48</v>
      </c>
      <c r="J728" t="s">
        <v>95</v>
      </c>
      <c r="K728" t="s">
        <v>1569</v>
      </c>
      <c r="L728" t="s">
        <v>1569</v>
      </c>
      <c r="M728" t="s">
        <v>1569</v>
      </c>
      <c r="O728">
        <v>0</v>
      </c>
    </row>
    <row r="729" spans="3:15" hidden="1" x14ac:dyDescent="0.25">
      <c r="C729" t="str">
        <f t="shared" si="11"/>
        <v>select N'Переста Олена Павлівна', N'82',  N'Відділення інтенсивної терапії для вагітної, роділлі, породіллі',  N'сестра медична-анестезист',  N'1.00', 8, 260, 0, getDate(), null, getDate() union all</v>
      </c>
      <c r="D729" t="s">
        <v>588</v>
      </c>
      <c r="E729" t="s">
        <v>485</v>
      </c>
      <c r="F729" t="s">
        <v>486</v>
      </c>
      <c r="G729" t="s">
        <v>362</v>
      </c>
      <c r="H729" t="s">
        <v>181</v>
      </c>
      <c r="I729" t="s">
        <v>48</v>
      </c>
      <c r="J729" t="s">
        <v>49</v>
      </c>
      <c r="K729" t="s">
        <v>1569</v>
      </c>
      <c r="L729" t="s">
        <v>1569</v>
      </c>
      <c r="M729" t="s">
        <v>1569</v>
      </c>
      <c r="O729">
        <v>0</v>
      </c>
    </row>
    <row r="730" spans="3:15" hidden="1" x14ac:dyDescent="0.25">
      <c r="C730" t="str">
        <f t="shared" si="11"/>
        <v>select N'Петах Інна Андріївна', N'21',  N'Онкологічне відділення',  N'сестра медична',  N'1.00', 8, 200, 0, getDate(), null, getDate() union all</v>
      </c>
      <c r="D730" t="s">
        <v>141</v>
      </c>
      <c r="E730" t="s">
        <v>40</v>
      </c>
      <c r="F730" t="s">
        <v>41</v>
      </c>
      <c r="G730" t="s">
        <v>93</v>
      </c>
      <c r="H730" t="s">
        <v>142</v>
      </c>
      <c r="I730" t="s">
        <v>48</v>
      </c>
      <c r="J730" t="s">
        <v>95</v>
      </c>
      <c r="K730" t="s">
        <v>1569</v>
      </c>
      <c r="L730" t="s">
        <v>1569</v>
      </c>
      <c r="M730" t="s">
        <v>1569</v>
      </c>
      <c r="O730">
        <v>0</v>
      </c>
    </row>
    <row r="731" spans="3:15" hidden="1" x14ac:dyDescent="0.25">
      <c r="C731" t="str">
        <f t="shared" si="11"/>
        <v>select N'Петах Мар’яна Федорівна', N'32',  N'Травматологічний кабінет',  N'Молодша медична сестра',  N'1.00', 8, 120, 0, getDate(), null, getDate() union all</v>
      </c>
      <c r="D731" t="s">
        <v>1072</v>
      </c>
      <c r="E731" t="s">
        <v>240</v>
      </c>
      <c r="F731" t="s">
        <v>84</v>
      </c>
      <c r="G731" t="s">
        <v>111</v>
      </c>
      <c r="H731" t="s">
        <v>31</v>
      </c>
      <c r="I731" t="s">
        <v>48</v>
      </c>
      <c r="J731" t="s">
        <v>112</v>
      </c>
      <c r="K731" t="s">
        <v>1569</v>
      </c>
      <c r="L731" t="s">
        <v>1569</v>
      </c>
      <c r="M731" t="s">
        <v>1569</v>
      </c>
      <c r="O731">
        <v>0</v>
      </c>
    </row>
    <row r="732" spans="3:15" hidden="1" x14ac:dyDescent="0.25">
      <c r="C732" t="str">
        <f t="shared" si="11"/>
        <v>select N'Петах Марія Євгенівна', N'32',  N'Кабінет молодшого персоналу',  N'Молодша медична сестра',  N'1.00', 8, 120, 0, getDate(), null, getDate() union all</v>
      </c>
      <c r="D732" t="s">
        <v>992</v>
      </c>
      <c r="E732" t="s">
        <v>419</v>
      </c>
      <c r="F732" t="s">
        <v>84</v>
      </c>
      <c r="G732" t="s">
        <v>111</v>
      </c>
      <c r="H732" t="s">
        <v>25</v>
      </c>
      <c r="I732" t="s">
        <v>48</v>
      </c>
      <c r="J732" t="s">
        <v>112</v>
      </c>
      <c r="K732" t="s">
        <v>1569</v>
      </c>
      <c r="L732" t="s">
        <v>1569</v>
      </c>
      <c r="M732" t="s">
        <v>1569</v>
      </c>
      <c r="O732">
        <v>0</v>
      </c>
    </row>
    <row r="733" spans="3:15" hidden="1" x14ac:dyDescent="0.25">
      <c r="C733" t="str">
        <f t="shared" si="11"/>
        <v>select N'Петах Тетяна Іванівна', N'13',  N'Кардіологічне відділення',  N'Молодша медична сестра',  N'1.00', 8, 120, 0, getDate(), null, getDate() union all</v>
      </c>
      <c r="D733" t="s">
        <v>382</v>
      </c>
      <c r="E733" t="s">
        <v>383</v>
      </c>
      <c r="F733" t="s">
        <v>384</v>
      </c>
      <c r="G733" t="s">
        <v>111</v>
      </c>
      <c r="H733" t="s">
        <v>25</v>
      </c>
      <c r="I733" t="s">
        <v>48</v>
      </c>
      <c r="J733" t="s">
        <v>112</v>
      </c>
      <c r="K733" t="s">
        <v>1569</v>
      </c>
      <c r="L733" t="s">
        <v>1569</v>
      </c>
      <c r="M733" t="s">
        <v>1569</v>
      </c>
      <c r="O733">
        <v>0</v>
      </c>
    </row>
    <row r="734" spans="3:15" hidden="1" x14ac:dyDescent="0.25">
      <c r="C734" t="str">
        <f t="shared" si="11"/>
        <v>select N'Петричка Олександра Михайлівна', N'60',  N'Реабілітаційне відділення',  N'лікар фізичної та реабілітаційної медицини',  N'1.00', 0, 0, 0, getDate(), null, getDate() union all</v>
      </c>
      <c r="D734" t="s">
        <v>1367</v>
      </c>
      <c r="E734" t="s">
        <v>100</v>
      </c>
      <c r="F734" t="s">
        <v>101</v>
      </c>
      <c r="G734" t="s">
        <v>611</v>
      </c>
      <c r="H734" t="s">
        <v>122</v>
      </c>
      <c r="I734" t="s">
        <v>26</v>
      </c>
      <c r="J734" t="s">
        <v>26</v>
      </c>
      <c r="K734" t="s">
        <v>1569</v>
      </c>
      <c r="L734" t="s">
        <v>1569</v>
      </c>
      <c r="M734" t="s">
        <v>1569</v>
      </c>
      <c r="O734">
        <v>0</v>
      </c>
    </row>
    <row r="735" spans="3:15" hidden="1" x14ac:dyDescent="0.25">
      <c r="C735" t="str">
        <f t="shared" si="11"/>
        <v>select N'Петричко Алла Степанівна', N'3',  N'Інфекційне відділення',  N'Молодша медична сестра',  N'1.00', 8, 120, 0, getDate(), null, getDate() union all</v>
      </c>
      <c r="D735" t="s">
        <v>194</v>
      </c>
      <c r="E735" t="s">
        <v>92</v>
      </c>
      <c r="F735" t="s">
        <v>77</v>
      </c>
      <c r="G735" t="s">
        <v>111</v>
      </c>
      <c r="H735" t="s">
        <v>31</v>
      </c>
      <c r="I735" t="s">
        <v>48</v>
      </c>
      <c r="J735" t="s">
        <v>112</v>
      </c>
      <c r="K735" t="s">
        <v>1569</v>
      </c>
      <c r="L735" t="s">
        <v>1569</v>
      </c>
      <c r="M735" t="s">
        <v>1569</v>
      </c>
      <c r="O735">
        <v>0</v>
      </c>
    </row>
    <row r="736" spans="3:15" hidden="1" x14ac:dyDescent="0.25">
      <c r="C736" t="str">
        <f t="shared" si="11"/>
        <v>select N'Петрів Остап-Степан Володимирович', N'7',  N'Відділення анестезіології та інтенсивної терапії',  N'лікар-анестезіолог',  N'1.00', 0, 0, 3130.73582, getDate(), null, getDate() union all</v>
      </c>
      <c r="D736" t="s">
        <v>1360</v>
      </c>
      <c r="E736" t="s">
        <v>206</v>
      </c>
      <c r="F736" t="s">
        <v>140</v>
      </c>
      <c r="G736" t="s">
        <v>219</v>
      </c>
      <c r="H736" t="s">
        <v>181</v>
      </c>
      <c r="I736" t="s">
        <v>26</v>
      </c>
      <c r="J736" t="s">
        <v>26</v>
      </c>
      <c r="K736" t="s">
        <v>1569</v>
      </c>
      <c r="L736" t="s">
        <v>1569</v>
      </c>
      <c r="M736" t="s">
        <v>1569</v>
      </c>
      <c r="O736" t="s">
        <v>1645</v>
      </c>
    </row>
    <row r="737" spans="3:15" hidden="1" x14ac:dyDescent="0.25">
      <c r="C737" t="str">
        <f t="shared" si="11"/>
        <v>select N'Петруніна Віолета Вікторівна', N'60',  N'Реабілітаційне відділення',  N'Ерготерапевт',  N'1.00', 8, 360, 0, getDate(), null, getDate() union all</v>
      </c>
      <c r="D737" t="s">
        <v>104</v>
      </c>
      <c r="E737" t="s">
        <v>100</v>
      </c>
      <c r="F737" t="s">
        <v>101</v>
      </c>
      <c r="G737" t="s">
        <v>105</v>
      </c>
      <c r="H737" t="s">
        <v>106</v>
      </c>
      <c r="I737">
        <v>8</v>
      </c>
      <c r="J737">
        <v>360</v>
      </c>
      <c r="K737" t="s">
        <v>1569</v>
      </c>
      <c r="L737" t="s">
        <v>1569</v>
      </c>
      <c r="M737" t="s">
        <v>1569</v>
      </c>
      <c r="O737">
        <v>0</v>
      </c>
    </row>
    <row r="738" spans="3:15" hidden="1" x14ac:dyDescent="0.25">
      <c r="C738" t="str">
        <f t="shared" si="11"/>
        <v>select N'Пехньо Тетяна Іванівна', N'25',  N'Клініко-діагностична лабораторія',  N'лаборант',  N'1.00', 8, 200, 0, getDate(), null, getDate() union all</v>
      </c>
      <c r="D738" t="s">
        <v>599</v>
      </c>
      <c r="E738" t="s">
        <v>268</v>
      </c>
      <c r="F738" t="s">
        <v>269</v>
      </c>
      <c r="G738" t="s">
        <v>270</v>
      </c>
      <c r="H738" t="s">
        <v>600</v>
      </c>
      <c r="I738" t="s">
        <v>48</v>
      </c>
      <c r="J738" t="s">
        <v>95</v>
      </c>
      <c r="K738" t="s">
        <v>1569</v>
      </c>
      <c r="L738" t="s">
        <v>1569</v>
      </c>
      <c r="M738" t="s">
        <v>1569</v>
      </c>
      <c r="O738">
        <v>0</v>
      </c>
    </row>
    <row r="739" spans="3:15" hidden="1" x14ac:dyDescent="0.25">
      <c r="C739" t="str">
        <f t="shared" si="11"/>
        <v>select N'Пеца Марія Юріївна', N'91',  N'Центральне стерилізаційне відділення',  N'Молодша медична сестра',  N'1.00', 8, 120, 0, getDate(), null, getDate() union all</v>
      </c>
      <c r="D739" t="s">
        <v>135</v>
      </c>
      <c r="E739" t="s">
        <v>115</v>
      </c>
      <c r="F739" t="s">
        <v>116</v>
      </c>
      <c r="G739" t="s">
        <v>111</v>
      </c>
      <c r="H739" t="s">
        <v>31</v>
      </c>
      <c r="I739" t="s">
        <v>48</v>
      </c>
      <c r="J739" t="s">
        <v>112</v>
      </c>
      <c r="K739" t="s">
        <v>1569</v>
      </c>
      <c r="L739" t="s">
        <v>1569</v>
      </c>
      <c r="M739" t="s">
        <v>1569</v>
      </c>
      <c r="O739">
        <v>0</v>
      </c>
    </row>
    <row r="740" spans="3:15" hidden="1" x14ac:dyDescent="0.25">
      <c r="C740" t="str">
        <f t="shared" si="11"/>
        <v>select N'Пивоварчук Любов Йожефівна', N'65',  N'Відділення інтенсивної терапії новонароджених',  N'сестра-господиня',  N'0.50', 8, 140, 0, getDate(), null, getDate() union all</v>
      </c>
      <c r="D740" t="s">
        <v>907</v>
      </c>
      <c r="E740" t="s">
        <v>79</v>
      </c>
      <c r="F740" t="s">
        <v>80</v>
      </c>
      <c r="G740" t="s">
        <v>183</v>
      </c>
      <c r="H740" t="s">
        <v>25</v>
      </c>
      <c r="I740" t="s">
        <v>48</v>
      </c>
      <c r="J740" t="s">
        <v>184</v>
      </c>
      <c r="K740" s="5" t="s">
        <v>1668</v>
      </c>
      <c r="L740" t="s">
        <v>1658</v>
      </c>
      <c r="M740" t="s">
        <v>1571</v>
      </c>
      <c r="O740">
        <v>0</v>
      </c>
    </row>
    <row r="741" spans="3:15" hidden="1" x14ac:dyDescent="0.25">
      <c r="C741" t="str">
        <f t="shared" si="11"/>
        <v>select N'Пивоварчук Любов Йожефівна', N'86',  N'Відділення постінтенсивного виходжування для новонароджених та постнатального догляду',  N'сестра-господиня',  N'0.75', 8, 140, 0, getDate(), null, getDate() union all</v>
      </c>
      <c r="D741" t="s">
        <v>907</v>
      </c>
      <c r="E741" t="s">
        <v>681</v>
      </c>
      <c r="F741" t="s">
        <v>682</v>
      </c>
      <c r="G741" t="s">
        <v>183</v>
      </c>
      <c r="H741" t="s">
        <v>25</v>
      </c>
      <c r="I741" t="s">
        <v>48</v>
      </c>
      <c r="J741" t="s">
        <v>184</v>
      </c>
      <c r="K741" s="5" t="s">
        <v>1668</v>
      </c>
      <c r="L741" t="s">
        <v>1661</v>
      </c>
      <c r="M741" t="s">
        <v>1572</v>
      </c>
      <c r="O741">
        <v>0</v>
      </c>
    </row>
    <row r="742" spans="3:15" hidden="1" x14ac:dyDescent="0.25">
      <c r="C742" t="str">
        <f t="shared" si="11"/>
        <v>select N'Пилип Маріанна Іванівна', N'3',  N'Інфекційне відділення',  N'Молодша медична сестра',  N'1.00', 8, 120, 0, getDate(), null, getDate() union all</v>
      </c>
      <c r="D742" t="s">
        <v>854</v>
      </c>
      <c r="E742" t="s">
        <v>92</v>
      </c>
      <c r="F742" t="s">
        <v>77</v>
      </c>
      <c r="G742" t="s">
        <v>111</v>
      </c>
      <c r="H742" t="s">
        <v>94</v>
      </c>
      <c r="I742" t="s">
        <v>48</v>
      </c>
      <c r="J742" t="s">
        <v>112</v>
      </c>
      <c r="K742" t="s">
        <v>1569</v>
      </c>
      <c r="L742" t="s">
        <v>1569</v>
      </c>
      <c r="M742" t="s">
        <v>1569</v>
      </c>
      <c r="O742">
        <v>0</v>
      </c>
    </row>
    <row r="743" spans="3:15" hidden="1" x14ac:dyDescent="0.25">
      <c r="C743" t="str">
        <f t="shared" si="11"/>
        <v>select N'Пилипко Олег Васильович', N'13',  N'Кардіологічне відділення',  N'Брат медичний старший',  N'1.00', 8, 280, 0, getDate(), null, getDate() union all</v>
      </c>
      <c r="D743" t="s">
        <v>420</v>
      </c>
      <c r="E743" t="s">
        <v>383</v>
      </c>
      <c r="F743" t="s">
        <v>384</v>
      </c>
      <c r="G743" t="s">
        <v>421</v>
      </c>
      <c r="H743" t="s">
        <v>86</v>
      </c>
      <c r="I743" t="s">
        <v>48</v>
      </c>
      <c r="J743" t="s">
        <v>118</v>
      </c>
      <c r="K743" s="5" t="s">
        <v>1669</v>
      </c>
      <c r="L743" t="s">
        <v>1659</v>
      </c>
      <c r="M743" t="s">
        <v>1569</v>
      </c>
      <c r="O743">
        <v>0</v>
      </c>
    </row>
    <row r="744" spans="3:15" hidden="1" x14ac:dyDescent="0.25">
      <c r="C744" t="str">
        <f t="shared" si="11"/>
        <v>select N'Пилипко Олег Васильович', N'20',  N'Відділення переливання крові',  N'сестра медична операційна',  N'0.50', 8, 260, 0, getDate(), null, getDate() union all</v>
      </c>
      <c r="D744" t="s">
        <v>420</v>
      </c>
      <c r="E744" t="s">
        <v>736</v>
      </c>
      <c r="F744" t="s">
        <v>737</v>
      </c>
      <c r="G744" t="s">
        <v>228</v>
      </c>
      <c r="H744" t="s">
        <v>86</v>
      </c>
      <c r="I744" t="s">
        <v>48</v>
      </c>
      <c r="J744" t="s">
        <v>49</v>
      </c>
      <c r="K744" s="5" t="s">
        <v>1669</v>
      </c>
      <c r="L744" t="s">
        <v>1660</v>
      </c>
      <c r="M744" t="s">
        <v>1571</v>
      </c>
      <c r="O744">
        <v>0</v>
      </c>
    </row>
    <row r="745" spans="3:15" hidden="1" x14ac:dyDescent="0.25">
      <c r="C745" t="str">
        <f t="shared" si="11"/>
        <v>select N'Пинєєва Наталія Йосипівна', N'32',  N'Офтальмологічний кабінет',  N'сестра медична',  N'1.00', 8, 200, 0, getDate(), null, getDate() union all</v>
      </c>
      <c r="D745" t="s">
        <v>915</v>
      </c>
      <c r="E745" t="s">
        <v>692</v>
      </c>
      <c r="F745" t="s">
        <v>84</v>
      </c>
      <c r="G745" t="s">
        <v>93</v>
      </c>
      <c r="H745" t="s">
        <v>454</v>
      </c>
      <c r="I745" t="s">
        <v>48</v>
      </c>
      <c r="J745" t="s">
        <v>95</v>
      </c>
      <c r="K745" t="s">
        <v>1569</v>
      </c>
      <c r="L745" t="s">
        <v>1569</v>
      </c>
      <c r="M745" t="s">
        <v>1569</v>
      </c>
      <c r="O745">
        <v>0</v>
      </c>
    </row>
    <row r="746" spans="3:15" hidden="1" x14ac:dyDescent="0.25">
      <c r="C746" t="str">
        <f t="shared" si="11"/>
        <v>select N'Писаренко Мар’яна Іванівна', N'81',  N'Ургентна мала операційна',  N'сестра медична операційна',  N'1.00', 8, 260, 0, getDate(), null, getDate() union all</v>
      </c>
      <c r="D746" t="s">
        <v>333</v>
      </c>
      <c r="E746" t="s">
        <v>324</v>
      </c>
      <c r="F746" t="s">
        <v>227</v>
      </c>
      <c r="G746" t="s">
        <v>228</v>
      </c>
      <c r="H746" t="s">
        <v>325</v>
      </c>
      <c r="I746" t="s">
        <v>48</v>
      </c>
      <c r="J746" t="s">
        <v>49</v>
      </c>
      <c r="K746" t="s">
        <v>1569</v>
      </c>
      <c r="L746" t="s">
        <v>1569</v>
      </c>
      <c r="M746" t="s">
        <v>1569</v>
      </c>
      <c r="O746">
        <v>0</v>
      </c>
    </row>
    <row r="747" spans="3:15" hidden="1" x14ac:dyDescent="0.25">
      <c r="C747" t="str">
        <f t="shared" si="11"/>
        <v>select N'Піняшко Віта Іванівна', N'79',  N'Відділення Судинної Хірургії',  N'сестра медична',  N'1.00', 8, 200, 0, getDate(), null, getDate() union all</v>
      </c>
      <c r="D747" t="s">
        <v>696</v>
      </c>
      <c r="E747" t="s">
        <v>67</v>
      </c>
      <c r="F747" t="s">
        <v>68</v>
      </c>
      <c r="G747" t="s">
        <v>93</v>
      </c>
      <c r="H747" t="s">
        <v>181</v>
      </c>
      <c r="I747" t="s">
        <v>48</v>
      </c>
      <c r="J747" t="s">
        <v>95</v>
      </c>
      <c r="K747" t="s">
        <v>1569</v>
      </c>
      <c r="L747" t="s">
        <v>1569</v>
      </c>
      <c r="M747" t="s">
        <v>1569</v>
      </c>
      <c r="O747">
        <v>0</v>
      </c>
    </row>
    <row r="748" spans="3:15" hidden="1" x14ac:dyDescent="0.25">
      <c r="C748" t="str">
        <f t="shared" si="11"/>
        <v>select N'Піпаш Ольга Василівна', N'32',  N'Загальнолікарський кабінет',  N'сестра медична',  N'1.00', 8, 200, 0, getDate(), null, getDate() union all</v>
      </c>
      <c r="D748" t="s">
        <v>406</v>
      </c>
      <c r="E748" t="s">
        <v>127</v>
      </c>
      <c r="F748" t="s">
        <v>84</v>
      </c>
      <c r="G748" t="s">
        <v>93</v>
      </c>
      <c r="H748" t="s">
        <v>407</v>
      </c>
      <c r="I748" t="s">
        <v>48</v>
      </c>
      <c r="J748" t="s">
        <v>95</v>
      </c>
      <c r="K748" t="s">
        <v>1569</v>
      </c>
      <c r="L748" t="s">
        <v>1569</v>
      </c>
      <c r="M748" t="s">
        <v>1569</v>
      </c>
      <c r="O748">
        <v>0</v>
      </c>
    </row>
    <row r="749" spans="3:15" hidden="1" x14ac:dyDescent="0.25">
      <c r="C749" t="str">
        <f t="shared" si="11"/>
        <v>select N'Пірчак Альберт Ілліч', N'32',  N'Загальнолікарський кабінет',  N'лікар-невропатолог',  N'0.50', 0, 0, 0, getDate(), null, getDate() union all</v>
      </c>
      <c r="D749" t="s">
        <v>959</v>
      </c>
      <c r="E749" t="s">
        <v>127</v>
      </c>
      <c r="F749" t="s">
        <v>84</v>
      </c>
      <c r="G749" t="s">
        <v>90</v>
      </c>
      <c r="H749">
        <v>0</v>
      </c>
      <c r="I749" t="s">
        <v>26</v>
      </c>
      <c r="J749" t="s">
        <v>26</v>
      </c>
      <c r="K749" t="s">
        <v>1571</v>
      </c>
      <c r="L749" t="s">
        <v>1569</v>
      </c>
      <c r="M749" t="s">
        <v>1571</v>
      </c>
      <c r="O749">
        <v>0</v>
      </c>
    </row>
    <row r="750" spans="3:15" hidden="1" x14ac:dyDescent="0.25">
      <c r="C750" t="str">
        <f t="shared" si="11"/>
        <v>select N'Пішковцій Наталія Володимирівна', N'32',  N'Офтальмологічний кабінет',  N'лікар-офтальмолог',  N'1.00', 0, 0, 2321.96, getDate(), null, getDate() union all</v>
      </c>
      <c r="D750" t="s">
        <v>900</v>
      </c>
      <c r="E750" t="s">
        <v>692</v>
      </c>
      <c r="F750" t="s">
        <v>84</v>
      </c>
      <c r="G750" t="s">
        <v>693</v>
      </c>
      <c r="H750" t="s">
        <v>193</v>
      </c>
      <c r="I750" t="s">
        <v>26</v>
      </c>
      <c r="J750" t="s">
        <v>26</v>
      </c>
      <c r="K750" t="s">
        <v>1569</v>
      </c>
      <c r="L750" t="s">
        <v>1569</v>
      </c>
      <c r="M750" t="s">
        <v>1569</v>
      </c>
      <c r="O750" t="s">
        <v>1589</v>
      </c>
    </row>
    <row r="751" spans="3:15" hidden="1" x14ac:dyDescent="0.25">
      <c r="C751" t="str">
        <f t="shared" si="11"/>
        <v>select N'Пішковцій Оксана Петрівна', N'22',  N'Відділення загальної терапії',  N'Молодша медична сестра',  N'1.00', 8, 120, 0, getDate(), null, getDate() union all</v>
      </c>
      <c r="D751" t="s">
        <v>1159</v>
      </c>
      <c r="E751" t="s">
        <v>202</v>
      </c>
      <c r="F751" t="s">
        <v>203</v>
      </c>
      <c r="G751" t="s">
        <v>111</v>
      </c>
      <c r="H751" t="s">
        <v>204</v>
      </c>
      <c r="I751" t="s">
        <v>48</v>
      </c>
      <c r="J751" t="s">
        <v>112</v>
      </c>
      <c r="K751" t="s">
        <v>1569</v>
      </c>
      <c r="L751" t="s">
        <v>1569</v>
      </c>
      <c r="M751" t="s">
        <v>1569</v>
      </c>
      <c r="O751">
        <v>0</v>
      </c>
    </row>
    <row r="752" spans="3:15" hidden="1" x14ac:dyDescent="0.25">
      <c r="C752" t="str">
        <f t="shared" si="11"/>
        <v>select N'Плешко Вікторія Степанівна', N'2',  N'Відділення екстреної (невідкладної) медичної допомоги',  N'реєстратор медичний',  N'1.00', 8, 360, 0, getDate(), null, getDate() union all</v>
      </c>
      <c r="D752" t="s">
        <v>1155</v>
      </c>
      <c r="E752" t="s">
        <v>173</v>
      </c>
      <c r="F752" t="s">
        <v>30</v>
      </c>
      <c r="G752" t="s">
        <v>313</v>
      </c>
      <c r="H752" t="s">
        <v>31</v>
      </c>
      <c r="I752" t="s">
        <v>48</v>
      </c>
      <c r="J752" t="s">
        <v>314</v>
      </c>
      <c r="K752" t="s">
        <v>1569</v>
      </c>
      <c r="L752" t="s">
        <v>1569</v>
      </c>
      <c r="M752" t="s">
        <v>1569</v>
      </c>
      <c r="O752">
        <v>0</v>
      </c>
    </row>
    <row r="753" spans="3:15" hidden="1" x14ac:dyDescent="0.25">
      <c r="C753" t="str">
        <f t="shared" si="11"/>
        <v>select N'Повханич Грицяк Тетяна Мирославівна', N'32',  N'Сектор медичних оглядів',  N'лікар-дерматовенеролог',  N'0.25', 0, 0, 0, getDate(), null, getDate() union all</v>
      </c>
      <c r="D753" t="s">
        <v>488</v>
      </c>
      <c r="E753" t="s">
        <v>373</v>
      </c>
      <c r="F753" t="s">
        <v>84</v>
      </c>
      <c r="G753" t="s">
        <v>121</v>
      </c>
      <c r="H753">
        <v>1</v>
      </c>
      <c r="I753" t="s">
        <v>26</v>
      </c>
      <c r="J753" t="s">
        <v>26</v>
      </c>
      <c r="K753" t="s">
        <v>1571</v>
      </c>
      <c r="L753" t="s">
        <v>1571</v>
      </c>
      <c r="M753" t="s">
        <v>1570</v>
      </c>
      <c r="O753">
        <v>0</v>
      </c>
    </row>
    <row r="754" spans="3:15" hidden="1" x14ac:dyDescent="0.25">
      <c r="C754" t="str">
        <f t="shared" si="11"/>
        <v>select N'Повханич Грицяк Тетяна Мирославівна', N'32',  N'Сектор медичних оглядів',  N'лікар-дерматовенеролог',  N'0.25', 0, 0, 0, getDate(), null, getDate() union all</v>
      </c>
      <c r="D754" t="s">
        <v>488</v>
      </c>
      <c r="E754" t="s">
        <v>373</v>
      </c>
      <c r="F754" t="s">
        <v>84</v>
      </c>
      <c r="G754" t="s">
        <v>121</v>
      </c>
      <c r="H754">
        <v>1</v>
      </c>
      <c r="I754" t="s">
        <v>26</v>
      </c>
      <c r="J754" t="s">
        <v>26</v>
      </c>
      <c r="K754" t="s">
        <v>1571</v>
      </c>
      <c r="L754" t="s">
        <v>1571</v>
      </c>
      <c r="M754" t="s">
        <v>1570</v>
      </c>
      <c r="O754">
        <v>0</v>
      </c>
    </row>
    <row r="755" spans="3:15" hidden="1" x14ac:dyDescent="0.25">
      <c r="C755" t="str">
        <f t="shared" si="11"/>
        <v>select N'Подгорська Марія Василівна', N'97',  N'Акушерський блок',  N'Молодша медична сестра',  N'1.00', 8, 120, 0, getDate(), null, getDate() union all</v>
      </c>
      <c r="D755" t="s">
        <v>697</v>
      </c>
      <c r="E755" t="s">
        <v>641</v>
      </c>
      <c r="F755" t="s">
        <v>642</v>
      </c>
      <c r="G755" t="s">
        <v>111</v>
      </c>
      <c r="H755" t="s">
        <v>25</v>
      </c>
      <c r="I755" t="s">
        <v>48</v>
      </c>
      <c r="J755" t="s">
        <v>112</v>
      </c>
      <c r="K755" t="s">
        <v>1569</v>
      </c>
      <c r="L755" t="s">
        <v>1569</v>
      </c>
      <c r="M755" t="s">
        <v>1569</v>
      </c>
      <c r="O755">
        <v>0</v>
      </c>
    </row>
    <row r="756" spans="3:15" hidden="1" x14ac:dyDescent="0.25">
      <c r="C756" t="str">
        <f t="shared" si="11"/>
        <v>select N'Поковба Михайло Михайлович', N'28',  N'Рентгенологічний блок',  N'лікар-рентгенолог',  N'0.75', 8, 360, 0, getDate(), null, getDate() union all</v>
      </c>
      <c r="D756" t="s">
        <v>369</v>
      </c>
      <c r="E756" t="s">
        <v>370</v>
      </c>
      <c r="F756" t="s">
        <v>365</v>
      </c>
      <c r="G756" t="s">
        <v>371</v>
      </c>
      <c r="H756">
        <v>1</v>
      </c>
      <c r="I756">
        <v>8</v>
      </c>
      <c r="J756">
        <v>360</v>
      </c>
      <c r="K756" t="s">
        <v>1572</v>
      </c>
      <c r="L756" t="s">
        <v>1569</v>
      </c>
      <c r="M756" t="s">
        <v>1572</v>
      </c>
      <c r="O756">
        <v>0</v>
      </c>
    </row>
    <row r="757" spans="3:15" hidden="1" x14ac:dyDescent="0.25">
      <c r="C757" t="str">
        <f t="shared" si="11"/>
        <v>select N'Поллогі Вікторія Дмитрівна', N'32',  N'Рецепція',  N'сестра медична',  N'1.00', 6, 320, 0, getDate(), null, getDate() union all</v>
      </c>
      <c r="D757" t="s">
        <v>971</v>
      </c>
      <c r="E757" t="s">
        <v>411</v>
      </c>
      <c r="F757" t="s">
        <v>84</v>
      </c>
      <c r="G757" t="s">
        <v>93</v>
      </c>
      <c r="H757" t="s">
        <v>25</v>
      </c>
      <c r="I757">
        <v>6</v>
      </c>
      <c r="J757">
        <v>320</v>
      </c>
      <c r="K757" t="s">
        <v>1569</v>
      </c>
      <c r="L757" t="s">
        <v>1569</v>
      </c>
      <c r="M757" t="s">
        <v>1569</v>
      </c>
      <c r="O757">
        <v>0</v>
      </c>
    </row>
    <row r="758" spans="3:15" hidden="1" x14ac:dyDescent="0.25">
      <c r="C758" t="str">
        <f t="shared" si="11"/>
        <v>select N'Поляк Мар’яна Василівна', N'4',  N'Гінекологічне відділення',  N'сестра медична старша',  N'1.00', 8, 280, 0, getDate(), null, getDate() union all</v>
      </c>
      <c r="D758" t="s">
        <v>207</v>
      </c>
      <c r="E758" t="s">
        <v>34</v>
      </c>
      <c r="F758" t="s">
        <v>35</v>
      </c>
      <c r="G758" t="s">
        <v>117</v>
      </c>
      <c r="H758" t="s">
        <v>122</v>
      </c>
      <c r="I758" t="s">
        <v>48</v>
      </c>
      <c r="J758" t="s">
        <v>118</v>
      </c>
      <c r="K758" t="s">
        <v>1569</v>
      </c>
      <c r="L758" t="s">
        <v>1569</v>
      </c>
      <c r="M758" t="s">
        <v>1569</v>
      </c>
      <c r="O758">
        <v>0</v>
      </c>
    </row>
    <row r="759" spans="3:15" hidden="1" x14ac:dyDescent="0.25">
      <c r="C759" t="str">
        <f t="shared" si="11"/>
        <v>select N'Поп Емілія Василівна', N'13',  N'Кардіологічне відділення',  N'лікар-кардіолог',  N'1.00', 0, 0, 0, getDate(), null, getDate() union all</v>
      </c>
      <c r="D759" t="s">
        <v>1217</v>
      </c>
      <c r="E759" t="s">
        <v>383</v>
      </c>
      <c r="F759" t="s">
        <v>384</v>
      </c>
      <c r="G759" t="s">
        <v>841</v>
      </c>
      <c r="H759" t="s">
        <v>1702</v>
      </c>
      <c r="I759" t="s">
        <v>26</v>
      </c>
      <c r="J759" t="s">
        <v>26</v>
      </c>
      <c r="K759" s="5" t="s">
        <v>1668</v>
      </c>
      <c r="L759" t="s">
        <v>1657</v>
      </c>
      <c r="M759" t="s">
        <v>1569</v>
      </c>
      <c r="O759">
        <v>0</v>
      </c>
    </row>
    <row r="760" spans="3:15" hidden="1" x14ac:dyDescent="0.25">
      <c r="C760" t="str">
        <f t="shared" si="11"/>
        <v>select N'Поп Емілія Василівна', N'13',  N'Кардіологічне відділення',  N'лікар-кардіолог',  N'0.25', 0, 0, 0, getDate(), null, getDate() union all</v>
      </c>
      <c r="D760" t="s">
        <v>1217</v>
      </c>
      <c r="E760" t="s">
        <v>383</v>
      </c>
      <c r="F760" t="s">
        <v>384</v>
      </c>
      <c r="G760" t="s">
        <v>841</v>
      </c>
      <c r="H760" t="s">
        <v>1472</v>
      </c>
      <c r="I760" t="s">
        <v>26</v>
      </c>
      <c r="J760" t="s">
        <v>26</v>
      </c>
      <c r="K760" s="5" t="s">
        <v>1668</v>
      </c>
      <c r="L760" t="s">
        <v>1574</v>
      </c>
      <c r="M760" t="s">
        <v>1570</v>
      </c>
      <c r="O760">
        <v>0</v>
      </c>
    </row>
    <row r="761" spans="3:15" hidden="1" x14ac:dyDescent="0.25">
      <c r="C761" t="str">
        <f t="shared" si="11"/>
        <v>select N'Попик Василь Васильович', N'32',  N'Офтальмологічний кабінет',  N'лікар-офтальмолог',  N'1.00', 0, 0, 5235.3367, getDate(), null, getDate() union all</v>
      </c>
      <c r="D761" t="s">
        <v>803</v>
      </c>
      <c r="E761" t="s">
        <v>692</v>
      </c>
      <c r="F761" t="s">
        <v>84</v>
      </c>
      <c r="G761" t="s">
        <v>693</v>
      </c>
      <c r="H761" t="s">
        <v>426</v>
      </c>
      <c r="I761" t="s">
        <v>26</v>
      </c>
      <c r="J761" t="s">
        <v>26</v>
      </c>
      <c r="K761" t="s">
        <v>1569</v>
      </c>
      <c r="L761" t="s">
        <v>1569</v>
      </c>
      <c r="M761" t="s">
        <v>1569</v>
      </c>
      <c r="O761" t="s">
        <v>1590</v>
      </c>
    </row>
    <row r="762" spans="3:15" hidden="1" x14ac:dyDescent="0.25">
      <c r="C762" t="str">
        <f t="shared" si="11"/>
        <v>select N'Попик Наталія Михайлівна', N'22',  N'Відділення загальної терапії',  N'сестра медична',  N'1.00', 8, 200, 0, getDate(), null, getDate() union all</v>
      </c>
      <c r="D762" t="s">
        <v>460</v>
      </c>
      <c r="E762" t="s">
        <v>202</v>
      </c>
      <c r="F762" t="s">
        <v>203</v>
      </c>
      <c r="G762" t="s">
        <v>93</v>
      </c>
      <c r="H762" t="s">
        <v>181</v>
      </c>
      <c r="I762" t="s">
        <v>48</v>
      </c>
      <c r="J762" t="s">
        <v>95</v>
      </c>
      <c r="K762" t="s">
        <v>1569</v>
      </c>
      <c r="L762" t="s">
        <v>1569</v>
      </c>
      <c r="M762" t="s">
        <v>1569</v>
      </c>
      <c r="O762">
        <v>0</v>
      </c>
    </row>
    <row r="763" spans="3:15" hidden="1" x14ac:dyDescent="0.25">
      <c r="C763" t="str">
        <f t="shared" si="11"/>
        <v>select N'Поплавська Галина Вікторівна', N'84',  N'Інсультне відділення',  N'Молодша медична сестра',  N'1.00', 8, 120, 0, getDate(), null, getDate() union all</v>
      </c>
      <c r="D763" t="s">
        <v>1501</v>
      </c>
      <c r="E763" t="s">
        <v>282</v>
      </c>
      <c r="F763" t="s">
        <v>89</v>
      </c>
      <c r="G763" t="s">
        <v>111</v>
      </c>
      <c r="H763" t="s">
        <v>290</v>
      </c>
      <c r="I763" t="s">
        <v>48</v>
      </c>
      <c r="J763" t="s">
        <v>112</v>
      </c>
      <c r="K763" t="s">
        <v>1569</v>
      </c>
      <c r="L763" t="s">
        <v>1569</v>
      </c>
      <c r="M763" t="s">
        <v>1569</v>
      </c>
      <c r="O763">
        <v>0</v>
      </c>
    </row>
    <row r="764" spans="3:15" hidden="1" x14ac:dyDescent="0.25">
      <c r="C764" t="str">
        <f t="shared" si="11"/>
        <v>select N'Попов Валентин Вадимович', N'32',  N'Кабінет ендоскопії',  N'лікар-ендоскопіст',  N'0.75', 0, 0, 0, getDate(), null, getDate() union all</v>
      </c>
      <c r="D764" t="s">
        <v>999</v>
      </c>
      <c r="E764" t="s">
        <v>389</v>
      </c>
      <c r="F764" t="s">
        <v>84</v>
      </c>
      <c r="G764" t="s">
        <v>390</v>
      </c>
      <c r="H764" t="s">
        <v>426</v>
      </c>
      <c r="I764" t="s">
        <v>26</v>
      </c>
      <c r="J764" t="s">
        <v>26</v>
      </c>
      <c r="K764" t="s">
        <v>1572</v>
      </c>
      <c r="L764" t="s">
        <v>1569</v>
      </c>
      <c r="M764" t="s">
        <v>1572</v>
      </c>
      <c r="O764">
        <v>0</v>
      </c>
    </row>
    <row r="765" spans="3:15" hidden="1" x14ac:dyDescent="0.25">
      <c r="C765" t="str">
        <f t="shared" si="11"/>
        <v>select N'Попович Кароліна Володимирівна', N'93',  N'Бухгалтерія',  N'Старший економіст',  N'1.00', 10, 800, 0, getDate(), null, getDate() union all</v>
      </c>
      <c r="D765" t="s">
        <v>1174</v>
      </c>
      <c r="E765" t="s">
        <v>330</v>
      </c>
      <c r="F765" t="s">
        <v>331</v>
      </c>
      <c r="G765" t="s">
        <v>1175</v>
      </c>
      <c r="H765" t="s">
        <v>25</v>
      </c>
      <c r="I765" t="s">
        <v>55</v>
      </c>
      <c r="J765" t="s">
        <v>56</v>
      </c>
      <c r="K765" t="s">
        <v>1569</v>
      </c>
      <c r="L765" t="s">
        <v>1569</v>
      </c>
      <c r="M765" t="s">
        <v>1569</v>
      </c>
      <c r="O765">
        <v>0</v>
      </c>
    </row>
    <row r="766" spans="3:15" hidden="1" x14ac:dyDescent="0.25">
      <c r="C766" t="str">
        <f t="shared" si="11"/>
        <v>select N'Попович Магдалина Іванівна', N'3',  N'Інфекційне відділення',  N'Молодша медична сестра',  N'1.00', 8, 120, 0, getDate(), null, getDate() union all</v>
      </c>
      <c r="D766" t="s">
        <v>583</v>
      </c>
      <c r="E766" t="s">
        <v>92</v>
      </c>
      <c r="F766" t="s">
        <v>77</v>
      </c>
      <c r="G766" t="s">
        <v>111</v>
      </c>
      <c r="H766" t="s">
        <v>25</v>
      </c>
      <c r="I766" t="s">
        <v>48</v>
      </c>
      <c r="J766" t="s">
        <v>112</v>
      </c>
      <c r="K766" t="s">
        <v>1569</v>
      </c>
      <c r="L766" t="s">
        <v>1569</v>
      </c>
      <c r="M766" t="s">
        <v>1569</v>
      </c>
      <c r="O766">
        <v>0</v>
      </c>
    </row>
    <row r="767" spans="3:15" hidden="1" x14ac:dyDescent="0.25">
      <c r="C767" t="str">
        <f t="shared" si="11"/>
        <v>select N'Попович Мар’яна Василівна', N'32',  N'Неврологічний кабінет',  N'лікар-невропатолог',  N'1.00', 0, 0, 0, getDate(), null, getDate() union all</v>
      </c>
      <c r="D767" t="s">
        <v>949</v>
      </c>
      <c r="E767" t="s">
        <v>97</v>
      </c>
      <c r="F767" t="s">
        <v>84</v>
      </c>
      <c r="G767" t="s">
        <v>90</v>
      </c>
      <c r="H767" t="s">
        <v>525</v>
      </c>
      <c r="I767" t="s">
        <v>26</v>
      </c>
      <c r="J767" t="s">
        <v>26</v>
      </c>
      <c r="K767" t="s">
        <v>1569</v>
      </c>
      <c r="L767" t="s">
        <v>1569</v>
      </c>
      <c r="M767" t="s">
        <v>1569</v>
      </c>
      <c r="O767">
        <v>0</v>
      </c>
    </row>
    <row r="768" spans="3:15" hidden="1" x14ac:dyDescent="0.25">
      <c r="C768" t="str">
        <f t="shared" si="11"/>
        <v>select N'Попович Мирослава Ярославівна', N'60',  N'Реабілітаційне відділення',  N'Ерготерапевт',  N'1.00', 8, 360, 0, getDate(), null, getDate() union all</v>
      </c>
      <c r="D768" t="s">
        <v>1137</v>
      </c>
      <c r="E768" t="s">
        <v>100</v>
      </c>
      <c r="F768" t="s">
        <v>101</v>
      </c>
      <c r="G768" t="s">
        <v>105</v>
      </c>
      <c r="H768" t="s">
        <v>31</v>
      </c>
      <c r="I768">
        <v>8</v>
      </c>
      <c r="J768">
        <v>360</v>
      </c>
      <c r="K768" t="s">
        <v>1569</v>
      </c>
      <c r="L768" t="s">
        <v>1569</v>
      </c>
      <c r="M768" t="s">
        <v>1569</v>
      </c>
      <c r="O768">
        <v>0</v>
      </c>
    </row>
    <row r="769" spans="3:15" hidden="1" x14ac:dyDescent="0.25">
      <c r="C769" t="str">
        <f t="shared" si="11"/>
        <v>select N'Попович Оксана Михайлівна', N'94',  N'Господарський відділ',  N'ліфтер',  N'1.00', 0, 0, 0, getDate(), null, getDate() union all</v>
      </c>
      <c r="D769" t="s">
        <v>793</v>
      </c>
      <c r="E769" t="s">
        <v>63</v>
      </c>
      <c r="F769" t="s">
        <v>64</v>
      </c>
      <c r="G769" t="s">
        <v>792</v>
      </c>
      <c r="H769" t="s">
        <v>196</v>
      </c>
      <c r="I769" t="s">
        <v>26</v>
      </c>
      <c r="J769" t="s">
        <v>26</v>
      </c>
      <c r="K769" t="s">
        <v>1569</v>
      </c>
      <c r="L769" t="s">
        <v>1569</v>
      </c>
      <c r="M769" t="s">
        <v>1569</v>
      </c>
      <c r="O769">
        <v>0</v>
      </c>
    </row>
    <row r="770" spans="3:15" hidden="1" x14ac:dyDescent="0.25">
      <c r="C770" t="str">
        <f t="shared" ref="C770:C833" si="12">CONCATENATE("select N'",D770,"', N'",F770,"', "," N'",E770,"',  N'",G770,"',  N'",M770,"', ",I770,", ",J770,", ",O770,", getDate(), null, getDate() union all")</f>
        <v>select N'Попович Христина Віталіївна', N'22',  N'Відділення загальної терапії',  N'сестра медична',  N'1.00', 8, 200, 0, getDate(), null, getDate() union all</v>
      </c>
      <c r="D770" t="s">
        <v>1270</v>
      </c>
      <c r="E770" t="s">
        <v>202</v>
      </c>
      <c r="F770" t="s">
        <v>203</v>
      </c>
      <c r="G770" t="s">
        <v>93</v>
      </c>
      <c r="H770" t="s">
        <v>149</v>
      </c>
      <c r="I770" t="s">
        <v>48</v>
      </c>
      <c r="J770" t="s">
        <v>95</v>
      </c>
      <c r="K770" t="s">
        <v>1569</v>
      </c>
      <c r="L770" t="s">
        <v>1569</v>
      </c>
      <c r="M770" t="s">
        <v>1569</v>
      </c>
      <c r="O770">
        <v>0</v>
      </c>
    </row>
    <row r="771" spans="3:15" hidden="1" x14ac:dyDescent="0.25">
      <c r="C771" t="str">
        <f t="shared" si="12"/>
        <v>select N'Порохнавець Марина Іванівна', N'84',  N'Інсультне відділення',  N'сестра медична',  N'0.25', 8, 200, 0, getDate(), null, getDate() union all</v>
      </c>
      <c r="D771" t="s">
        <v>576</v>
      </c>
      <c r="E771" t="s">
        <v>282</v>
      </c>
      <c r="F771" t="s">
        <v>89</v>
      </c>
      <c r="G771" t="s">
        <v>93</v>
      </c>
      <c r="H771" t="s">
        <v>577</v>
      </c>
      <c r="I771" t="s">
        <v>48</v>
      </c>
      <c r="J771" t="s">
        <v>95</v>
      </c>
      <c r="K771" t="s">
        <v>1569</v>
      </c>
      <c r="L771" t="s">
        <v>1570</v>
      </c>
      <c r="M771" t="s">
        <v>1570</v>
      </c>
      <c r="O771">
        <v>0</v>
      </c>
    </row>
    <row r="772" spans="3:15" hidden="1" x14ac:dyDescent="0.25">
      <c r="C772" t="str">
        <f t="shared" si="12"/>
        <v>select N'Порохнавець Марина Іванівна', N'84',  N'Терапевтичний блок інтенсивної терапії',  N'сестра медична',  N'0.75', 8, 200, 0, getDate(), null, getDate() union all</v>
      </c>
      <c r="D772" t="s">
        <v>576</v>
      </c>
      <c r="E772" t="s">
        <v>88</v>
      </c>
      <c r="F772" t="s">
        <v>89</v>
      </c>
      <c r="G772" t="s">
        <v>93</v>
      </c>
      <c r="H772" t="s">
        <v>551</v>
      </c>
      <c r="I772" t="s">
        <v>48</v>
      </c>
      <c r="J772" t="s">
        <v>95</v>
      </c>
      <c r="K772" t="s">
        <v>1569</v>
      </c>
      <c r="L772" t="s">
        <v>1572</v>
      </c>
      <c r="M772" t="s">
        <v>1572</v>
      </c>
      <c r="O772">
        <v>0</v>
      </c>
    </row>
    <row r="773" spans="3:15" hidden="1" x14ac:dyDescent="0.25">
      <c r="C773" t="str">
        <f t="shared" si="12"/>
        <v>select N'Порохнавець Світлана Миколаївна', N'85',  N'Відділення сумісного перебування матері та дитини',  N'Молодша медична сестра',  N'1.00', 8, 120, 0, getDate(), null, getDate() union all</v>
      </c>
      <c r="D773" t="s">
        <v>677</v>
      </c>
      <c r="E773" t="s">
        <v>146</v>
      </c>
      <c r="F773" t="s">
        <v>147</v>
      </c>
      <c r="G773" t="s">
        <v>111</v>
      </c>
      <c r="H773" t="s">
        <v>25</v>
      </c>
      <c r="I773" t="s">
        <v>48</v>
      </c>
      <c r="J773" t="s">
        <v>112</v>
      </c>
      <c r="K773" t="s">
        <v>1569</v>
      </c>
      <c r="L773" t="s">
        <v>1569</v>
      </c>
      <c r="M773" t="s">
        <v>1569</v>
      </c>
      <c r="O773">
        <v>0</v>
      </c>
    </row>
    <row r="774" spans="3:15" hidden="1" x14ac:dyDescent="0.25">
      <c r="C774" t="str">
        <f t="shared" si="12"/>
        <v>select N'Причина Любов Петрівна', N'32',  N'Офтальмологічний кабінет',  N'сестра медична',  N'1.00', 8, 200, 0, getDate(), null, getDate() union all</v>
      </c>
      <c r="D774" t="s">
        <v>694</v>
      </c>
      <c r="E774" t="s">
        <v>692</v>
      </c>
      <c r="F774" t="s">
        <v>84</v>
      </c>
      <c r="G774" t="s">
        <v>93</v>
      </c>
      <c r="H774" t="s">
        <v>106</v>
      </c>
      <c r="I774" t="s">
        <v>48</v>
      </c>
      <c r="J774" t="s">
        <v>95</v>
      </c>
      <c r="K774" t="s">
        <v>1569</v>
      </c>
      <c r="L774" t="s">
        <v>1569</v>
      </c>
      <c r="M774" t="s">
        <v>1569</v>
      </c>
      <c r="O774">
        <v>0</v>
      </c>
    </row>
    <row r="775" spans="3:15" hidden="1" x14ac:dyDescent="0.25">
      <c r="C775" t="str">
        <f t="shared" si="12"/>
        <v>select N'Продан Василь Степанович', N'32',  N'Травматологічний кабінет',  N'лікар-ортопед-травматолог',  N'1.00', 0, 0, 0, getDate(), null, getDate() union all</v>
      </c>
      <c r="D775" t="s">
        <v>244</v>
      </c>
      <c r="E775" t="s">
        <v>240</v>
      </c>
      <c r="F775" t="s">
        <v>84</v>
      </c>
      <c r="G775" t="s">
        <v>24</v>
      </c>
      <c r="H775">
        <v>1</v>
      </c>
      <c r="I775" t="s">
        <v>26</v>
      </c>
      <c r="J775" t="s">
        <v>26</v>
      </c>
      <c r="K775" t="s">
        <v>1569</v>
      </c>
      <c r="L775" t="s">
        <v>1569</v>
      </c>
      <c r="M775" t="s">
        <v>1569</v>
      </c>
      <c r="O775">
        <v>0</v>
      </c>
    </row>
    <row r="776" spans="3:15" hidden="1" x14ac:dyDescent="0.25">
      <c r="C776" t="str">
        <f t="shared" si="12"/>
        <v>select N'Прокопець Ганна Степанівна', N'3',  N'Інфекційне відділення',  N'сестра медична маніпуляційна',  N'1.00', 8, 260, 0, getDate(), null, getDate() union all</v>
      </c>
      <c r="D776" t="s">
        <v>1194</v>
      </c>
      <c r="E776" t="s">
        <v>92</v>
      </c>
      <c r="F776" t="s">
        <v>77</v>
      </c>
      <c r="G776" t="s">
        <v>188</v>
      </c>
      <c r="H776" t="s">
        <v>353</v>
      </c>
      <c r="I776" t="s">
        <v>48</v>
      </c>
      <c r="J776" t="s">
        <v>49</v>
      </c>
      <c r="K776" t="s">
        <v>1569</v>
      </c>
      <c r="L776" t="s">
        <v>1569</v>
      </c>
      <c r="M776" t="s">
        <v>1569</v>
      </c>
      <c r="O776">
        <v>0</v>
      </c>
    </row>
    <row r="777" spans="3:15" hidden="1" x14ac:dyDescent="0.25">
      <c r="C777" t="str">
        <f t="shared" si="12"/>
        <v>select N'Прокопець Тетяна Миколаївна', N'2',  N'Відділення екстреної (невідкладної) медичної допомоги',  N'Молодша медична сестра',  N'1.00', 8, 120, 0, getDate(), null, getDate() union all</v>
      </c>
      <c r="D777" t="s">
        <v>1540</v>
      </c>
      <c r="E777" t="s">
        <v>173</v>
      </c>
      <c r="F777" t="s">
        <v>30</v>
      </c>
      <c r="G777" t="s">
        <v>111</v>
      </c>
      <c r="H777" t="s">
        <v>25</v>
      </c>
      <c r="I777" t="s">
        <v>48</v>
      </c>
      <c r="J777" t="s">
        <v>112</v>
      </c>
      <c r="K777" t="s">
        <v>1569</v>
      </c>
      <c r="L777" t="s">
        <v>1569</v>
      </c>
      <c r="M777" t="s">
        <v>1569</v>
      </c>
      <c r="O777">
        <v>0</v>
      </c>
    </row>
    <row r="778" spans="3:15" hidden="1" x14ac:dyDescent="0.25">
      <c r="C778" t="str">
        <f t="shared" si="12"/>
        <v>select N'Псяйка Магдалина Юріївна', N'81',  N'Операційне відділення',  N'Сестра медична операційна старша',  N'1.00', 8, 280, 0, getDate(), null, getDate() union all</v>
      </c>
      <c r="D778" t="s">
        <v>1256</v>
      </c>
      <c r="E778" t="s">
        <v>297</v>
      </c>
      <c r="F778" t="s">
        <v>227</v>
      </c>
      <c r="G778" t="s">
        <v>1257</v>
      </c>
      <c r="H778" t="s">
        <v>25</v>
      </c>
      <c r="I778" t="s">
        <v>48</v>
      </c>
      <c r="J778" t="s">
        <v>118</v>
      </c>
      <c r="K778" t="s">
        <v>1569</v>
      </c>
      <c r="L778" t="s">
        <v>1569</v>
      </c>
      <c r="M778" t="s">
        <v>1569</v>
      </c>
      <c r="O778">
        <v>0</v>
      </c>
    </row>
    <row r="779" spans="3:15" hidden="1" x14ac:dyDescent="0.25">
      <c r="C779" t="str">
        <f t="shared" si="12"/>
        <v>select N'Пуга Емілія Євгенівна', N'5',  N'Відділення ортопедії, травматології та нейрохірургії',  N'сестра медична',  N'1.00', 8, 200, 0, getDate(), null, getDate() union all</v>
      </c>
      <c r="D779" t="s">
        <v>1029</v>
      </c>
      <c r="E779" t="s">
        <v>22</v>
      </c>
      <c r="F779" t="s">
        <v>23</v>
      </c>
      <c r="G779" t="s">
        <v>93</v>
      </c>
      <c r="H779" t="s">
        <v>25</v>
      </c>
      <c r="I779" t="s">
        <v>48</v>
      </c>
      <c r="J779" t="s">
        <v>95</v>
      </c>
      <c r="K779" t="s">
        <v>1569</v>
      </c>
      <c r="L779" t="s">
        <v>1569</v>
      </c>
      <c r="M779" t="s">
        <v>1569</v>
      </c>
      <c r="O779">
        <v>0</v>
      </c>
    </row>
    <row r="780" spans="3:15" hidden="1" x14ac:dyDescent="0.25">
      <c r="C780" t="str">
        <f t="shared" si="12"/>
        <v>select N'Пуга Крістіна Юріївна', N'18',  N'Хірургічне відділення №1',  N'сестра медична',  N'1.00', 8, 200, 0, getDate(), null, getDate() union all</v>
      </c>
      <c r="D780" t="s">
        <v>1279</v>
      </c>
      <c r="E780" t="s">
        <v>151</v>
      </c>
      <c r="F780" t="s">
        <v>152</v>
      </c>
      <c r="G780" t="s">
        <v>93</v>
      </c>
      <c r="H780" t="s">
        <v>181</v>
      </c>
      <c r="I780" t="s">
        <v>48</v>
      </c>
      <c r="J780" t="s">
        <v>95</v>
      </c>
      <c r="K780" t="s">
        <v>1569</v>
      </c>
      <c r="L780" t="s">
        <v>1569</v>
      </c>
      <c r="M780" t="s">
        <v>1569</v>
      </c>
      <c r="O780">
        <v>0</v>
      </c>
    </row>
    <row r="781" spans="3:15" hidden="1" x14ac:dyDescent="0.25">
      <c r="C781" t="str">
        <f t="shared" si="12"/>
        <v>select N'Пуга Марія Іванівна', N'81',  N'Ургентна мала операційна',  N'Молодша медична сестра',  N'1.00', 8, 120, 0, getDate(), null, getDate() union all</v>
      </c>
      <c r="D781" t="s">
        <v>1054</v>
      </c>
      <c r="E781" t="s">
        <v>324</v>
      </c>
      <c r="F781" t="s">
        <v>227</v>
      </c>
      <c r="G781" t="s">
        <v>111</v>
      </c>
      <c r="H781" t="s">
        <v>31</v>
      </c>
      <c r="I781" t="s">
        <v>48</v>
      </c>
      <c r="J781" t="s">
        <v>112</v>
      </c>
      <c r="K781" t="s">
        <v>1569</v>
      </c>
      <c r="L781" t="s">
        <v>1569</v>
      </c>
      <c r="M781" t="s">
        <v>1569</v>
      </c>
      <c r="O781">
        <v>0</v>
      </c>
    </row>
    <row r="782" spans="3:15" hidden="1" x14ac:dyDescent="0.25">
      <c r="C782" t="str">
        <f t="shared" si="12"/>
        <v>select N'Пуфлер Надія Юріївна', N'20',  N'Відділення переливання крові',  N'сестра-господиня',  N'1.00', 8, 140, 0, getDate(), null, getDate() union all</v>
      </c>
      <c r="D782" t="s">
        <v>743</v>
      </c>
      <c r="E782" t="s">
        <v>736</v>
      </c>
      <c r="F782" t="s">
        <v>737</v>
      </c>
      <c r="G782" t="s">
        <v>183</v>
      </c>
      <c r="H782" t="s">
        <v>25</v>
      </c>
      <c r="I782" t="s">
        <v>48</v>
      </c>
      <c r="J782" t="s">
        <v>184</v>
      </c>
      <c r="K782" t="s">
        <v>1569</v>
      </c>
      <c r="L782" t="s">
        <v>1569</v>
      </c>
      <c r="M782" t="s">
        <v>1569</v>
      </c>
      <c r="O782">
        <v>0</v>
      </c>
    </row>
    <row r="783" spans="3:15" hidden="1" x14ac:dyDescent="0.25">
      <c r="C783" t="str">
        <f t="shared" si="12"/>
        <v>select N'Пфайфер Наталія Юріївна', N'91',  N'Загально-лікарняний персонал',  N'архіваріус',  N'1.00', 8, 360, 0, getDate(), null, getDate() union all</v>
      </c>
      <c r="D783" t="s">
        <v>1179</v>
      </c>
      <c r="E783" t="s">
        <v>1180</v>
      </c>
      <c r="F783" t="s">
        <v>116</v>
      </c>
      <c r="G783" t="s">
        <v>837</v>
      </c>
      <c r="H783" t="s">
        <v>25</v>
      </c>
      <c r="I783" t="s">
        <v>48</v>
      </c>
      <c r="J783" t="s">
        <v>314</v>
      </c>
      <c r="K783" t="s">
        <v>1569</v>
      </c>
      <c r="L783" t="s">
        <v>1569</v>
      </c>
      <c r="M783" t="s">
        <v>1569</v>
      </c>
      <c r="O783">
        <v>0</v>
      </c>
    </row>
    <row r="784" spans="3:15" hidden="1" x14ac:dyDescent="0.25">
      <c r="C784" t="str">
        <f t="shared" si="12"/>
        <v>select N'Радик Валерія Ярославівна', N'79',  N'Відділення Судинної Хірургії',  N'сестра медична маніпуляційна',  N'1.00', 8, 260, 0, getDate(), null, getDate() union all</v>
      </c>
      <c r="D784" t="s">
        <v>187</v>
      </c>
      <c r="E784" t="s">
        <v>67</v>
      </c>
      <c r="F784" t="s">
        <v>68</v>
      </c>
      <c r="G784" t="s">
        <v>188</v>
      </c>
      <c r="H784" t="s">
        <v>31</v>
      </c>
      <c r="I784" t="s">
        <v>48</v>
      </c>
      <c r="J784" t="s">
        <v>49</v>
      </c>
      <c r="K784" t="s">
        <v>1569</v>
      </c>
      <c r="L784" t="s">
        <v>1569</v>
      </c>
      <c r="M784" t="s">
        <v>1569</v>
      </c>
      <c r="O784">
        <v>0</v>
      </c>
    </row>
    <row r="785" spans="3:15" hidden="1" x14ac:dyDescent="0.25">
      <c r="C785" t="str">
        <f t="shared" si="12"/>
        <v>select N'Рак Лариса Олегівна', N'32',  N'Реабілітаційний кабінет',  N'лікар-фізіотерапевт',  N'0.50', 0, 0, 0, getDate(), null, getDate() union all</v>
      </c>
      <c r="D785" t="s">
        <v>766</v>
      </c>
      <c r="E785" t="s">
        <v>758</v>
      </c>
      <c r="F785" t="s">
        <v>84</v>
      </c>
      <c r="G785" t="s">
        <v>767</v>
      </c>
      <c r="H785" t="s">
        <v>359</v>
      </c>
      <c r="I785" t="s">
        <v>26</v>
      </c>
      <c r="J785" t="s">
        <v>26</v>
      </c>
      <c r="K785" t="s">
        <v>1571</v>
      </c>
      <c r="L785" t="s">
        <v>1569</v>
      </c>
      <c r="M785" t="s">
        <v>1571</v>
      </c>
      <c r="O785">
        <v>0</v>
      </c>
    </row>
    <row r="786" spans="3:15" hidden="1" x14ac:dyDescent="0.25">
      <c r="C786" t="str">
        <f t="shared" si="12"/>
        <v>select N'Ратушна Вікторія Іванівна', N'32',  N'Травматологічний кабінет',  N'сестра медична',  N'1.00', 8, 200, 0, getDate(), null, getDate() union all</v>
      </c>
      <c r="D786" t="s">
        <v>963</v>
      </c>
      <c r="E786" t="s">
        <v>240</v>
      </c>
      <c r="F786" t="s">
        <v>84</v>
      </c>
      <c r="G786" t="s">
        <v>93</v>
      </c>
      <c r="H786" t="s">
        <v>168</v>
      </c>
      <c r="I786" t="s">
        <v>48</v>
      </c>
      <c r="J786" t="s">
        <v>95</v>
      </c>
      <c r="K786" t="s">
        <v>1569</v>
      </c>
      <c r="L786" t="s">
        <v>1569</v>
      </c>
      <c r="M786" t="s">
        <v>1569</v>
      </c>
      <c r="O786">
        <v>0</v>
      </c>
    </row>
    <row r="787" spans="3:15" hidden="1" x14ac:dyDescent="0.25">
      <c r="C787" t="str">
        <f t="shared" si="12"/>
        <v>select N'Рахмана Тетяна Олександрівна', N'32',  N'Загальнолікарський кабінет',  N'сестра медична',  N'1.00', 8, 200, 0, getDate(), null, getDate() union all</v>
      </c>
      <c r="D787" t="s">
        <v>1035</v>
      </c>
      <c r="E787" t="s">
        <v>127</v>
      </c>
      <c r="F787" t="s">
        <v>84</v>
      </c>
      <c r="G787" t="s">
        <v>93</v>
      </c>
      <c r="H787" t="s">
        <v>31</v>
      </c>
      <c r="I787" t="s">
        <v>48</v>
      </c>
      <c r="J787" t="s">
        <v>95</v>
      </c>
      <c r="K787" t="s">
        <v>1569</v>
      </c>
      <c r="L787" t="s">
        <v>1569</v>
      </c>
      <c r="M787" t="s">
        <v>1569</v>
      </c>
      <c r="O787">
        <v>0</v>
      </c>
    </row>
    <row r="788" spans="3:15" hidden="1" x14ac:dyDescent="0.25">
      <c r="C788" t="str">
        <f t="shared" si="12"/>
        <v>select N'Реблян Вікторія Карлівна', N'32',  N'Загальнолікарський кабінет',  N'сестра медична',  N'1.00', 8, 200, 0, getDate(), null, getDate() union all</v>
      </c>
      <c r="D788" t="s">
        <v>862</v>
      </c>
      <c r="E788" t="s">
        <v>127</v>
      </c>
      <c r="F788" t="s">
        <v>84</v>
      </c>
      <c r="G788" t="s">
        <v>93</v>
      </c>
      <c r="H788" t="s">
        <v>25</v>
      </c>
      <c r="I788" t="s">
        <v>48</v>
      </c>
      <c r="J788" t="s">
        <v>95</v>
      </c>
      <c r="K788" t="s">
        <v>1569</v>
      </c>
      <c r="L788" t="s">
        <v>1569</v>
      </c>
      <c r="M788" t="s">
        <v>1569</v>
      </c>
      <c r="O788">
        <v>0</v>
      </c>
    </row>
    <row r="789" spans="3:15" hidden="1" x14ac:dyDescent="0.25">
      <c r="C789" t="str">
        <f t="shared" si="12"/>
        <v>select N'Рев’юк Тетяна Леонідівна', N'7',  N'Відділення анестезіології та інтенсивної терапії',  N'сестра-господиня',  N'1.00', 8, 140, 0, getDate(), null, getDate() union all</v>
      </c>
      <c r="D789" t="s">
        <v>606</v>
      </c>
      <c r="E789" t="s">
        <v>206</v>
      </c>
      <c r="F789" t="s">
        <v>140</v>
      </c>
      <c r="G789" t="s">
        <v>183</v>
      </c>
      <c r="H789" t="s">
        <v>353</v>
      </c>
      <c r="I789" t="s">
        <v>48</v>
      </c>
      <c r="J789" t="s">
        <v>184</v>
      </c>
      <c r="K789" t="s">
        <v>1569</v>
      </c>
      <c r="L789" t="s">
        <v>1569</v>
      </c>
      <c r="M789" t="s">
        <v>1569</v>
      </c>
      <c r="O789">
        <v>0</v>
      </c>
    </row>
    <row r="790" spans="3:15" hidden="1" x14ac:dyDescent="0.25">
      <c r="C790" t="str">
        <f t="shared" si="12"/>
        <v>select N'Ревті Надія Іванівна', N'83',  N'Відділення патології вагітності та екстрагенітальної патології',  N'Молодша медична сестра',  N'1.00', 8, 120, 0, getDate(), null, getDate() union all</v>
      </c>
      <c r="D790" t="s">
        <v>700</v>
      </c>
      <c r="E790" t="s">
        <v>44</v>
      </c>
      <c r="F790" t="s">
        <v>45</v>
      </c>
      <c r="G790" t="s">
        <v>111</v>
      </c>
      <c r="H790" t="s">
        <v>25</v>
      </c>
      <c r="I790" t="s">
        <v>48</v>
      </c>
      <c r="J790" t="s">
        <v>112</v>
      </c>
      <c r="K790" s="5" t="s">
        <v>1669</v>
      </c>
      <c r="L790" t="s">
        <v>1659</v>
      </c>
      <c r="M790" t="s">
        <v>1569</v>
      </c>
      <c r="O790">
        <v>0</v>
      </c>
    </row>
    <row r="791" spans="3:15" hidden="1" x14ac:dyDescent="0.25">
      <c r="C791" t="str">
        <f t="shared" si="12"/>
        <v>select N'Ревті Надія Іванівна', N'96',  N'Приймальний блок',  N'Молодша медична сестра',  N'0.50', 8, 120, 0, getDate(), null, getDate() union all</v>
      </c>
      <c r="D791" t="s">
        <v>700</v>
      </c>
      <c r="E791" t="s">
        <v>637</v>
      </c>
      <c r="F791" t="s">
        <v>638</v>
      </c>
      <c r="G791" t="s">
        <v>111</v>
      </c>
      <c r="H791" t="s">
        <v>798</v>
      </c>
      <c r="I791" t="s">
        <v>48</v>
      </c>
      <c r="J791" t="s">
        <v>112</v>
      </c>
      <c r="K791" s="5" t="s">
        <v>1669</v>
      </c>
      <c r="L791" t="s">
        <v>1660</v>
      </c>
      <c r="M791" t="s">
        <v>1571</v>
      </c>
      <c r="O791">
        <v>0</v>
      </c>
    </row>
    <row r="792" spans="3:15" hidden="1" x14ac:dyDescent="0.25">
      <c r="C792" t="str">
        <f t="shared" si="12"/>
        <v>select N'Рега Наталія Василівна', N'86',  N'Відділення постінтенсивного виходжування для новонароджених та постнатального догляду',  N'сестра медична',  N'1.00', 8, 200, 0, getDate(), null, getDate() union all</v>
      </c>
      <c r="D792" t="s">
        <v>731</v>
      </c>
      <c r="E792" t="s">
        <v>681</v>
      </c>
      <c r="F792" t="s">
        <v>682</v>
      </c>
      <c r="G792" t="s">
        <v>93</v>
      </c>
      <c r="H792" t="s">
        <v>732</v>
      </c>
      <c r="I792" t="s">
        <v>48</v>
      </c>
      <c r="J792" t="s">
        <v>95</v>
      </c>
      <c r="K792" t="s">
        <v>1569</v>
      </c>
      <c r="L792" t="s">
        <v>1569</v>
      </c>
      <c r="M792" t="s">
        <v>1569</v>
      </c>
      <c r="O792">
        <v>0</v>
      </c>
    </row>
    <row r="793" spans="3:15" hidden="1" x14ac:dyDescent="0.25">
      <c r="C793" t="str">
        <f t="shared" si="12"/>
        <v>select N'Репещук Надія Павлівна', N'97',  N'Акушерський блок',  N'Молодша медична сестра',  N'1.00', 8, 120, 0, getDate(), null, getDate() union all</v>
      </c>
      <c r="D793" t="s">
        <v>701</v>
      </c>
      <c r="E793" t="s">
        <v>641</v>
      </c>
      <c r="F793" t="s">
        <v>642</v>
      </c>
      <c r="G793" t="s">
        <v>111</v>
      </c>
      <c r="H793" t="s">
        <v>290</v>
      </c>
      <c r="I793" t="s">
        <v>48</v>
      </c>
      <c r="J793" t="s">
        <v>112</v>
      </c>
      <c r="K793" t="s">
        <v>1569</v>
      </c>
      <c r="L793" t="s">
        <v>1569</v>
      </c>
      <c r="M793" t="s">
        <v>1569</v>
      </c>
      <c r="O793">
        <v>0</v>
      </c>
    </row>
    <row r="794" spans="3:15" hidden="1" x14ac:dyDescent="0.25">
      <c r="C794" t="str">
        <f t="shared" si="12"/>
        <v>select N'Репинець Оксана Іванівна', N'21',  N'Онкологічне відділення',  N'сестра-господиня',  N'1.00', 8, 140, 0, getDate(), null, getDate() union all</v>
      </c>
      <c r="D794" t="s">
        <v>182</v>
      </c>
      <c r="E794" t="s">
        <v>40</v>
      </c>
      <c r="F794" t="s">
        <v>41</v>
      </c>
      <c r="G794" t="s">
        <v>183</v>
      </c>
      <c r="H794" t="s">
        <v>25</v>
      </c>
      <c r="I794" t="s">
        <v>48</v>
      </c>
      <c r="J794" t="s">
        <v>184</v>
      </c>
      <c r="K794" s="5" t="s">
        <v>1669</v>
      </c>
      <c r="L794" t="s">
        <v>1659</v>
      </c>
      <c r="M794" t="s">
        <v>1569</v>
      </c>
      <c r="O794">
        <v>0</v>
      </c>
    </row>
    <row r="795" spans="3:15" hidden="1" x14ac:dyDescent="0.25">
      <c r="C795" t="str">
        <f t="shared" si="12"/>
        <v>select N'Репинець Оксана Іванівна', N'21',  N'Онкологічне відділення',  N'Молодша медична сестра',  N'0.50', 8, 120, 0, getDate(), null, getDate() union all</v>
      </c>
      <c r="D795" t="s">
        <v>182</v>
      </c>
      <c r="E795" t="s">
        <v>40</v>
      </c>
      <c r="F795" t="s">
        <v>41</v>
      </c>
      <c r="G795" t="s">
        <v>111</v>
      </c>
      <c r="H795" t="s">
        <v>25</v>
      </c>
      <c r="I795" t="s">
        <v>48</v>
      </c>
      <c r="J795" t="s">
        <v>112</v>
      </c>
      <c r="K795" s="5" t="s">
        <v>1669</v>
      </c>
      <c r="L795" t="s">
        <v>1660</v>
      </c>
      <c r="M795" t="s">
        <v>1571</v>
      </c>
      <c r="O795">
        <v>0</v>
      </c>
    </row>
    <row r="796" spans="3:15" hidden="1" x14ac:dyDescent="0.25">
      <c r="C796" t="str">
        <f t="shared" si="12"/>
        <v>select N'Решетар Андрея-Августина Святославівна', N'60',  N'Реабілітаційне відділення',  N'сестра медична старша',  N'1.00', 8, 280, 0, getDate(), null, getDate() union all</v>
      </c>
      <c r="D796" t="s">
        <v>1183</v>
      </c>
      <c r="E796" t="s">
        <v>100</v>
      </c>
      <c r="F796" t="s">
        <v>101</v>
      </c>
      <c r="G796" t="s">
        <v>117</v>
      </c>
      <c r="H796" t="s">
        <v>320</v>
      </c>
      <c r="I796" t="s">
        <v>48</v>
      </c>
      <c r="J796" t="s">
        <v>118</v>
      </c>
      <c r="K796" t="s">
        <v>1569</v>
      </c>
      <c r="L796" t="s">
        <v>1569</v>
      </c>
      <c r="M796" t="s">
        <v>1569</v>
      </c>
      <c r="O796">
        <v>0</v>
      </c>
    </row>
    <row r="797" spans="3:15" hidden="1" x14ac:dyDescent="0.25">
      <c r="C797" t="str">
        <f t="shared" si="12"/>
        <v>select N'Решетар Вячеслав Омелянович', N'4',  N'Гінекологічне відділення',  N'лікар-акушер-гінеколог',  N'1.00', 0, 0, 0, getDate(), null, getDate() union all</v>
      </c>
      <c r="D797" t="s">
        <v>322</v>
      </c>
      <c r="E797" t="s">
        <v>34</v>
      </c>
      <c r="F797" t="s">
        <v>35</v>
      </c>
      <c r="G797" t="s">
        <v>36</v>
      </c>
      <c r="H797">
        <v>0</v>
      </c>
      <c r="I797" t="s">
        <v>26</v>
      </c>
      <c r="J797" t="s">
        <v>26</v>
      </c>
      <c r="K797" t="s">
        <v>1569</v>
      </c>
      <c r="L797" t="s">
        <v>1569</v>
      </c>
      <c r="M797" t="s">
        <v>1569</v>
      </c>
      <c r="O797">
        <v>0</v>
      </c>
    </row>
    <row r="798" spans="3:15" hidden="1" x14ac:dyDescent="0.25">
      <c r="C798" t="str">
        <f t="shared" si="12"/>
        <v>select N'Решетар Діана Петрівна', N'3',  N'Інфекційне відділення',  N'сестра медична',  N'1.00', 8, 200, 0, getDate(), null, getDate() union all</v>
      </c>
      <c r="D798" t="s">
        <v>559</v>
      </c>
      <c r="E798" t="s">
        <v>92</v>
      </c>
      <c r="F798" t="s">
        <v>77</v>
      </c>
      <c r="G798" t="s">
        <v>93</v>
      </c>
      <c r="H798" t="s">
        <v>31</v>
      </c>
      <c r="I798" t="s">
        <v>48</v>
      </c>
      <c r="J798" t="s">
        <v>95</v>
      </c>
      <c r="K798" t="s">
        <v>1569</v>
      </c>
      <c r="L798" t="s">
        <v>1569</v>
      </c>
      <c r="M798" t="s">
        <v>1569</v>
      </c>
      <c r="O798">
        <v>0</v>
      </c>
    </row>
    <row r="799" spans="3:15" hidden="1" x14ac:dyDescent="0.25">
      <c r="C799" t="str">
        <f t="shared" si="12"/>
        <v>select N'Решетар Світлана Іванівна', N'32',  N'Кол-центр',  N'черговий інформаційно-довідкової служби',  N'1.00', 5, 400, 0, getDate(), null, getDate() union all</v>
      </c>
      <c r="D799" t="s">
        <v>494</v>
      </c>
      <c r="E799" t="s">
        <v>199</v>
      </c>
      <c r="F799" t="s">
        <v>84</v>
      </c>
      <c r="G799" t="s">
        <v>200</v>
      </c>
      <c r="H799" t="s">
        <v>25</v>
      </c>
      <c r="I799">
        <v>5</v>
      </c>
      <c r="J799">
        <v>400</v>
      </c>
      <c r="K799" t="s">
        <v>1569</v>
      </c>
      <c r="L799" t="s">
        <v>1569</v>
      </c>
      <c r="M799" t="s">
        <v>1569</v>
      </c>
      <c r="O799">
        <v>0</v>
      </c>
    </row>
    <row r="800" spans="3:15" hidden="1" x14ac:dyDescent="0.25">
      <c r="C800" t="str">
        <f t="shared" si="12"/>
        <v>select N'Решетар Тетяна Іванівна', N'25',  N'Клініко-діагностична лабораторія',  N'лаборант',  N'1.00', 8, 200, 0, getDate(), null, getDate() union all</v>
      </c>
      <c r="D800" t="s">
        <v>755</v>
      </c>
      <c r="E800" t="s">
        <v>268</v>
      </c>
      <c r="F800" t="s">
        <v>269</v>
      </c>
      <c r="G800" t="s">
        <v>270</v>
      </c>
      <c r="H800" t="s">
        <v>25</v>
      </c>
      <c r="I800" t="s">
        <v>48</v>
      </c>
      <c r="J800" t="s">
        <v>95</v>
      </c>
      <c r="K800" t="s">
        <v>1569</v>
      </c>
      <c r="L800" t="s">
        <v>1569</v>
      </c>
      <c r="M800" t="s">
        <v>1569</v>
      </c>
      <c r="O800">
        <v>0</v>
      </c>
    </row>
    <row r="801" spans="3:15" hidden="1" x14ac:dyDescent="0.25">
      <c r="C801" t="str">
        <f t="shared" si="12"/>
        <v>select N'Решетар Ярослава Ігорівна', N'60',  N'Реабілітаційне відділення',  N'психолог',  N'1.00', 8, 360, 0, getDate(), null, getDate() union all</v>
      </c>
      <c r="D801" t="s">
        <v>1341</v>
      </c>
      <c r="E801" t="s">
        <v>100</v>
      </c>
      <c r="F801" t="s">
        <v>101</v>
      </c>
      <c r="G801" t="s">
        <v>358</v>
      </c>
      <c r="H801" t="s">
        <v>31</v>
      </c>
      <c r="I801" t="s">
        <v>48</v>
      </c>
      <c r="J801" t="s">
        <v>314</v>
      </c>
      <c r="K801" t="s">
        <v>1569</v>
      </c>
      <c r="L801" t="s">
        <v>1569</v>
      </c>
      <c r="M801" t="s">
        <v>1569</v>
      </c>
      <c r="O801">
        <v>0</v>
      </c>
    </row>
    <row r="802" spans="3:15" hidden="1" x14ac:dyDescent="0.25">
      <c r="C802" t="str">
        <f t="shared" si="12"/>
        <v>select N'Решко Тетяна Володимирівна', N'32',  N'Кол-центр',  N'черговий інформаційно-довідкової служби',  N'1.00', 5, 400, 0, getDate(), null, getDate() union all</v>
      </c>
      <c r="D802" t="s">
        <v>903</v>
      </c>
      <c r="E802" t="s">
        <v>199</v>
      </c>
      <c r="F802" t="s">
        <v>84</v>
      </c>
      <c r="G802" t="s">
        <v>200</v>
      </c>
      <c r="H802" t="s">
        <v>31</v>
      </c>
      <c r="I802">
        <v>5</v>
      </c>
      <c r="J802">
        <v>400</v>
      </c>
      <c r="K802" t="s">
        <v>1569</v>
      </c>
      <c r="L802" t="s">
        <v>1569</v>
      </c>
      <c r="M802" t="s">
        <v>1569</v>
      </c>
      <c r="O802">
        <v>0</v>
      </c>
    </row>
    <row r="803" spans="3:15" hidden="1" x14ac:dyDescent="0.25">
      <c r="C803" t="str">
        <f t="shared" si="12"/>
        <v>select N'Рогач Марина Василівна', N'3',  N'Інфекційне відділення',  N'сестра медична',  N'1.00', 8, 200, 0, getDate(), null, getDate() union all</v>
      </c>
      <c r="D803" t="s">
        <v>128</v>
      </c>
      <c r="E803" t="s">
        <v>92</v>
      </c>
      <c r="F803" t="s">
        <v>77</v>
      </c>
      <c r="G803" t="s">
        <v>93</v>
      </c>
      <c r="H803" t="s">
        <v>129</v>
      </c>
      <c r="I803" t="s">
        <v>48</v>
      </c>
      <c r="J803" t="s">
        <v>95</v>
      </c>
      <c r="K803" t="s">
        <v>1569</v>
      </c>
      <c r="L803" t="s">
        <v>1569</v>
      </c>
      <c r="M803" t="s">
        <v>1569</v>
      </c>
      <c r="O803">
        <v>0</v>
      </c>
    </row>
    <row r="804" spans="3:15" hidden="1" x14ac:dyDescent="0.25">
      <c r="C804" t="str">
        <f t="shared" si="12"/>
        <v>select N'Родович Вікторія Іванівна', N'5',  N'Відділення ортопедії, травматології та нейрохірургії',  N'сестра медична',  N'1.00', 8, 200, 0, getDate(), null, getDate() union all</v>
      </c>
      <c r="D804" t="s">
        <v>1280</v>
      </c>
      <c r="E804" t="s">
        <v>22</v>
      </c>
      <c r="F804" t="s">
        <v>23</v>
      </c>
      <c r="G804" t="s">
        <v>93</v>
      </c>
      <c r="H804" t="s">
        <v>181</v>
      </c>
      <c r="I804" t="s">
        <v>48</v>
      </c>
      <c r="J804" t="s">
        <v>95</v>
      </c>
      <c r="K804" t="s">
        <v>1569</v>
      </c>
      <c r="L804" t="s">
        <v>1569</v>
      </c>
      <c r="M804" t="s">
        <v>1569</v>
      </c>
      <c r="O804">
        <v>0</v>
      </c>
    </row>
    <row r="805" spans="3:15" hidden="1" x14ac:dyDescent="0.25">
      <c r="C805" t="str">
        <f t="shared" si="12"/>
        <v>select N'Роєнко Юрій Васильович', N'18',  N'Хірургічне відділення №1',  N'лікар-хірург',  N'0.10', 0, 0, 0, getDate(), null, getDate() union all</v>
      </c>
      <c r="D805" t="s">
        <v>1082</v>
      </c>
      <c r="E805" t="s">
        <v>151</v>
      </c>
      <c r="F805" t="s">
        <v>152</v>
      </c>
      <c r="G805" t="s">
        <v>435</v>
      </c>
      <c r="H805">
        <v>1</v>
      </c>
      <c r="I805" t="s">
        <v>26</v>
      </c>
      <c r="J805" t="s">
        <v>26</v>
      </c>
      <c r="K805" t="s">
        <v>1573</v>
      </c>
      <c r="L805" t="s">
        <v>1569</v>
      </c>
      <c r="M805" t="s">
        <v>1573</v>
      </c>
      <c r="O805">
        <v>0</v>
      </c>
    </row>
    <row r="806" spans="3:15" hidden="1" x14ac:dyDescent="0.25">
      <c r="C806" t="str">
        <f t="shared" si="12"/>
        <v>select N'Рожик Євгенія Валеріївна', N'13',  N'Рентген-операційний блок',  N'сестра медична операційна',  N'1.00', 8, 260, 0, getDate(), null, getDate() union all</v>
      </c>
      <c r="D806" t="s">
        <v>1348</v>
      </c>
      <c r="E806" t="s">
        <v>1192</v>
      </c>
      <c r="F806" t="s">
        <v>384</v>
      </c>
      <c r="G806" t="s">
        <v>228</v>
      </c>
      <c r="H806" t="s">
        <v>181</v>
      </c>
      <c r="I806" t="s">
        <v>48</v>
      </c>
      <c r="J806" t="s">
        <v>49</v>
      </c>
      <c r="K806" s="5" t="s">
        <v>1668</v>
      </c>
      <c r="L806" t="s">
        <v>1657</v>
      </c>
      <c r="M806" t="s">
        <v>1569</v>
      </c>
      <c r="O806">
        <v>0</v>
      </c>
    </row>
    <row r="807" spans="3:15" hidden="1" x14ac:dyDescent="0.25">
      <c r="C807" t="str">
        <f t="shared" si="12"/>
        <v>select N'Рожик Євгенія Валеріївна', N'13',  N'Рентген-операційний блок',  N'сестра медична операційна',  N'0.25', 8, 260, 0, getDate(), null, getDate() union all</v>
      </c>
      <c r="D807" t="s">
        <v>1348</v>
      </c>
      <c r="E807" t="s">
        <v>1192</v>
      </c>
      <c r="F807" t="s">
        <v>384</v>
      </c>
      <c r="G807" t="s">
        <v>228</v>
      </c>
      <c r="H807" t="s">
        <v>1424</v>
      </c>
      <c r="I807" t="s">
        <v>48</v>
      </c>
      <c r="J807" t="s">
        <v>49</v>
      </c>
      <c r="K807" s="5" t="s">
        <v>1668</v>
      </c>
      <c r="L807" t="s">
        <v>1574</v>
      </c>
      <c r="M807" t="s">
        <v>1570</v>
      </c>
      <c r="O807">
        <v>0</v>
      </c>
    </row>
    <row r="808" spans="3:15" hidden="1" x14ac:dyDescent="0.25">
      <c r="C808" t="str">
        <f t="shared" si="12"/>
        <v>select N'Розгоні Валентина Іванівна', N'85',  N'Відділення сумісного перебування матері та дитини',  N'лікар-педіатр-неонатолог',  N'1.00', 0, 0, 2849.721696, getDate(), null, getDate() union all</v>
      </c>
      <c r="D808" t="s">
        <v>569</v>
      </c>
      <c r="E808" t="s">
        <v>146</v>
      </c>
      <c r="F808" t="s">
        <v>147</v>
      </c>
      <c r="G808" t="s">
        <v>148</v>
      </c>
      <c r="H808" t="s">
        <v>47</v>
      </c>
      <c r="I808" t="s">
        <v>26</v>
      </c>
      <c r="J808" t="s">
        <v>26</v>
      </c>
      <c r="K808" t="s">
        <v>1569</v>
      </c>
      <c r="L808" t="s">
        <v>1569</v>
      </c>
      <c r="M808" t="s">
        <v>1569</v>
      </c>
      <c r="O808" t="s">
        <v>1646</v>
      </c>
    </row>
    <row r="809" spans="3:15" hidden="1" x14ac:dyDescent="0.25">
      <c r="C809" t="str">
        <f t="shared" si="12"/>
        <v>select N'Роман Вікторія Миколаївна', N'84',  N'Інсультне відділення',  N'лікар-невропатолог',  N'1.00', 0, 0, 1066.6666, getDate(), null, getDate() union all</v>
      </c>
      <c r="D809" t="s">
        <v>951</v>
      </c>
      <c r="E809" t="s">
        <v>282</v>
      </c>
      <c r="F809" t="s">
        <v>89</v>
      </c>
      <c r="G809" t="s">
        <v>90</v>
      </c>
      <c r="H809" t="s">
        <v>353</v>
      </c>
      <c r="I809" t="s">
        <v>26</v>
      </c>
      <c r="J809" t="s">
        <v>26</v>
      </c>
      <c r="K809" t="s">
        <v>1569</v>
      </c>
      <c r="L809" t="s">
        <v>1569</v>
      </c>
      <c r="M809" t="s">
        <v>1569</v>
      </c>
      <c r="O809" t="s">
        <v>952</v>
      </c>
    </row>
    <row r="810" spans="3:15" hidden="1" x14ac:dyDescent="0.25">
      <c r="C810" t="str">
        <f t="shared" si="12"/>
        <v>select N'Романець Іван Іванович', N'',  N'Адміністрація',  N'оператор відеозапису',  N'0.25', 0, 0, 0, getDate(), null, getDate() union all</v>
      </c>
      <c r="D810" t="s">
        <v>987</v>
      </c>
      <c r="E810" t="s">
        <v>191</v>
      </c>
      <c r="G810" t="s">
        <v>988</v>
      </c>
      <c r="H810" t="s">
        <v>25</v>
      </c>
      <c r="I810" t="s">
        <v>26</v>
      </c>
      <c r="J810" t="s">
        <v>26</v>
      </c>
      <c r="K810" t="s">
        <v>1570</v>
      </c>
      <c r="L810" t="s">
        <v>1569</v>
      </c>
      <c r="M810" t="s">
        <v>1570</v>
      </c>
      <c r="O810">
        <v>0</v>
      </c>
    </row>
    <row r="811" spans="3:15" hidden="1" x14ac:dyDescent="0.25">
      <c r="C811" t="str">
        <f t="shared" si="12"/>
        <v>select N'Романець Яна Іванівна', N'5',  N'Відділення ортопедії, травматології та нейрохірургії',  N'сестра медична',  N'0.50', 8, 200, 0, getDate(), null, getDate() union all</v>
      </c>
      <c r="D811" t="s">
        <v>1271</v>
      </c>
      <c r="E811" t="s">
        <v>22</v>
      </c>
      <c r="F811" t="s">
        <v>23</v>
      </c>
      <c r="G811" t="s">
        <v>93</v>
      </c>
      <c r="H811" t="s">
        <v>1272</v>
      </c>
      <c r="I811" t="s">
        <v>48</v>
      </c>
      <c r="J811" t="s">
        <v>95</v>
      </c>
      <c r="K811" t="s">
        <v>1571</v>
      </c>
      <c r="L811" t="s">
        <v>1569</v>
      </c>
      <c r="M811" t="s">
        <v>1571</v>
      </c>
      <c r="O811">
        <v>0</v>
      </c>
    </row>
    <row r="812" spans="3:15" hidden="1" x14ac:dyDescent="0.25">
      <c r="C812" t="str">
        <f t="shared" si="12"/>
        <v>select N'Романова Кристина Сергіївна', N'13',  N'Палати інтенсивної терапії',  N'сестра медична стаціонару',  N'1.00', 8, 200, 0, getDate(), null, getDate() union all</v>
      </c>
      <c r="D812" t="s">
        <v>1036</v>
      </c>
      <c r="E812" t="s">
        <v>1037</v>
      </c>
      <c r="F812" t="s">
        <v>384</v>
      </c>
      <c r="G812" t="s">
        <v>1038</v>
      </c>
      <c r="H812" t="s">
        <v>181</v>
      </c>
      <c r="I812" t="s">
        <v>48</v>
      </c>
      <c r="J812" t="s">
        <v>95</v>
      </c>
      <c r="K812" t="s">
        <v>1569</v>
      </c>
      <c r="L812" t="s">
        <v>1569</v>
      </c>
      <c r="M812" t="s">
        <v>1569</v>
      </c>
      <c r="O812">
        <v>0</v>
      </c>
    </row>
    <row r="813" spans="3:15" hidden="1" x14ac:dyDescent="0.25">
      <c r="C813" t="str">
        <f t="shared" si="12"/>
        <v>select N'Росоха Іван Іванович', N'18',  N'Хірургічне відділення №1',  N'лікар-ендоскопіст',  N'0.75', 0, 0, 0, getDate(), null, getDate() union all</v>
      </c>
      <c r="D813" t="s">
        <v>1126</v>
      </c>
      <c r="E813" t="s">
        <v>151</v>
      </c>
      <c r="F813" t="s">
        <v>152</v>
      </c>
      <c r="G813" t="s">
        <v>390</v>
      </c>
      <c r="H813" t="s">
        <v>1703</v>
      </c>
      <c r="I813" t="s">
        <v>26</v>
      </c>
      <c r="J813" t="s">
        <v>26</v>
      </c>
      <c r="K813" s="5" t="s">
        <v>1668</v>
      </c>
      <c r="L813" t="s">
        <v>1661</v>
      </c>
      <c r="M813" t="s">
        <v>1572</v>
      </c>
      <c r="O813">
        <v>0</v>
      </c>
    </row>
    <row r="814" spans="3:15" hidden="1" x14ac:dyDescent="0.25">
      <c r="C814" t="str">
        <f t="shared" si="12"/>
        <v>select N'Росоха Іван Іванович', N'18',  N'Хірургічне відділення №1',  N'лікар-хірург',  N'0.50', 0, 0, 104.75366, getDate(), null, getDate() union all</v>
      </c>
      <c r="D814" t="s">
        <v>1126</v>
      </c>
      <c r="E814" t="s">
        <v>151</v>
      </c>
      <c r="F814" t="s">
        <v>152</v>
      </c>
      <c r="G814" t="s">
        <v>435</v>
      </c>
      <c r="H814" t="s">
        <v>1704</v>
      </c>
      <c r="I814" t="s">
        <v>26</v>
      </c>
      <c r="J814" t="s">
        <v>26</v>
      </c>
      <c r="K814" s="5" t="s">
        <v>1668</v>
      </c>
      <c r="L814" t="s">
        <v>1658</v>
      </c>
      <c r="M814" t="s">
        <v>1571</v>
      </c>
      <c r="O814" t="s">
        <v>1354</v>
      </c>
    </row>
    <row r="815" spans="3:15" hidden="1" x14ac:dyDescent="0.25">
      <c r="C815" t="str">
        <f t="shared" si="12"/>
        <v>select N'Росул Мар’яна Рафікатівна', N'32',  N'Кабінет молодшого персоналу',  N'Молодша медична сестра',  N'1.00', 8, 120, 0, getDate(), null, getDate() union all</v>
      </c>
      <c r="D815" t="s">
        <v>711</v>
      </c>
      <c r="E815" t="s">
        <v>419</v>
      </c>
      <c r="F815" t="s">
        <v>84</v>
      </c>
      <c r="G815" t="s">
        <v>111</v>
      </c>
      <c r="H815" t="s">
        <v>70</v>
      </c>
      <c r="I815" t="s">
        <v>48</v>
      </c>
      <c r="J815" t="s">
        <v>112</v>
      </c>
      <c r="K815" t="s">
        <v>1569</v>
      </c>
      <c r="L815" t="s">
        <v>1569</v>
      </c>
      <c r="M815" t="s">
        <v>1569</v>
      </c>
      <c r="O815">
        <v>0</v>
      </c>
    </row>
    <row r="816" spans="3:15" hidden="1" x14ac:dyDescent="0.25">
      <c r="C816" t="str">
        <f t="shared" si="12"/>
        <v>select N'Рошко Наталія Василівна', N'83',  N'Відділення патології вагітності та екстрагенітальної патології',  N'акушерка',  N'0.50', 8, 260, 0, getDate(), null, getDate() union all</v>
      </c>
      <c r="D816" t="s">
        <v>43</v>
      </c>
      <c r="E816" t="s">
        <v>44</v>
      </c>
      <c r="F816" t="s">
        <v>45</v>
      </c>
      <c r="G816" t="s">
        <v>46</v>
      </c>
      <c r="H816" t="s">
        <v>47</v>
      </c>
      <c r="I816" t="s">
        <v>48</v>
      </c>
      <c r="J816" t="s">
        <v>49</v>
      </c>
      <c r="K816" t="s">
        <v>1571</v>
      </c>
      <c r="L816" t="s">
        <v>1569</v>
      </c>
      <c r="M816" t="s">
        <v>1571</v>
      </c>
      <c r="O816">
        <v>0</v>
      </c>
    </row>
    <row r="817" spans="3:15" hidden="1" x14ac:dyDescent="0.25">
      <c r="C817" t="str">
        <f t="shared" si="12"/>
        <v>select N'Рубець Олена Михайлівна', N'16',  N'Пологове відділення',  N'лікар з ультразвукової діагностики',  N'0.10', 0, 0, 0, getDate(), null, getDate() union all</v>
      </c>
      <c r="D817" t="s">
        <v>156</v>
      </c>
      <c r="E817" t="s">
        <v>157</v>
      </c>
      <c r="F817" t="s">
        <v>158</v>
      </c>
      <c r="G817" t="s">
        <v>159</v>
      </c>
      <c r="H817" t="s">
        <v>1705</v>
      </c>
      <c r="I817" t="s">
        <v>26</v>
      </c>
      <c r="J817" t="s">
        <v>26</v>
      </c>
      <c r="K817" t="s">
        <v>1573</v>
      </c>
      <c r="L817" t="s">
        <v>1569</v>
      </c>
      <c r="M817" t="s">
        <v>1573</v>
      </c>
      <c r="O817">
        <v>0</v>
      </c>
    </row>
    <row r="818" spans="3:15" hidden="1" x14ac:dyDescent="0.25">
      <c r="C818" t="str">
        <f t="shared" si="12"/>
        <v>select N'Рубіш Любов Іванівна', N'16',  N'Пологове відділення',  N'старша акушерка',  N'1.00', 8, 280, 0, getDate(), null, getDate() union all</v>
      </c>
      <c r="D818" t="s">
        <v>328</v>
      </c>
      <c r="E818" t="s">
        <v>157</v>
      </c>
      <c r="F818" t="s">
        <v>158</v>
      </c>
      <c r="G818" t="s">
        <v>301</v>
      </c>
      <c r="H818" t="s">
        <v>131</v>
      </c>
      <c r="I818" t="s">
        <v>48</v>
      </c>
      <c r="J818" t="s">
        <v>118</v>
      </c>
      <c r="K818" s="5" t="s">
        <v>1668</v>
      </c>
      <c r="L818" t="s">
        <v>1657</v>
      </c>
      <c r="M818" t="s">
        <v>1569</v>
      </c>
      <c r="O818">
        <v>0</v>
      </c>
    </row>
    <row r="819" spans="3:15" hidden="1" x14ac:dyDescent="0.25">
      <c r="C819" t="str">
        <f t="shared" si="12"/>
        <v>select N'Рубіш Любов Іванівна', N'82',  N'Відділення інтенсивної терапії для вагітної, роділлі, породіллі',  N'сестра медична старша',  N'0.25', 8, 280, 0, getDate(), null, getDate() union all</v>
      </c>
      <c r="D819" t="s">
        <v>328</v>
      </c>
      <c r="E819" t="s">
        <v>485</v>
      </c>
      <c r="F819" t="s">
        <v>486</v>
      </c>
      <c r="G819" t="s">
        <v>117</v>
      </c>
      <c r="H819" t="s">
        <v>1457</v>
      </c>
      <c r="I819" t="s">
        <v>48</v>
      </c>
      <c r="J819" t="s">
        <v>118</v>
      </c>
      <c r="K819" s="5" t="s">
        <v>1668</v>
      </c>
      <c r="L819" t="s">
        <v>1574</v>
      </c>
      <c r="M819" t="s">
        <v>1570</v>
      </c>
      <c r="O819">
        <v>0</v>
      </c>
    </row>
    <row r="820" spans="3:15" hidden="1" x14ac:dyDescent="0.25">
      <c r="C820" t="str">
        <f t="shared" si="12"/>
        <v>select N'Рубіш Олександр Васильович', N'5',  N'Відділення ортопедії, травматології та нейрохірургії',  N'лікар-ортопед-травматолог',  N'1.00', 0, 0, 160, getDate(), null, getDate() union all</v>
      </c>
      <c r="D820" t="s">
        <v>241</v>
      </c>
      <c r="E820" t="s">
        <v>22</v>
      </c>
      <c r="F820" t="s">
        <v>23</v>
      </c>
      <c r="G820" t="s">
        <v>24</v>
      </c>
      <c r="H820">
        <v>1</v>
      </c>
      <c r="I820" t="s">
        <v>26</v>
      </c>
      <c r="J820" t="s">
        <v>26</v>
      </c>
      <c r="K820" s="5" t="s">
        <v>1668</v>
      </c>
      <c r="L820" t="s">
        <v>1657</v>
      </c>
      <c r="M820" t="s">
        <v>1569</v>
      </c>
      <c r="O820">
        <v>160</v>
      </c>
    </row>
    <row r="821" spans="3:15" hidden="1" x14ac:dyDescent="0.25">
      <c r="C821" t="str">
        <f t="shared" si="12"/>
        <v>select N'Рубіш Олександр Васильович', N'5',  N'Відділення ортопедії, травматології та нейрохірургії',  N'лікар-нейрохірург',  N'0.25', 0, 0, 0, getDate(), null, getDate() union all</v>
      </c>
      <c r="D821" t="s">
        <v>241</v>
      </c>
      <c r="E821" t="s">
        <v>22</v>
      </c>
      <c r="F821" t="s">
        <v>23</v>
      </c>
      <c r="G821" t="s">
        <v>1427</v>
      </c>
      <c r="H821" t="s">
        <v>1674</v>
      </c>
      <c r="I821" t="s">
        <v>26</v>
      </c>
      <c r="J821" t="s">
        <v>26</v>
      </c>
      <c r="K821" s="5" t="s">
        <v>1668</v>
      </c>
      <c r="L821" t="s">
        <v>1574</v>
      </c>
      <c r="M821" t="s">
        <v>1570</v>
      </c>
      <c r="O821">
        <v>0</v>
      </c>
    </row>
    <row r="822" spans="3:15" hidden="1" x14ac:dyDescent="0.25">
      <c r="C822" t="str">
        <f t="shared" si="12"/>
        <v>select N'Рубіш Світлана Іллівна', N'85',  N'Відділення сумісного перебування матері та дитини',  N'акушерка',  N'1.00', 8, 260, 0, getDate(), null, getDate() union all</v>
      </c>
      <c r="D822" t="s">
        <v>647</v>
      </c>
      <c r="E822" t="s">
        <v>146</v>
      </c>
      <c r="F822" t="s">
        <v>147</v>
      </c>
      <c r="G822" t="s">
        <v>46</v>
      </c>
      <c r="H822" t="s">
        <v>175</v>
      </c>
      <c r="I822" t="s">
        <v>48</v>
      </c>
      <c r="J822" t="s">
        <v>49</v>
      </c>
      <c r="K822" t="s">
        <v>1569</v>
      </c>
      <c r="L822" t="s">
        <v>1569</v>
      </c>
      <c r="M822" t="s">
        <v>1569</v>
      </c>
      <c r="O822">
        <v>0</v>
      </c>
    </row>
    <row r="823" spans="3:15" hidden="1" x14ac:dyDescent="0.25">
      <c r="C823" t="str">
        <f t="shared" si="12"/>
        <v>select N'Рубіш Тетяна Василівна', N'65',  N'Відділення інтенсивної терапії новонароджених',  N'сестра медична',  N'1.00', 8, 200, 0, getDate(), null, getDate() union all</v>
      </c>
      <c r="D823" t="s">
        <v>614</v>
      </c>
      <c r="E823" t="s">
        <v>79</v>
      </c>
      <c r="F823" t="s">
        <v>80</v>
      </c>
      <c r="G823" t="s">
        <v>93</v>
      </c>
      <c r="H823" t="s">
        <v>175</v>
      </c>
      <c r="I823" t="s">
        <v>48</v>
      </c>
      <c r="J823" t="s">
        <v>95</v>
      </c>
      <c r="K823" t="s">
        <v>1569</v>
      </c>
      <c r="L823" t="s">
        <v>1569</v>
      </c>
      <c r="M823" t="s">
        <v>1569</v>
      </c>
      <c r="O823">
        <v>0</v>
      </c>
    </row>
    <row r="824" spans="3:15" hidden="1" x14ac:dyDescent="0.25">
      <c r="C824" t="str">
        <f t="shared" si="12"/>
        <v>select N'Русин Владіслав Гаврилович', N'82',  N'Відділення інтенсивної терапії для вагітної, роділлі, породіллі',  N'лікар-анестезіолог',  N'0.75', 0, 0, 3134.56464, getDate(), null, getDate() union all</v>
      </c>
      <c r="D824" t="s">
        <v>1048</v>
      </c>
      <c r="E824" t="s">
        <v>485</v>
      </c>
      <c r="F824" t="s">
        <v>486</v>
      </c>
      <c r="G824" t="s">
        <v>219</v>
      </c>
      <c r="H824" t="s">
        <v>1706</v>
      </c>
      <c r="I824" t="s">
        <v>26</v>
      </c>
      <c r="J824" t="s">
        <v>26</v>
      </c>
      <c r="K824" t="s">
        <v>1572</v>
      </c>
      <c r="L824" t="s">
        <v>1569</v>
      </c>
      <c r="M824" t="s">
        <v>1572</v>
      </c>
      <c r="O824" t="s">
        <v>1647</v>
      </c>
    </row>
    <row r="825" spans="3:15" hidden="1" x14ac:dyDescent="0.25">
      <c r="C825" t="str">
        <f t="shared" si="12"/>
        <v>select N'Русин Марія Василівна', N'81',  N'Операційна №2 на два операційні столи',  N'сестра медична операційна',  N'1.00', 8, 260, 0, getDate(), null, getDate() union all</v>
      </c>
      <c r="D825" t="s">
        <v>232</v>
      </c>
      <c r="E825" t="s">
        <v>233</v>
      </c>
      <c r="F825" t="s">
        <v>227</v>
      </c>
      <c r="G825" t="s">
        <v>228</v>
      </c>
      <c r="H825" t="s">
        <v>181</v>
      </c>
      <c r="I825" t="s">
        <v>48</v>
      </c>
      <c r="J825" t="s">
        <v>49</v>
      </c>
      <c r="K825" t="s">
        <v>1569</v>
      </c>
      <c r="L825" t="s">
        <v>1569</v>
      </c>
      <c r="M825" t="s">
        <v>1569</v>
      </c>
      <c r="O825">
        <v>0</v>
      </c>
    </row>
    <row r="826" spans="3:15" hidden="1" x14ac:dyDescent="0.25">
      <c r="C826" t="str">
        <f t="shared" si="12"/>
        <v>select N'Русин Марія Олексіївна', N'32',  N'Стаціонар одного дня',  N'лікар-терапевт',  N'1.00', 0, 0, 2568.67, getDate(), null, getDate() union all</v>
      </c>
      <c r="D826" t="s">
        <v>1044</v>
      </c>
      <c r="E826" t="s">
        <v>961</v>
      </c>
      <c r="F826" t="s">
        <v>84</v>
      </c>
      <c r="G826" t="s">
        <v>42</v>
      </c>
      <c r="H826">
        <v>0</v>
      </c>
      <c r="I826" t="s">
        <v>26</v>
      </c>
      <c r="J826" t="s">
        <v>26</v>
      </c>
      <c r="K826" t="s">
        <v>1569</v>
      </c>
      <c r="L826" t="s">
        <v>1569</v>
      </c>
      <c r="M826" t="s">
        <v>1569</v>
      </c>
      <c r="O826" t="s">
        <v>1591</v>
      </c>
    </row>
    <row r="827" spans="3:15" hidden="1" x14ac:dyDescent="0.25">
      <c r="C827" t="str">
        <f t="shared" si="12"/>
        <v>select N'Русин Наталія Михайлівна', N'84',  N'Інсультне відділення',  N'сестра медична старша',  N'1.00', 8, 280, 0, getDate(), null, getDate() union all</v>
      </c>
      <c r="D827" t="s">
        <v>1123</v>
      </c>
      <c r="E827" t="s">
        <v>282</v>
      </c>
      <c r="F827" t="s">
        <v>89</v>
      </c>
      <c r="G827" t="s">
        <v>117</v>
      </c>
      <c r="H827" t="s">
        <v>31</v>
      </c>
      <c r="I827" t="s">
        <v>48</v>
      </c>
      <c r="J827" t="s">
        <v>118</v>
      </c>
      <c r="K827" t="s">
        <v>1569</v>
      </c>
      <c r="L827" t="s">
        <v>1569</v>
      </c>
      <c r="M827" t="s">
        <v>1569</v>
      </c>
      <c r="O827">
        <v>0</v>
      </c>
    </row>
    <row r="828" spans="3:15" hidden="1" x14ac:dyDescent="0.25">
      <c r="C828" t="str">
        <f t="shared" si="12"/>
        <v>select N'Русин Оксана Василівна', N'25',  N'Клініко-діагностична лабораторія',  N'Молодша медична сестра',  N'1.00', 8, 120, 0, getDate(), null, getDate() union all</v>
      </c>
      <c r="D828" t="s">
        <v>753</v>
      </c>
      <c r="E828" t="s">
        <v>268</v>
      </c>
      <c r="F828" t="s">
        <v>269</v>
      </c>
      <c r="G828" t="s">
        <v>111</v>
      </c>
      <c r="H828" t="s">
        <v>25</v>
      </c>
      <c r="I828" t="s">
        <v>48</v>
      </c>
      <c r="J828" t="s">
        <v>112</v>
      </c>
      <c r="K828" t="s">
        <v>1569</v>
      </c>
      <c r="L828" t="s">
        <v>1569</v>
      </c>
      <c r="M828" t="s">
        <v>1569</v>
      </c>
      <c r="O828">
        <v>0</v>
      </c>
    </row>
    <row r="829" spans="3:15" hidden="1" x14ac:dyDescent="0.25">
      <c r="C829" t="str">
        <f t="shared" si="12"/>
        <v>select N'Русин Тетяна Миколаївна', N'5',  N'Відділення ортопедії, травматології та нейрохірургії',  N'сестра-господиня',  N'1.00', 8, 140, 0, getDate(), null, getDate() union all</v>
      </c>
      <c r="D829" t="s">
        <v>1350</v>
      </c>
      <c r="E829" t="s">
        <v>22</v>
      </c>
      <c r="F829" t="s">
        <v>23</v>
      </c>
      <c r="G829" t="s">
        <v>183</v>
      </c>
      <c r="H829" t="s">
        <v>122</v>
      </c>
      <c r="I829" t="s">
        <v>48</v>
      </c>
      <c r="J829" t="s">
        <v>184</v>
      </c>
      <c r="K829" t="s">
        <v>1569</v>
      </c>
      <c r="L829" t="s">
        <v>1569</v>
      </c>
      <c r="M829" t="s">
        <v>1569</v>
      </c>
      <c r="O829">
        <v>0</v>
      </c>
    </row>
    <row r="830" spans="3:15" hidden="1" x14ac:dyDescent="0.25">
      <c r="C830" t="str">
        <f t="shared" si="12"/>
        <v>select N'Русин Юрій Іванович', N'22',  N'Відділення загальної терапії',  N'лікар-терапевт',  N'1.00', 0, 0, 2133.33333333333, getDate(), null, getDate() union all</v>
      </c>
      <c r="D830" t="s">
        <v>220</v>
      </c>
      <c r="E830" t="s">
        <v>202</v>
      </c>
      <c r="F830" t="s">
        <v>203</v>
      </c>
      <c r="G830" t="s">
        <v>42</v>
      </c>
      <c r="H830">
        <v>1</v>
      </c>
      <c r="I830" t="s">
        <v>26</v>
      </c>
      <c r="J830" t="s">
        <v>26</v>
      </c>
      <c r="K830" t="s">
        <v>1569</v>
      </c>
      <c r="L830" t="s">
        <v>1569</v>
      </c>
      <c r="M830" t="s">
        <v>1569</v>
      </c>
      <c r="O830" t="s">
        <v>1592</v>
      </c>
    </row>
    <row r="831" spans="3:15" hidden="1" x14ac:dyDescent="0.25">
      <c r="C831" t="str">
        <f t="shared" si="12"/>
        <v>select N'Русин Яна Володимирівна', N'81',  N'Операційна №2 на два операційні столи',  N'сестра медична операційна',  N'1.00', 8, 260, 0, getDate(), null, getDate() union all</v>
      </c>
      <c r="D831" t="s">
        <v>931</v>
      </c>
      <c r="E831" t="s">
        <v>233</v>
      </c>
      <c r="F831" t="s">
        <v>227</v>
      </c>
      <c r="G831" t="s">
        <v>228</v>
      </c>
      <c r="H831" t="s">
        <v>31</v>
      </c>
      <c r="I831" t="s">
        <v>48</v>
      </c>
      <c r="J831" t="s">
        <v>49</v>
      </c>
      <c r="K831" t="s">
        <v>1569</v>
      </c>
      <c r="L831" t="s">
        <v>1569</v>
      </c>
      <c r="M831" t="s">
        <v>1569</v>
      </c>
      <c r="O831">
        <v>0</v>
      </c>
    </row>
    <row r="832" spans="3:15" hidden="1" x14ac:dyDescent="0.25">
      <c r="C832" t="str">
        <f t="shared" si="12"/>
        <v>select N'Русняк Світлана Томашівна', N'4',  N'Гінекологічне відділення',  N'сестра медична',  N'1.00', 8, 200, 0, getDate(), null, getDate() union all</v>
      </c>
      <c r="D832" t="s">
        <v>516</v>
      </c>
      <c r="E832" t="s">
        <v>34</v>
      </c>
      <c r="F832" t="s">
        <v>35</v>
      </c>
      <c r="G832" t="s">
        <v>93</v>
      </c>
      <c r="H832" t="s">
        <v>181</v>
      </c>
      <c r="I832" t="s">
        <v>48</v>
      </c>
      <c r="J832" t="s">
        <v>95</v>
      </c>
      <c r="K832" s="5" t="s">
        <v>1668</v>
      </c>
      <c r="L832" t="s">
        <v>1657</v>
      </c>
      <c r="M832" t="s">
        <v>1569</v>
      </c>
      <c r="O832">
        <v>0</v>
      </c>
    </row>
    <row r="833" spans="3:15" hidden="1" x14ac:dyDescent="0.25">
      <c r="C833" t="str">
        <f t="shared" si="12"/>
        <v>select N'Русняк Світлана Томашівна', N'4',  N'Гінекологічне відділення',  N'сестра медична',  N'0.25', 8, 200, 0, getDate(), null, getDate() union all</v>
      </c>
      <c r="D833" t="s">
        <v>516</v>
      </c>
      <c r="E833" t="s">
        <v>34</v>
      </c>
      <c r="F833" t="s">
        <v>35</v>
      </c>
      <c r="G833" t="s">
        <v>93</v>
      </c>
      <c r="H833" t="s">
        <v>1502</v>
      </c>
      <c r="I833" t="s">
        <v>48</v>
      </c>
      <c r="J833" t="s">
        <v>95</v>
      </c>
      <c r="K833" s="5" t="s">
        <v>1668</v>
      </c>
      <c r="L833" t="s">
        <v>1574</v>
      </c>
      <c r="M833" t="s">
        <v>1570</v>
      </c>
      <c r="O833">
        <v>0</v>
      </c>
    </row>
    <row r="834" spans="3:15" hidden="1" x14ac:dyDescent="0.25">
      <c r="C834" t="str">
        <f t="shared" ref="C834:C897" si="13">CONCATENATE("select N'",D834,"', N'",F834,"', "," N'",E834,"',  N'",G834,"',  N'",M834,"', ",I834,", ",J834,", ",O834,", getDate(), null, getDate() union all")</f>
        <v>select N'Ряшко Валерія Іванівна', N'32',  N'Ендокринологічний кабінет',  N'лікар-ендокринолог',  N'1.00', 0, 0, 2504.4822, getDate(), null, getDate() union all</v>
      </c>
      <c r="D834" t="s">
        <v>246</v>
      </c>
      <c r="E834" t="s">
        <v>247</v>
      </c>
      <c r="F834" t="s">
        <v>84</v>
      </c>
      <c r="G834" t="s">
        <v>248</v>
      </c>
      <c r="H834">
        <v>1</v>
      </c>
      <c r="I834" t="s">
        <v>26</v>
      </c>
      <c r="J834" t="s">
        <v>26</v>
      </c>
      <c r="K834" s="6" t="s">
        <v>1670</v>
      </c>
      <c r="L834" t="s">
        <v>1663</v>
      </c>
      <c r="M834" t="s">
        <v>1569</v>
      </c>
      <c r="O834" t="s">
        <v>249</v>
      </c>
    </row>
    <row r="835" spans="3:15" hidden="1" x14ac:dyDescent="0.25">
      <c r="C835" t="str">
        <f t="shared" si="13"/>
        <v>select N'Ряшко Валерія Іванівна', N'32',  N'Кабінет з ультразвукової діагностики',  N'лікар з ультразвукової діагностики',  N'0.10', 0, 0, 132.2182, getDate(), null, getDate() union all</v>
      </c>
      <c r="D835" t="s">
        <v>246</v>
      </c>
      <c r="E835" t="s">
        <v>303</v>
      </c>
      <c r="F835" t="s">
        <v>84</v>
      </c>
      <c r="G835" t="s">
        <v>159</v>
      </c>
      <c r="H835">
        <v>1</v>
      </c>
      <c r="I835" t="s">
        <v>26</v>
      </c>
      <c r="J835" t="s">
        <v>26</v>
      </c>
      <c r="K835" s="6" t="s">
        <v>1670</v>
      </c>
      <c r="L835" t="s">
        <v>1664</v>
      </c>
      <c r="M835" t="s">
        <v>1573</v>
      </c>
      <c r="O835" t="s">
        <v>1465</v>
      </c>
    </row>
    <row r="836" spans="3:15" hidden="1" x14ac:dyDescent="0.25">
      <c r="C836" t="str">
        <f t="shared" si="13"/>
        <v>select N'Сабадош Ганна Михайлівна', N'60',  N'Реабілітаційне відділення',  N'Молодша медична сестра',  N'1.00', 8, 120, 0, getDate(), null, getDate() union all</v>
      </c>
      <c r="D836" t="s">
        <v>1443</v>
      </c>
      <c r="E836" t="s">
        <v>100</v>
      </c>
      <c r="F836" t="s">
        <v>101</v>
      </c>
      <c r="G836" t="s">
        <v>111</v>
      </c>
      <c r="H836" t="s">
        <v>25</v>
      </c>
      <c r="I836" t="s">
        <v>48</v>
      </c>
      <c r="J836" t="s">
        <v>112</v>
      </c>
      <c r="K836" t="s">
        <v>1569</v>
      </c>
      <c r="L836" t="s">
        <v>1569</v>
      </c>
      <c r="M836" t="s">
        <v>1569</v>
      </c>
      <c r="O836">
        <v>0</v>
      </c>
    </row>
    <row r="837" spans="3:15" hidden="1" x14ac:dyDescent="0.25">
      <c r="C837" t="str">
        <f t="shared" si="13"/>
        <v>select N'Сабо Христина Степанівна', N'65',  N'Відділення інтенсивної терапії новонароджених',  N'сестра медична',  N'0.75', 8, 200, 0, getDate(), null, getDate() union all</v>
      </c>
      <c r="D837" t="s">
        <v>1497</v>
      </c>
      <c r="E837" t="s">
        <v>79</v>
      </c>
      <c r="F837" t="s">
        <v>80</v>
      </c>
      <c r="G837" t="s">
        <v>93</v>
      </c>
      <c r="H837" t="s">
        <v>1423</v>
      </c>
      <c r="I837" t="s">
        <v>48</v>
      </c>
      <c r="J837" t="s">
        <v>95</v>
      </c>
      <c r="K837" t="s">
        <v>1572</v>
      </c>
      <c r="L837" t="s">
        <v>1569</v>
      </c>
      <c r="M837" t="s">
        <v>1572</v>
      </c>
      <c r="O837">
        <v>0</v>
      </c>
    </row>
    <row r="838" spans="3:15" hidden="1" x14ac:dyDescent="0.25">
      <c r="C838" t="str">
        <f t="shared" si="13"/>
        <v>select N'Сабов Наталія Василівна', N'85',  N'Відділення сумісного перебування матері та дитини',  N'акушерка',  N'1.00', 8, 260, 0, getDate(), null, getDate() union all</v>
      </c>
      <c r="D838" t="s">
        <v>634</v>
      </c>
      <c r="E838" t="s">
        <v>146</v>
      </c>
      <c r="F838" t="s">
        <v>147</v>
      </c>
      <c r="G838" t="s">
        <v>46</v>
      </c>
      <c r="H838" t="s">
        <v>618</v>
      </c>
      <c r="I838" t="s">
        <v>48</v>
      </c>
      <c r="J838" t="s">
        <v>49</v>
      </c>
      <c r="K838" t="s">
        <v>1569</v>
      </c>
      <c r="L838" t="s">
        <v>1569</v>
      </c>
      <c r="M838" t="s">
        <v>1569</v>
      </c>
      <c r="O838">
        <v>0</v>
      </c>
    </row>
    <row r="839" spans="3:15" hidden="1" x14ac:dyDescent="0.25">
      <c r="C839" t="str">
        <f t="shared" si="13"/>
        <v>select N'Сабов Наталія Йожефівна', N'54',  N'Паталогоанатомічне відділення',  N'Молодша медична сестра',  N'1.00', 8, 120, 0, getDate(), null, getDate() union all</v>
      </c>
      <c r="D839" t="s">
        <v>723</v>
      </c>
      <c r="E839" t="s">
        <v>286</v>
      </c>
      <c r="F839" t="s">
        <v>287</v>
      </c>
      <c r="G839" t="s">
        <v>111</v>
      </c>
      <c r="H839" t="s">
        <v>25</v>
      </c>
      <c r="I839" t="s">
        <v>48</v>
      </c>
      <c r="J839" t="s">
        <v>112</v>
      </c>
      <c r="K839" t="s">
        <v>1569</v>
      </c>
      <c r="L839" t="s">
        <v>1569</v>
      </c>
      <c r="M839" t="s">
        <v>1569</v>
      </c>
      <c r="O839">
        <v>0</v>
      </c>
    </row>
    <row r="840" spans="3:15" hidden="1" x14ac:dyDescent="0.25">
      <c r="C840" t="str">
        <f t="shared" si="13"/>
        <v>select N'Сабов Наталія Миколаївна', N'87',  N'Юридичний відділ',  N'Заступник начальника юридичного відділення',  N'1.00', 0, 0, 0, getDate(), null, getDate() union all</v>
      </c>
      <c r="D840" t="s">
        <v>1245</v>
      </c>
      <c r="E840" t="s">
        <v>1171</v>
      </c>
      <c r="F840" t="s">
        <v>1172</v>
      </c>
      <c r="G840" t="s">
        <v>1246</v>
      </c>
      <c r="H840" t="s">
        <v>25</v>
      </c>
      <c r="I840" t="s">
        <v>26</v>
      </c>
      <c r="J840" t="s">
        <v>26</v>
      </c>
      <c r="K840" t="s">
        <v>1569</v>
      </c>
      <c r="L840" t="s">
        <v>1569</v>
      </c>
      <c r="M840" t="s">
        <v>1569</v>
      </c>
      <c r="O840">
        <v>0</v>
      </c>
    </row>
    <row r="841" spans="3:15" hidden="1" x14ac:dyDescent="0.25">
      <c r="C841" t="str">
        <f t="shared" si="13"/>
        <v>select N'Савенко Наталія Іллівна', N'81',  N'Операційна №1',  N'сестра медична операційна',  N'1.00', 8, 260, 0, getDate(), null, getDate() union all</v>
      </c>
      <c r="D841" t="s">
        <v>663</v>
      </c>
      <c r="E841" t="s">
        <v>231</v>
      </c>
      <c r="F841" t="s">
        <v>227</v>
      </c>
      <c r="G841" t="s">
        <v>228</v>
      </c>
      <c r="H841" t="s">
        <v>441</v>
      </c>
      <c r="I841" t="s">
        <v>48</v>
      </c>
      <c r="J841" t="s">
        <v>49</v>
      </c>
      <c r="K841" t="s">
        <v>1569</v>
      </c>
      <c r="L841" t="s">
        <v>1569</v>
      </c>
      <c r="M841" t="s">
        <v>1569</v>
      </c>
      <c r="O841">
        <v>0</v>
      </c>
    </row>
    <row r="842" spans="3:15" hidden="1" x14ac:dyDescent="0.25">
      <c r="C842" t="str">
        <f t="shared" si="13"/>
        <v>select N'Савинець Світлана Йосипівна', N'7',  N'Відділення анестезіології та інтенсивної терапії',  N'сестра медична-анестезист',  N'1.00', 8, 260, 0, getDate(), null, getDate() union all</v>
      </c>
      <c r="D842" t="s">
        <v>590</v>
      </c>
      <c r="E842" t="s">
        <v>206</v>
      </c>
      <c r="F842" t="s">
        <v>140</v>
      </c>
      <c r="G842" t="s">
        <v>362</v>
      </c>
      <c r="H842" t="s">
        <v>106</v>
      </c>
      <c r="I842" t="s">
        <v>48</v>
      </c>
      <c r="J842" t="s">
        <v>49</v>
      </c>
      <c r="K842" t="s">
        <v>1569</v>
      </c>
      <c r="L842" t="s">
        <v>1569</v>
      </c>
      <c r="M842" t="s">
        <v>1569</v>
      </c>
      <c r="O842">
        <v>0</v>
      </c>
    </row>
    <row r="843" spans="3:15" hidden="1" x14ac:dyDescent="0.25">
      <c r="C843" t="str">
        <f t="shared" si="13"/>
        <v>select N'Савків Андріяна Михайлівна', N'32',  N'Операційний блок',  N'сестра медична-анестезист',  N'1.00', 8, 260, 0, getDate(), null, getDate() union all</v>
      </c>
      <c r="D843" t="s">
        <v>1409</v>
      </c>
      <c r="E843" t="s">
        <v>346</v>
      </c>
      <c r="F843" t="s">
        <v>84</v>
      </c>
      <c r="G843" t="s">
        <v>362</v>
      </c>
      <c r="H843" t="s">
        <v>25</v>
      </c>
      <c r="I843" t="s">
        <v>48</v>
      </c>
      <c r="J843" t="s">
        <v>49</v>
      </c>
      <c r="K843" t="s">
        <v>1569</v>
      </c>
      <c r="L843" t="s">
        <v>1569</v>
      </c>
      <c r="M843" t="s">
        <v>1569</v>
      </c>
      <c r="O843">
        <v>0</v>
      </c>
    </row>
    <row r="844" spans="3:15" hidden="1" x14ac:dyDescent="0.25">
      <c r="C844" t="str">
        <f t="shared" si="13"/>
        <v>select N'Савчинець Оксана Дмитрівна', N'21',  N'Онкологічне відділення',  N'сестра медична',  N'0.50', 8, 200, 0, getDate(), null, getDate() union all</v>
      </c>
      <c r="D844" t="s">
        <v>522</v>
      </c>
      <c r="E844" t="s">
        <v>40</v>
      </c>
      <c r="F844" t="s">
        <v>41</v>
      </c>
      <c r="G844" t="s">
        <v>93</v>
      </c>
      <c r="H844" t="s">
        <v>181</v>
      </c>
      <c r="I844" t="s">
        <v>48</v>
      </c>
      <c r="J844" t="s">
        <v>95</v>
      </c>
      <c r="K844" t="s">
        <v>1571</v>
      </c>
      <c r="L844" t="s">
        <v>1569</v>
      </c>
      <c r="M844" t="s">
        <v>1571</v>
      </c>
      <c r="O844">
        <v>0</v>
      </c>
    </row>
    <row r="845" spans="3:15" hidden="1" x14ac:dyDescent="0.25">
      <c r="C845" t="str">
        <f t="shared" si="13"/>
        <v>select N'Садварій Віталія Іванівна', N'5',  N'Відділення ортопедії, травматології та нейрохірургії',  N'Молодша медична сестра',  N'1.00', 8, 120, 0, getDate(), null, getDate() union all</v>
      </c>
      <c r="D845" t="s">
        <v>1111</v>
      </c>
      <c r="E845" t="s">
        <v>22</v>
      </c>
      <c r="F845" t="s">
        <v>23</v>
      </c>
      <c r="G845" t="s">
        <v>111</v>
      </c>
      <c r="H845" t="s">
        <v>25</v>
      </c>
      <c r="I845" t="s">
        <v>48</v>
      </c>
      <c r="J845" t="s">
        <v>112</v>
      </c>
      <c r="K845" t="s">
        <v>1569</v>
      </c>
      <c r="L845" t="s">
        <v>1569</v>
      </c>
      <c r="M845" t="s">
        <v>1569</v>
      </c>
      <c r="O845">
        <v>0</v>
      </c>
    </row>
    <row r="846" spans="3:15" hidden="1" x14ac:dyDescent="0.25">
      <c r="C846" t="str">
        <f t="shared" si="13"/>
        <v>select N'Сак Віталія Вікторівна', N'18',  N'Хірургічне відділення №1',  N'Молодша медична сестра',  N'1.00', 8, 120, 0, getDate(), null, getDate() union all</v>
      </c>
      <c r="D846" t="s">
        <v>1499</v>
      </c>
      <c r="E846" t="s">
        <v>151</v>
      </c>
      <c r="F846" t="s">
        <v>152</v>
      </c>
      <c r="G846" t="s">
        <v>111</v>
      </c>
      <c r="H846" t="s">
        <v>317</v>
      </c>
      <c r="I846" t="s">
        <v>48</v>
      </c>
      <c r="J846" t="s">
        <v>112</v>
      </c>
      <c r="K846" t="s">
        <v>1569</v>
      </c>
      <c r="L846" t="s">
        <v>1569</v>
      </c>
      <c r="M846" t="s">
        <v>1569</v>
      </c>
      <c r="O846">
        <v>0</v>
      </c>
    </row>
    <row r="847" spans="3:15" hidden="1" x14ac:dyDescent="0.25">
      <c r="C847" t="str">
        <f t="shared" si="13"/>
        <v>select N'Саладь Павліна Миколаївна', N'2',  N'Відділення екстреної (невідкладної) медичної допомоги',  N'лікар-терапевт',  N'1.00', 0, 0, 3557.402544, getDate(), null, getDate() union all</v>
      </c>
      <c r="D847" t="s">
        <v>1385</v>
      </c>
      <c r="E847" t="s">
        <v>173</v>
      </c>
      <c r="F847" t="s">
        <v>30</v>
      </c>
      <c r="G847" t="s">
        <v>42</v>
      </c>
      <c r="H847" t="s">
        <v>181</v>
      </c>
      <c r="I847" t="s">
        <v>26</v>
      </c>
      <c r="J847" t="s">
        <v>26</v>
      </c>
      <c r="K847" s="5" t="s">
        <v>1668</v>
      </c>
      <c r="L847" t="s">
        <v>1657</v>
      </c>
      <c r="M847" t="s">
        <v>1569</v>
      </c>
      <c r="O847" t="s">
        <v>1648</v>
      </c>
    </row>
    <row r="848" spans="3:15" hidden="1" x14ac:dyDescent="0.25">
      <c r="C848" t="str">
        <f t="shared" si="13"/>
        <v>select N'Саладь Павліна Миколаївна', N'2',  N'Відділення екстреної (невідкладної) медичної допомоги',  N'лікар-терапевт',  N'0.25', 0, 0, 277.09055, getDate(), null, getDate() union all</v>
      </c>
      <c r="D848" t="s">
        <v>1385</v>
      </c>
      <c r="E848" t="s">
        <v>173</v>
      </c>
      <c r="F848" t="s">
        <v>30</v>
      </c>
      <c r="G848" t="s">
        <v>42</v>
      </c>
      <c r="H848" t="s">
        <v>1671</v>
      </c>
      <c r="I848" t="s">
        <v>26</v>
      </c>
      <c r="J848" t="s">
        <v>26</v>
      </c>
      <c r="K848" s="5" t="s">
        <v>1668</v>
      </c>
      <c r="L848" t="s">
        <v>1574</v>
      </c>
      <c r="M848" t="s">
        <v>1570</v>
      </c>
      <c r="O848" t="s">
        <v>1485</v>
      </c>
    </row>
    <row r="849" spans="3:15" hidden="1" x14ac:dyDescent="0.25">
      <c r="C849" t="str">
        <f t="shared" si="13"/>
        <v>select N'Салтовська Лариса Валентинівна', N'32',  N'Гастроентерологічний кабінет',  N'лікар-гастроентеролог',  N'1.00', 0, 0, 0, getDate(), null, getDate() union all</v>
      </c>
      <c r="D849" t="s">
        <v>966</v>
      </c>
      <c r="E849" t="s">
        <v>967</v>
      </c>
      <c r="F849" t="s">
        <v>84</v>
      </c>
      <c r="G849" t="s">
        <v>968</v>
      </c>
      <c r="H849" t="s">
        <v>193</v>
      </c>
      <c r="I849" t="s">
        <v>26</v>
      </c>
      <c r="J849" t="s">
        <v>26</v>
      </c>
      <c r="K849" t="s">
        <v>1569</v>
      </c>
      <c r="L849" t="s">
        <v>1569</v>
      </c>
      <c r="M849" t="s">
        <v>1569</v>
      </c>
      <c r="O849">
        <v>0</v>
      </c>
    </row>
    <row r="850" spans="3:15" hidden="1" x14ac:dyDescent="0.25">
      <c r="C850" t="str">
        <f t="shared" si="13"/>
        <v>select N'Салькова Олена Василівна', N'3',  N'Інфекційне відділення',  N'сестра медична',  N'1.00', 8, 200, 0, getDate(), null, getDate() union all</v>
      </c>
      <c r="D850" t="s">
        <v>1240</v>
      </c>
      <c r="E850" t="s">
        <v>92</v>
      </c>
      <c r="F850" t="s">
        <v>77</v>
      </c>
      <c r="G850" t="s">
        <v>93</v>
      </c>
      <c r="H850" t="s">
        <v>94</v>
      </c>
      <c r="I850" t="s">
        <v>48</v>
      </c>
      <c r="J850" t="s">
        <v>95</v>
      </c>
      <c r="K850" t="s">
        <v>1569</v>
      </c>
      <c r="L850" t="s">
        <v>1569</v>
      </c>
      <c r="M850" t="s">
        <v>1569</v>
      </c>
      <c r="O850">
        <v>0</v>
      </c>
    </row>
    <row r="851" spans="3:15" hidden="1" x14ac:dyDescent="0.25">
      <c r="C851" t="str">
        <f t="shared" si="13"/>
        <v>select N'Сані Людмила Михайлівна', N'7',  N'Відділення анестезіології та інтенсивної терапії',  N'сестра медична',  N'1.00', 8, 200, 0, getDate(), null, getDate() union all</v>
      </c>
      <c r="D851" t="s">
        <v>1250</v>
      </c>
      <c r="E851" t="s">
        <v>206</v>
      </c>
      <c r="F851" t="s">
        <v>140</v>
      </c>
      <c r="G851" t="s">
        <v>93</v>
      </c>
      <c r="H851" t="s">
        <v>1251</v>
      </c>
      <c r="I851" t="s">
        <v>48</v>
      </c>
      <c r="J851" t="s">
        <v>95</v>
      </c>
      <c r="K851" s="5" t="s">
        <v>1669</v>
      </c>
      <c r="L851" t="s">
        <v>1659</v>
      </c>
      <c r="M851" t="s">
        <v>1569</v>
      </c>
      <c r="O851">
        <v>0</v>
      </c>
    </row>
    <row r="852" spans="3:15" hidden="1" x14ac:dyDescent="0.25">
      <c r="C852" t="str">
        <f t="shared" si="13"/>
        <v>select N'Сані Людмила Михайлівна', N'60',  N'Реабілітаційне відділення',  N'сестра медична',  N'0.50', 8, 200, 0, getDate(), null, getDate() union all</v>
      </c>
      <c r="D852" t="s">
        <v>1250</v>
      </c>
      <c r="E852" t="s">
        <v>100</v>
      </c>
      <c r="F852" t="s">
        <v>101</v>
      </c>
      <c r="G852" t="s">
        <v>93</v>
      </c>
      <c r="H852" t="s">
        <v>181</v>
      </c>
      <c r="I852" t="s">
        <v>48</v>
      </c>
      <c r="J852" t="s">
        <v>95</v>
      </c>
      <c r="K852" s="5" t="s">
        <v>1669</v>
      </c>
      <c r="L852" t="s">
        <v>1660</v>
      </c>
      <c r="M852" t="s">
        <v>1571</v>
      </c>
      <c r="O852">
        <v>0</v>
      </c>
    </row>
    <row r="853" spans="3:15" hidden="1" x14ac:dyDescent="0.25">
      <c r="C853" t="str">
        <f t="shared" si="13"/>
        <v>select N'Сарканич Віра Юріївна', N'84',  N'Терапевтичний блок інтенсивної терапії',  N'Молодша медична сестра',  N'0.75', 8, 120, 0, getDate(), null, getDate() union all</v>
      </c>
      <c r="D853" t="s">
        <v>895</v>
      </c>
      <c r="E853" t="s">
        <v>88</v>
      </c>
      <c r="F853" t="s">
        <v>89</v>
      </c>
      <c r="G853" t="s">
        <v>111</v>
      </c>
      <c r="H853" t="s">
        <v>413</v>
      </c>
      <c r="I853" t="s">
        <v>48</v>
      </c>
      <c r="J853" t="s">
        <v>112</v>
      </c>
      <c r="K853" t="s">
        <v>1569</v>
      </c>
      <c r="L853" t="s">
        <v>1572</v>
      </c>
      <c r="M853" t="s">
        <v>1572</v>
      </c>
      <c r="O853">
        <v>0</v>
      </c>
    </row>
    <row r="854" spans="3:15" hidden="1" x14ac:dyDescent="0.25">
      <c r="C854" t="str">
        <f t="shared" si="13"/>
        <v>select N'Сарканич Віра Юріївна', N'84',  N'Інсультне відділення',  N'Молодша медична сестра',  N'0.25', 8, 120, 0, getDate(), null, getDate() union all</v>
      </c>
      <c r="D854" t="s">
        <v>895</v>
      </c>
      <c r="E854" t="s">
        <v>282</v>
      </c>
      <c r="F854" t="s">
        <v>89</v>
      </c>
      <c r="G854" t="s">
        <v>111</v>
      </c>
      <c r="H854" t="s">
        <v>798</v>
      </c>
      <c r="I854" t="s">
        <v>48</v>
      </c>
      <c r="J854" t="s">
        <v>112</v>
      </c>
      <c r="K854" t="s">
        <v>1569</v>
      </c>
      <c r="L854" t="s">
        <v>1570</v>
      </c>
      <c r="M854" t="s">
        <v>1570</v>
      </c>
      <c r="O854">
        <v>0</v>
      </c>
    </row>
    <row r="855" spans="3:15" hidden="1" x14ac:dyDescent="0.25">
      <c r="C855" t="str">
        <f t="shared" si="13"/>
        <v>select N'Сарканич Марина Анатоліївна', N'86',  N'Відділення постінтенсивного виходжування для новонароджених та постнатального догляду',  N'Молодша медична сестра',  N'1.00', 8, 120, 0, getDate(), null, getDate() union all</v>
      </c>
      <c r="D855" t="s">
        <v>1406</v>
      </c>
      <c r="E855" t="s">
        <v>681</v>
      </c>
      <c r="F855" t="s">
        <v>682</v>
      </c>
      <c r="G855" t="s">
        <v>111</v>
      </c>
      <c r="H855" t="s">
        <v>25</v>
      </c>
      <c r="I855" t="s">
        <v>48</v>
      </c>
      <c r="J855" t="s">
        <v>112</v>
      </c>
      <c r="K855" t="s">
        <v>1569</v>
      </c>
      <c r="L855" t="s">
        <v>1569</v>
      </c>
      <c r="M855" t="s">
        <v>1569</v>
      </c>
      <c r="O855">
        <v>0</v>
      </c>
    </row>
    <row r="856" spans="3:15" hidden="1" x14ac:dyDescent="0.25">
      <c r="C856" t="str">
        <f t="shared" si="13"/>
        <v>select N'Сарканич Марина Василівна', N'84',  N'Інсультне відділення',  N'Молодша медична сестра',  N'1.00', 8, 120, 0, getDate(), null, getDate() union all</v>
      </c>
      <c r="D856" t="s">
        <v>1375</v>
      </c>
      <c r="E856" t="s">
        <v>282</v>
      </c>
      <c r="F856" t="s">
        <v>89</v>
      </c>
      <c r="G856" t="s">
        <v>111</v>
      </c>
      <c r="H856" t="s">
        <v>290</v>
      </c>
      <c r="I856" t="s">
        <v>48</v>
      </c>
      <c r="J856" t="s">
        <v>112</v>
      </c>
      <c r="K856" t="s">
        <v>1569</v>
      </c>
      <c r="L856" t="s">
        <v>1569</v>
      </c>
      <c r="M856" t="s">
        <v>1569</v>
      </c>
      <c r="O856">
        <v>0</v>
      </c>
    </row>
    <row r="857" spans="3:15" hidden="1" x14ac:dyDescent="0.25">
      <c r="C857" t="str">
        <f t="shared" si="13"/>
        <v>select N'Сарканич Мар''яна Степанівна', N'85',  N'Відділення сумісного перебування матері та дитини',  N'Молодша медична сестра',  N'1.00', 8, 120, 0, getDate(), null, getDate() union all</v>
      </c>
      <c r="D857" t="s">
        <v>1614</v>
      </c>
      <c r="E857" t="s">
        <v>146</v>
      </c>
      <c r="F857" t="s">
        <v>147</v>
      </c>
      <c r="G857" t="s">
        <v>111</v>
      </c>
      <c r="H857" t="s">
        <v>25</v>
      </c>
      <c r="I857" t="s">
        <v>48</v>
      </c>
      <c r="J857" t="s">
        <v>112</v>
      </c>
      <c r="K857" t="s">
        <v>1569</v>
      </c>
      <c r="L857" t="s">
        <v>1569</v>
      </c>
      <c r="M857" t="s">
        <v>1569</v>
      </c>
      <c r="O857">
        <v>0</v>
      </c>
    </row>
    <row r="858" spans="3:15" hidden="1" x14ac:dyDescent="0.25">
      <c r="C858" t="str">
        <f t="shared" si="13"/>
        <v>select N'Свалявин Ірина Михайлівна', N'91',  N'Роздаткова',  N'Молодша медична сестра',  N'1.00', 8, 120, 0, getDate(), null, getDate() union all</v>
      </c>
      <c r="D858" t="s">
        <v>1436</v>
      </c>
      <c r="E858" t="s">
        <v>1051</v>
      </c>
      <c r="F858" t="s">
        <v>116</v>
      </c>
      <c r="G858" t="s">
        <v>111</v>
      </c>
      <c r="H858" t="s">
        <v>1437</v>
      </c>
      <c r="I858" t="s">
        <v>48</v>
      </c>
      <c r="J858" t="s">
        <v>112</v>
      </c>
      <c r="K858" t="s">
        <v>1569</v>
      </c>
      <c r="L858" t="s">
        <v>1569</v>
      </c>
      <c r="M858" t="s">
        <v>1569</v>
      </c>
      <c r="O858">
        <v>0</v>
      </c>
    </row>
    <row r="859" spans="3:15" hidden="1" x14ac:dyDescent="0.25">
      <c r="C859" t="str">
        <f t="shared" si="13"/>
        <v>select N'Свалявчик Оксана Василівна', N'20',  N'Відділення переливання крові',  N'лікар-трансфузіолог',  N'0.75', 0, 0, 0, getDate(), null, getDate() union all</v>
      </c>
      <c r="D859" t="s">
        <v>744</v>
      </c>
      <c r="E859" t="s">
        <v>736</v>
      </c>
      <c r="F859" t="s">
        <v>737</v>
      </c>
      <c r="G859" t="s">
        <v>745</v>
      </c>
      <c r="H859">
        <v>1</v>
      </c>
      <c r="I859" t="s">
        <v>26</v>
      </c>
      <c r="J859" t="s">
        <v>26</v>
      </c>
      <c r="K859" t="s">
        <v>1569</v>
      </c>
      <c r="L859" t="s">
        <v>1572</v>
      </c>
      <c r="M859" t="s">
        <v>1572</v>
      </c>
      <c r="O859">
        <v>0</v>
      </c>
    </row>
    <row r="860" spans="3:15" hidden="1" x14ac:dyDescent="0.25">
      <c r="C860" t="str">
        <f t="shared" si="13"/>
        <v>select N'Свалявчик Оксана Василівна', N'990',  N'Відділення переливання крові',  N'завідувач',  N'0.25', 0, 0, 0, getDate(), null, getDate() union all</v>
      </c>
      <c r="D860" t="s">
        <v>744</v>
      </c>
      <c r="E860" t="s">
        <v>736</v>
      </c>
      <c r="F860">
        <v>990</v>
      </c>
      <c r="G860" t="s">
        <v>69</v>
      </c>
      <c r="H860" t="s">
        <v>25</v>
      </c>
      <c r="I860" t="s">
        <v>26</v>
      </c>
      <c r="J860" t="s">
        <v>26</v>
      </c>
      <c r="K860" t="s">
        <v>1569</v>
      </c>
      <c r="L860" t="s">
        <v>1570</v>
      </c>
      <c r="M860" t="s">
        <v>1570</v>
      </c>
      <c r="O860">
        <v>0</v>
      </c>
    </row>
    <row r="861" spans="3:15" hidden="1" x14ac:dyDescent="0.25">
      <c r="C861" t="str">
        <f t="shared" si="13"/>
        <v>select N'Свида Наташа Андріївна', N'21',  N'Онкологічне відділення',  N'Молодша медична сестра',  N'1.00', 8, 120, 0, getDate(), null, getDate() union all</v>
      </c>
      <c r="D861" t="s">
        <v>444</v>
      </c>
      <c r="E861" t="s">
        <v>40</v>
      </c>
      <c r="F861" t="s">
        <v>41</v>
      </c>
      <c r="G861" t="s">
        <v>111</v>
      </c>
      <c r="H861" t="s">
        <v>25</v>
      </c>
      <c r="I861" t="s">
        <v>48</v>
      </c>
      <c r="J861" t="s">
        <v>112</v>
      </c>
      <c r="K861" t="s">
        <v>1569</v>
      </c>
      <c r="L861" t="s">
        <v>1569</v>
      </c>
      <c r="M861" t="s">
        <v>1569</v>
      </c>
      <c r="O861">
        <v>0</v>
      </c>
    </row>
    <row r="862" spans="3:15" hidden="1" x14ac:dyDescent="0.25">
      <c r="C862" t="str">
        <f t="shared" si="13"/>
        <v>select N'Свида Оксана Миколаївна', N'32',  N'Кабінет молодшого персоналу',  N'Молодша медична сестра',  N'1.00', 8, 120, 0, getDate(), null, getDate() union all</v>
      </c>
      <c r="D862" t="s">
        <v>1252</v>
      </c>
      <c r="E862" t="s">
        <v>419</v>
      </c>
      <c r="F862" t="s">
        <v>84</v>
      </c>
      <c r="G862" t="s">
        <v>111</v>
      </c>
      <c r="H862" t="s">
        <v>25</v>
      </c>
      <c r="I862" t="s">
        <v>48</v>
      </c>
      <c r="J862" t="s">
        <v>112</v>
      </c>
      <c r="K862" t="s">
        <v>1569</v>
      </c>
      <c r="L862" t="s">
        <v>1569</v>
      </c>
      <c r="M862" t="s">
        <v>1569</v>
      </c>
      <c r="O862">
        <v>0</v>
      </c>
    </row>
    <row r="863" spans="3:15" hidden="1" x14ac:dyDescent="0.25">
      <c r="C863" t="str">
        <f t="shared" si="13"/>
        <v>select N'Свирида Беатриса Адальбертівна', N'32',  N'Сектор медичних оглядів',  N'сестра медична з косметичних процедур',  N'0.50', 0, 0, 0, getDate(), null, getDate() union all</v>
      </c>
      <c r="D863" t="s">
        <v>489</v>
      </c>
      <c r="E863" t="s">
        <v>373</v>
      </c>
      <c r="F863" t="s">
        <v>84</v>
      </c>
      <c r="G863" t="s">
        <v>490</v>
      </c>
      <c r="H863" t="s">
        <v>25</v>
      </c>
      <c r="I863" t="s">
        <v>26</v>
      </c>
      <c r="J863" t="s">
        <v>26</v>
      </c>
      <c r="K863" t="s">
        <v>1571</v>
      </c>
      <c r="L863" t="s">
        <v>1569</v>
      </c>
      <c r="M863" t="s">
        <v>1571</v>
      </c>
      <c r="O863">
        <v>0</v>
      </c>
    </row>
    <row r="864" spans="3:15" hidden="1" x14ac:dyDescent="0.25">
      <c r="C864" t="str">
        <f t="shared" si="13"/>
        <v>select N'Свистак Ірма Юріївна', N'7',  N'Відділення анестезіології та інтенсивної терапії',  N'лікар-анестезіолог',  N'1.00', 0, 0, 1282.37476608, getDate(), null, getDate() union all</v>
      </c>
      <c r="D864" t="s">
        <v>218</v>
      </c>
      <c r="E864" t="s">
        <v>206</v>
      </c>
      <c r="F864" t="s">
        <v>140</v>
      </c>
      <c r="G864" t="s">
        <v>219</v>
      </c>
      <c r="H864" t="s">
        <v>179</v>
      </c>
      <c r="I864" t="s">
        <v>26</v>
      </c>
      <c r="J864" t="s">
        <v>26</v>
      </c>
      <c r="K864" s="5" t="s">
        <v>1668</v>
      </c>
      <c r="L864" t="s">
        <v>1657</v>
      </c>
      <c r="M864" t="s">
        <v>1569</v>
      </c>
      <c r="O864" t="s">
        <v>1649</v>
      </c>
    </row>
    <row r="865" spans="3:15" hidden="1" x14ac:dyDescent="0.25">
      <c r="C865" t="str">
        <f t="shared" si="13"/>
        <v>select N'Свистак Ірма Юріївна', N'7',  N'Відділення анестезіології та інтенсивної терапії',  N'Трансплант-координатор',  N'0.25', 0, 0, 0, getDate(), null, getDate() union all</v>
      </c>
      <c r="D865" t="s">
        <v>218</v>
      </c>
      <c r="E865" t="s">
        <v>206</v>
      </c>
      <c r="F865" t="s">
        <v>140</v>
      </c>
      <c r="G865" t="s">
        <v>1363</v>
      </c>
      <c r="H865" t="s">
        <v>274</v>
      </c>
      <c r="I865" t="s">
        <v>26</v>
      </c>
      <c r="J865" t="s">
        <v>26</v>
      </c>
      <c r="K865" s="5" t="s">
        <v>1668</v>
      </c>
      <c r="L865" t="s">
        <v>1574</v>
      </c>
      <c r="M865" t="s">
        <v>1570</v>
      </c>
      <c r="O865">
        <v>0</v>
      </c>
    </row>
    <row r="866" spans="3:15" hidden="1" x14ac:dyDescent="0.25">
      <c r="C866" t="str">
        <f t="shared" si="13"/>
        <v>select N'Світлинець Марія Василівна', N'2',  N'Відділення екстреної (невідкладної) медичної допомоги',  N'сестра медична',  N'0.50', 8, 200, 0, getDate(), null, getDate() union all</v>
      </c>
      <c r="D866" t="s">
        <v>1462</v>
      </c>
      <c r="E866" t="s">
        <v>173</v>
      </c>
      <c r="F866" t="s">
        <v>30</v>
      </c>
      <c r="G866" t="s">
        <v>93</v>
      </c>
      <c r="H866" t="s">
        <v>181</v>
      </c>
      <c r="I866" t="s">
        <v>48</v>
      </c>
      <c r="J866" t="s">
        <v>95</v>
      </c>
      <c r="K866" t="s">
        <v>1571</v>
      </c>
      <c r="L866" t="s">
        <v>1569</v>
      </c>
      <c r="M866" t="s">
        <v>1571</v>
      </c>
      <c r="O866">
        <v>0</v>
      </c>
    </row>
    <row r="867" spans="3:15" hidden="1" x14ac:dyDescent="0.25">
      <c r="C867" t="str">
        <f t="shared" si="13"/>
        <v>select N'Севч Марина Євгенівна', N'81',  N'Перев''язувальна',  N'сестра медична',  N'1.00', 8, 200, 0, getDate(), null, getDate() union all</v>
      </c>
      <c r="D867" t="s">
        <v>1534</v>
      </c>
      <c r="E867" t="s">
        <v>1623</v>
      </c>
      <c r="F867" t="s">
        <v>227</v>
      </c>
      <c r="G867" t="s">
        <v>93</v>
      </c>
      <c r="H867" t="s">
        <v>25</v>
      </c>
      <c r="I867" t="s">
        <v>48</v>
      </c>
      <c r="J867" t="s">
        <v>95</v>
      </c>
      <c r="K867" t="s">
        <v>1569</v>
      </c>
      <c r="L867" t="s">
        <v>1569</v>
      </c>
      <c r="M867" t="s">
        <v>1569</v>
      </c>
      <c r="O867">
        <v>0</v>
      </c>
    </row>
    <row r="868" spans="3:15" hidden="1" x14ac:dyDescent="0.25">
      <c r="C868" t="str">
        <f t="shared" si="13"/>
        <v>select N'Сегеді Вікторія Іванівна', N'33',  N'Жіноча консультація',  N'лікар-акушер-гінеколог',  N'1.00', 0, 0, 0, getDate(), null, getDate() union all</v>
      </c>
      <c r="D868" t="s">
        <v>309</v>
      </c>
      <c r="E868" t="s">
        <v>222</v>
      </c>
      <c r="F868" t="s">
        <v>223</v>
      </c>
      <c r="G868" t="s">
        <v>36</v>
      </c>
      <c r="H868">
        <v>0</v>
      </c>
      <c r="I868" t="s">
        <v>26</v>
      </c>
      <c r="J868" t="s">
        <v>26</v>
      </c>
      <c r="K868" t="s">
        <v>1569</v>
      </c>
      <c r="L868" t="s">
        <v>1569</v>
      </c>
      <c r="M868" t="s">
        <v>1569</v>
      </c>
      <c r="O868">
        <v>0</v>
      </c>
    </row>
    <row r="869" spans="3:15" hidden="1" x14ac:dyDescent="0.25">
      <c r="C869" t="str">
        <f t="shared" si="13"/>
        <v>select N'Селіванова Вікторія Золтанівна', N'32',  N'Загальнолікарський кабінет',  N'оператор комп’ютерного набору',  N'1.00', 5, 640, 0, getDate(), null, getDate() union all</v>
      </c>
      <c r="D869" t="s">
        <v>980</v>
      </c>
      <c r="E869" t="s">
        <v>127</v>
      </c>
      <c r="F869" t="s">
        <v>84</v>
      </c>
      <c r="G869" t="s">
        <v>974</v>
      </c>
      <c r="H869" t="s">
        <v>274</v>
      </c>
      <c r="I869" t="s">
        <v>23</v>
      </c>
      <c r="J869" t="s">
        <v>61</v>
      </c>
      <c r="K869" t="s">
        <v>1569</v>
      </c>
      <c r="L869" t="s">
        <v>1569</v>
      </c>
      <c r="M869" t="s">
        <v>1569</v>
      </c>
      <c r="O869">
        <v>0</v>
      </c>
    </row>
    <row r="870" spans="3:15" hidden="1" x14ac:dyDescent="0.25">
      <c r="C870" t="str">
        <f t="shared" si="13"/>
        <v>select N'Семенко Олександр Анатолійович', N'84',  N'Терапевтичний блок інтенсивної терапії',  N'лікар-невропатолог',  N'1.00', 0, 0, 4546.6666, getDate(), null, getDate() union all</v>
      </c>
      <c r="D870" t="s">
        <v>950</v>
      </c>
      <c r="E870" t="s">
        <v>88</v>
      </c>
      <c r="F870" t="s">
        <v>89</v>
      </c>
      <c r="G870" t="s">
        <v>90</v>
      </c>
      <c r="H870">
        <v>1</v>
      </c>
      <c r="I870" t="s">
        <v>26</v>
      </c>
      <c r="J870" t="s">
        <v>26</v>
      </c>
      <c r="K870" t="s">
        <v>1569</v>
      </c>
      <c r="L870" t="s">
        <v>1569</v>
      </c>
      <c r="M870" t="s">
        <v>1569</v>
      </c>
      <c r="O870" t="s">
        <v>1593</v>
      </c>
    </row>
    <row r="871" spans="3:15" hidden="1" x14ac:dyDescent="0.25">
      <c r="C871" t="str">
        <f t="shared" si="13"/>
        <v>select N'Сеничич Марта Романівна', N'7',  N'Відділення анестезіології та інтенсивної терапії',  N'лікар-інтерн',  N'1.00', 0, 0, 0, getDate(), null, getDate() union all</v>
      </c>
      <c r="D871" t="s">
        <v>1393</v>
      </c>
      <c r="E871" t="s">
        <v>206</v>
      </c>
      <c r="F871" t="s">
        <v>140</v>
      </c>
      <c r="G871" t="s">
        <v>1567</v>
      </c>
      <c r="H871">
        <v>1</v>
      </c>
      <c r="I871" t="s">
        <v>26</v>
      </c>
      <c r="J871" t="s">
        <v>26</v>
      </c>
      <c r="K871" t="s">
        <v>1569</v>
      </c>
      <c r="L871" t="s">
        <v>1569</v>
      </c>
      <c r="M871" t="s">
        <v>1569</v>
      </c>
      <c r="O871">
        <v>0</v>
      </c>
    </row>
    <row r="872" spans="3:15" hidden="1" x14ac:dyDescent="0.25">
      <c r="C872" t="str">
        <f t="shared" si="13"/>
        <v>select N'Сенько Вікторія Мартинівна', N'85',  N'Відділення сумісного перебування матері та дитини',  N'лікар-педіатр-неонатолог',  N'1.00', 0, 0, 1549.536192, getDate(), null, getDate() union all</v>
      </c>
      <c r="D872" t="s">
        <v>565</v>
      </c>
      <c r="E872" t="s">
        <v>146</v>
      </c>
      <c r="F872" t="s">
        <v>147</v>
      </c>
      <c r="G872" t="s">
        <v>148</v>
      </c>
      <c r="H872" t="s">
        <v>566</v>
      </c>
      <c r="I872" t="s">
        <v>26</v>
      </c>
      <c r="J872" t="s">
        <v>26</v>
      </c>
      <c r="K872" t="s">
        <v>1569</v>
      </c>
      <c r="L872" t="s">
        <v>1569</v>
      </c>
      <c r="M872" t="s">
        <v>1569</v>
      </c>
      <c r="O872" t="s">
        <v>1650</v>
      </c>
    </row>
    <row r="873" spans="3:15" hidden="1" x14ac:dyDescent="0.25">
      <c r="C873" t="str">
        <f t="shared" si="13"/>
        <v>select N'Сигиденко Каміла Іванівна', N'32',  N'Сектор дитячої консультації',  N'фізичний терапевт',  N'1.00', 8, 360, 0, getDate(), null, getDate() union all</v>
      </c>
      <c r="D873" t="s">
        <v>1009</v>
      </c>
      <c r="E873" t="s">
        <v>237</v>
      </c>
      <c r="F873" t="s">
        <v>84</v>
      </c>
      <c r="G873" t="s">
        <v>102</v>
      </c>
      <c r="H873" t="s">
        <v>25</v>
      </c>
      <c r="I873">
        <v>8</v>
      </c>
      <c r="J873">
        <v>360</v>
      </c>
      <c r="K873" t="s">
        <v>1569</v>
      </c>
      <c r="L873" t="s">
        <v>1569</v>
      </c>
      <c r="M873" t="s">
        <v>1569</v>
      </c>
      <c r="O873">
        <v>0</v>
      </c>
    </row>
    <row r="874" spans="3:15" hidden="1" x14ac:dyDescent="0.25">
      <c r="C874" t="str">
        <f t="shared" si="13"/>
        <v>select N'Сидор Кристина Володимирівна', N'21',  N'Онкологічне відділення',  N'Молодша медична сестра',  N'1.00', 8, 120, 0, getDate(), null, getDate() union all</v>
      </c>
      <c r="D874" t="s">
        <v>1538</v>
      </c>
      <c r="E874" t="s">
        <v>40</v>
      </c>
      <c r="F874" t="s">
        <v>41</v>
      </c>
      <c r="G874" t="s">
        <v>111</v>
      </c>
      <c r="H874" t="s">
        <v>25</v>
      </c>
      <c r="I874" t="s">
        <v>48</v>
      </c>
      <c r="J874" t="s">
        <v>112</v>
      </c>
      <c r="K874" t="s">
        <v>1569</v>
      </c>
      <c r="L874" t="s">
        <v>1569</v>
      </c>
      <c r="M874" t="s">
        <v>1569</v>
      </c>
      <c r="O874">
        <v>0</v>
      </c>
    </row>
    <row r="875" spans="3:15" hidden="1" x14ac:dyDescent="0.25">
      <c r="C875" t="str">
        <f t="shared" si="13"/>
        <v>select N'Сидоран Вікторія Іванівна', N'32',  N'Кардіологічний кабінет',  N'лікар-кардіолог',  N'1.00', 0, 0, 0, getDate(), null, getDate() union all</v>
      </c>
      <c r="D875" t="s">
        <v>839</v>
      </c>
      <c r="E875" t="s">
        <v>840</v>
      </c>
      <c r="F875" t="s">
        <v>84</v>
      </c>
      <c r="G875" t="s">
        <v>841</v>
      </c>
      <c r="H875">
        <v>0</v>
      </c>
      <c r="I875" t="s">
        <v>26</v>
      </c>
      <c r="J875" t="s">
        <v>26</v>
      </c>
      <c r="K875" t="s">
        <v>1569</v>
      </c>
      <c r="L875" t="s">
        <v>1569</v>
      </c>
      <c r="M875" t="s">
        <v>1569</v>
      </c>
      <c r="O875">
        <v>0</v>
      </c>
    </row>
    <row r="876" spans="3:15" hidden="1" x14ac:dyDescent="0.25">
      <c r="C876" t="str">
        <f t="shared" si="13"/>
        <v>select N'Сидоран Марина Мирославівна', N'32',  N'Флюрографічний кабінет',  N'лікар-рентгенолог',  N'1.00', 0, 0, 9346.33682933333, getDate(), null, getDate() union all</v>
      </c>
      <c r="D876" t="s">
        <v>932</v>
      </c>
      <c r="E876" t="s">
        <v>393</v>
      </c>
      <c r="F876" t="s">
        <v>84</v>
      </c>
      <c r="G876" t="s">
        <v>371</v>
      </c>
      <c r="H876" t="s">
        <v>353</v>
      </c>
      <c r="I876" t="s">
        <v>26</v>
      </c>
      <c r="J876" t="s">
        <v>26</v>
      </c>
      <c r="K876" t="s">
        <v>1569</v>
      </c>
      <c r="L876" t="s">
        <v>1569</v>
      </c>
      <c r="M876" t="s">
        <v>1569</v>
      </c>
      <c r="O876" t="s">
        <v>1594</v>
      </c>
    </row>
    <row r="877" spans="3:15" hidden="1" x14ac:dyDescent="0.25">
      <c r="C877" t="str">
        <f t="shared" si="13"/>
        <v>select N'Сийплокі Тетяна Михайлівна', N'60',  N'Реабілітаційне відділення',  N'сестра медична',  N'1.00', 8, 200, 0, getDate(), null, getDate() union all</v>
      </c>
      <c r="D877" t="s">
        <v>1434</v>
      </c>
      <c r="E877" t="s">
        <v>100</v>
      </c>
      <c r="F877" t="s">
        <v>101</v>
      </c>
      <c r="G877" t="s">
        <v>93</v>
      </c>
      <c r="H877" t="s">
        <v>181</v>
      </c>
      <c r="I877" t="s">
        <v>48</v>
      </c>
      <c r="J877" t="s">
        <v>95</v>
      </c>
      <c r="K877" t="s">
        <v>1569</v>
      </c>
      <c r="L877" t="s">
        <v>1569</v>
      </c>
      <c r="M877" t="s">
        <v>1569</v>
      </c>
      <c r="O877">
        <v>0</v>
      </c>
    </row>
    <row r="878" spans="3:15" hidden="1" x14ac:dyDescent="0.25">
      <c r="C878" t="str">
        <f t="shared" si="13"/>
        <v>select N'Симодейка Віра Андріївна', N'3',  N'Інфекційне відділення',  N'Молодша медична сестра',  N'1.00', 8, 120, 0, getDate(), null, getDate() union all</v>
      </c>
      <c r="D878" t="s">
        <v>586</v>
      </c>
      <c r="E878" t="s">
        <v>92</v>
      </c>
      <c r="F878" t="s">
        <v>77</v>
      </c>
      <c r="G878" t="s">
        <v>111</v>
      </c>
      <c r="H878" t="s">
        <v>94</v>
      </c>
      <c r="I878" t="s">
        <v>48</v>
      </c>
      <c r="J878" t="s">
        <v>112</v>
      </c>
      <c r="K878" t="s">
        <v>1569</v>
      </c>
      <c r="L878" t="s">
        <v>1569</v>
      </c>
      <c r="M878" t="s">
        <v>1569</v>
      </c>
      <c r="O878">
        <v>0</v>
      </c>
    </row>
    <row r="879" spans="3:15" hidden="1" x14ac:dyDescent="0.25">
      <c r="C879" t="str">
        <f t="shared" si="13"/>
        <v>select N'Симчера Ніна Андріївна', N'83',  N'Відділення патології вагітності та екстрагенітальної патології',  N'акушерка',  N'0.75', 8, 260, 0, getDate(), null, getDate() union all</v>
      </c>
      <c r="D879" t="s">
        <v>652</v>
      </c>
      <c r="E879" t="s">
        <v>44</v>
      </c>
      <c r="F879" t="s">
        <v>45</v>
      </c>
      <c r="G879" t="s">
        <v>46</v>
      </c>
      <c r="H879" t="s">
        <v>653</v>
      </c>
      <c r="I879" t="s">
        <v>48</v>
      </c>
      <c r="J879" t="s">
        <v>49</v>
      </c>
      <c r="K879" t="s">
        <v>1572</v>
      </c>
      <c r="L879" t="s">
        <v>1569</v>
      </c>
      <c r="M879" t="s">
        <v>1572</v>
      </c>
      <c r="O879">
        <v>0</v>
      </c>
    </row>
    <row r="880" spans="3:15" hidden="1" x14ac:dyDescent="0.25">
      <c r="C880" t="str">
        <f t="shared" si="13"/>
        <v>select N'Симчина Еріка Іванівна', N'33',  N'Жіноча консультація',  N'акушерка',  N'1.00', 8, 260, 0, getDate(), null, getDate() union all</v>
      </c>
      <c r="D880" t="s">
        <v>318</v>
      </c>
      <c r="E880" t="s">
        <v>222</v>
      </c>
      <c r="F880" t="s">
        <v>223</v>
      </c>
      <c r="G880" t="s">
        <v>46</v>
      </c>
      <c r="H880" t="s">
        <v>25</v>
      </c>
      <c r="I880" t="s">
        <v>48</v>
      </c>
      <c r="J880" t="s">
        <v>49</v>
      </c>
      <c r="K880" t="s">
        <v>1569</v>
      </c>
      <c r="L880" t="s">
        <v>1569</v>
      </c>
      <c r="M880" t="s">
        <v>1569</v>
      </c>
      <c r="O880">
        <v>0</v>
      </c>
    </row>
    <row r="881" spans="3:15" hidden="1" x14ac:dyDescent="0.25">
      <c r="C881" t="str">
        <f t="shared" si="13"/>
        <v>select N'Симчина Людмила Василівна', N'22',  N'Відділення загальної терапії',  N'Молодша медична сестра',  N'1.00', 8, 120, 0, getDate(), null, getDate() union all</v>
      </c>
      <c r="D881" t="s">
        <v>1041</v>
      </c>
      <c r="E881" t="s">
        <v>202</v>
      </c>
      <c r="F881" t="s">
        <v>203</v>
      </c>
      <c r="G881" t="s">
        <v>111</v>
      </c>
      <c r="H881" t="s">
        <v>204</v>
      </c>
      <c r="I881" t="s">
        <v>48</v>
      </c>
      <c r="J881" t="s">
        <v>112</v>
      </c>
      <c r="K881" t="s">
        <v>1569</v>
      </c>
      <c r="L881" t="s">
        <v>1569</v>
      </c>
      <c r="M881" t="s">
        <v>1569</v>
      </c>
      <c r="O881">
        <v>0</v>
      </c>
    </row>
    <row r="882" spans="3:15" hidden="1" x14ac:dyDescent="0.25">
      <c r="C882" t="str">
        <f t="shared" si="13"/>
        <v>select N'Симчина Олена Василівна', N'85',  N'Відділення сумісного перебування матері та дитини',  N'Молодша медична сестра',  N'1.00', 8, 120, 0, getDate(), null, getDate() union all</v>
      </c>
      <c r="D882" t="s">
        <v>625</v>
      </c>
      <c r="E882" t="s">
        <v>146</v>
      </c>
      <c r="F882" t="s">
        <v>147</v>
      </c>
      <c r="G882" t="s">
        <v>111</v>
      </c>
      <c r="H882" t="s">
        <v>103</v>
      </c>
      <c r="I882" t="s">
        <v>48</v>
      </c>
      <c r="J882" t="s">
        <v>112</v>
      </c>
      <c r="K882" t="s">
        <v>1569</v>
      </c>
      <c r="L882" t="s">
        <v>1569</v>
      </c>
      <c r="M882" t="s">
        <v>1569</v>
      </c>
      <c r="O882">
        <v>0</v>
      </c>
    </row>
    <row r="883" spans="3:15" hidden="1" x14ac:dyDescent="0.25">
      <c r="C883" t="str">
        <f t="shared" si="13"/>
        <v>select N'Симчина Ярослава Михайлівна', N'65',  N'Відділення інтенсивної терапії новонароджених',  N'сестра медична',  N'0.50', 8, 200, 0, getDate(), null, getDate() union all</v>
      </c>
      <c r="D883" t="s">
        <v>1493</v>
      </c>
      <c r="E883" t="s">
        <v>79</v>
      </c>
      <c r="F883" t="s">
        <v>80</v>
      </c>
      <c r="G883" t="s">
        <v>93</v>
      </c>
      <c r="H883" t="s">
        <v>325</v>
      </c>
      <c r="I883" t="s">
        <v>48</v>
      </c>
      <c r="J883" t="s">
        <v>95</v>
      </c>
      <c r="K883" t="s">
        <v>1571</v>
      </c>
      <c r="L883" t="s">
        <v>1569</v>
      </c>
      <c r="M883" t="s">
        <v>1571</v>
      </c>
      <c r="O883">
        <v>0</v>
      </c>
    </row>
    <row r="884" spans="3:15" hidden="1" x14ac:dyDescent="0.25">
      <c r="C884" t="str">
        <f t="shared" si="13"/>
        <v>select N'Синкович Сніжана Іванівна', N'7',  N'Відділення анестезіології та інтенсивної терапії',  N'сестра медична-анестезист',  N'1.00', 8, 260, 0, getDate(), null, getDate() union all</v>
      </c>
      <c r="D884" t="s">
        <v>1147</v>
      </c>
      <c r="E884" t="s">
        <v>206</v>
      </c>
      <c r="F884" t="s">
        <v>140</v>
      </c>
      <c r="G884" t="s">
        <v>362</v>
      </c>
      <c r="H884" t="s">
        <v>31</v>
      </c>
      <c r="I884" t="s">
        <v>48</v>
      </c>
      <c r="J884" t="s">
        <v>49</v>
      </c>
      <c r="K884" t="s">
        <v>1569</v>
      </c>
      <c r="L884" t="s">
        <v>1569</v>
      </c>
      <c r="M884" t="s">
        <v>1569</v>
      </c>
      <c r="O884">
        <v>0</v>
      </c>
    </row>
    <row r="885" spans="3:15" hidden="1" x14ac:dyDescent="0.25">
      <c r="C885" t="str">
        <f t="shared" si="13"/>
        <v>select N'Сич Лариса Володимирівна', N'65',  N'Відділення інтенсивної терапії новонароджених',  N'лікар-анестезіолог дитячий',  N'1.00', 0, 0, 2422.2633984, getDate(), null, getDate() union all</v>
      </c>
      <c r="D885" t="s">
        <v>1230</v>
      </c>
      <c r="E885" t="s">
        <v>79</v>
      </c>
      <c r="F885" t="s">
        <v>80</v>
      </c>
      <c r="G885" t="s">
        <v>81</v>
      </c>
      <c r="H885" t="s">
        <v>1231</v>
      </c>
      <c r="I885" t="s">
        <v>26</v>
      </c>
      <c r="J885" t="s">
        <v>26</v>
      </c>
      <c r="K885" s="5" t="s">
        <v>1668</v>
      </c>
      <c r="L885" t="s">
        <v>1657</v>
      </c>
      <c r="M885" t="s">
        <v>1569</v>
      </c>
      <c r="O885" t="s">
        <v>1651</v>
      </c>
    </row>
    <row r="886" spans="3:15" hidden="1" x14ac:dyDescent="0.25">
      <c r="C886" t="str">
        <f t="shared" si="13"/>
        <v>select N'Сич Лариса Володимирівна', N'65',  N'Відділення інтенсивної терапії новонароджених',  N'лікар-анестезіолог дитячий',  N'0.25', 0, 0, 0, getDate(), null, getDate() union all</v>
      </c>
      <c r="D886" t="s">
        <v>1230</v>
      </c>
      <c r="E886" t="s">
        <v>79</v>
      </c>
      <c r="F886" t="s">
        <v>80</v>
      </c>
      <c r="G886" t="s">
        <v>81</v>
      </c>
      <c r="H886" t="s">
        <v>1368</v>
      </c>
      <c r="I886" t="s">
        <v>26</v>
      </c>
      <c r="J886" t="s">
        <v>26</v>
      </c>
      <c r="K886" s="5" t="s">
        <v>1668</v>
      </c>
      <c r="L886" t="s">
        <v>1574</v>
      </c>
      <c r="M886" t="s">
        <v>1570</v>
      </c>
      <c r="O886">
        <v>0</v>
      </c>
    </row>
    <row r="887" spans="3:15" hidden="1" x14ac:dyDescent="0.25">
      <c r="C887" t="str">
        <f t="shared" si="13"/>
        <v>select N'Сідор Наталія Андріївна', N'7',  N'Відділення анестезіології та інтенсивної терапії',  N'сестра медична-анестезист',  N'1.00', 8, 260, 0, getDate(), null, getDate() union all</v>
      </c>
      <c r="D887" t="s">
        <v>461</v>
      </c>
      <c r="E887" t="s">
        <v>206</v>
      </c>
      <c r="F887" t="s">
        <v>140</v>
      </c>
      <c r="G887" t="s">
        <v>362</v>
      </c>
      <c r="H887" t="s">
        <v>25</v>
      </c>
      <c r="I887" t="s">
        <v>48</v>
      </c>
      <c r="J887" t="s">
        <v>49</v>
      </c>
      <c r="K887" t="s">
        <v>1569</v>
      </c>
      <c r="L887" t="s">
        <v>1569</v>
      </c>
      <c r="M887" t="s">
        <v>1569</v>
      </c>
      <c r="O887">
        <v>0</v>
      </c>
    </row>
    <row r="888" spans="3:15" hidden="1" x14ac:dyDescent="0.25">
      <c r="C888" t="str">
        <f t="shared" si="13"/>
        <v>select N'Сідун Олена Іванівна', N'97',  N'Акушерський блок',  N'Молодша медична сестра',  N'1.00', 8, 120, 0, getDate(), null, getDate() union all</v>
      </c>
      <c r="D888" t="s">
        <v>684</v>
      </c>
      <c r="E888" t="s">
        <v>641</v>
      </c>
      <c r="F888" t="s">
        <v>642</v>
      </c>
      <c r="G888" t="s">
        <v>111</v>
      </c>
      <c r="H888" t="s">
        <v>25</v>
      </c>
      <c r="I888" t="s">
        <v>48</v>
      </c>
      <c r="J888" t="s">
        <v>112</v>
      </c>
      <c r="K888" t="s">
        <v>1569</v>
      </c>
      <c r="L888" t="s">
        <v>1569</v>
      </c>
      <c r="M888" t="s">
        <v>1569</v>
      </c>
      <c r="O888">
        <v>0</v>
      </c>
    </row>
    <row r="889" spans="3:15" hidden="1" x14ac:dyDescent="0.25">
      <c r="C889" t="str">
        <f t="shared" si="13"/>
        <v>select N'Сідун Тетяна Федорівна', N'21',  N'Онкологічне відділення',  N'Молодша медична сестра',  N'1.00', 8, 120, 0, getDate(), null, getDate() union all</v>
      </c>
      <c r="D889" t="s">
        <v>214</v>
      </c>
      <c r="E889" t="s">
        <v>40</v>
      </c>
      <c r="F889" t="s">
        <v>41</v>
      </c>
      <c r="G889" t="s">
        <v>111</v>
      </c>
      <c r="H889" t="s">
        <v>31</v>
      </c>
      <c r="I889" t="s">
        <v>48</v>
      </c>
      <c r="J889" t="s">
        <v>112</v>
      </c>
      <c r="K889" t="s">
        <v>1569</v>
      </c>
      <c r="L889" t="s">
        <v>1569</v>
      </c>
      <c r="M889" t="s">
        <v>1569</v>
      </c>
      <c r="O889">
        <v>0</v>
      </c>
    </row>
    <row r="890" spans="3:15" hidden="1" x14ac:dyDescent="0.25">
      <c r="C890" t="str">
        <f t="shared" si="13"/>
        <v>select N'Сінельник Анастасія Андріївна', N'82',  N'Відділення інтенсивної терапії для вагітної, роділлі, породіллі',  N'акушерка',  N'1.00', 8, 260, 0, getDate(), null, getDate() union all</v>
      </c>
      <c r="D890" t="s">
        <v>1459</v>
      </c>
      <c r="E890" t="s">
        <v>485</v>
      </c>
      <c r="F890" t="s">
        <v>486</v>
      </c>
      <c r="G890" t="s">
        <v>46</v>
      </c>
      <c r="H890" t="s">
        <v>181</v>
      </c>
      <c r="I890" t="s">
        <v>48</v>
      </c>
      <c r="J890" t="s">
        <v>49</v>
      </c>
      <c r="K890" t="s">
        <v>1569</v>
      </c>
      <c r="L890" t="s">
        <v>1569</v>
      </c>
      <c r="M890" t="s">
        <v>1569</v>
      </c>
      <c r="O890">
        <v>0</v>
      </c>
    </row>
    <row r="891" spans="3:15" hidden="1" x14ac:dyDescent="0.25">
      <c r="C891" t="str">
        <f t="shared" si="13"/>
        <v>select N'Сірчак Степан Степанович', N'991',  N'Хірургічне відділення №1',  N'завідувач',  N'1.00', 0, 0, 361.90475, getDate(), null, getDate() union all</v>
      </c>
      <c r="D891" t="s">
        <v>1010</v>
      </c>
      <c r="E891" t="s">
        <v>151</v>
      </c>
      <c r="F891">
        <v>991</v>
      </c>
      <c r="G891" t="s">
        <v>69</v>
      </c>
      <c r="H891" t="s">
        <v>683</v>
      </c>
      <c r="I891" t="s">
        <v>26</v>
      </c>
      <c r="J891" t="s">
        <v>26</v>
      </c>
      <c r="K891" t="s">
        <v>1569</v>
      </c>
      <c r="L891" t="s">
        <v>1569</v>
      </c>
      <c r="M891" t="s">
        <v>1569</v>
      </c>
      <c r="O891" t="s">
        <v>1011</v>
      </c>
    </row>
    <row r="892" spans="3:15" hidden="1" x14ac:dyDescent="0.25">
      <c r="C892" t="str">
        <f t="shared" si="13"/>
        <v>select N'Скальський Степан Степанович', N'32',  N'Хірургічний кабінет',  N'лікар-хірург',  N'0.50', 0, 0, 0, getDate(), null, getDate() union all</v>
      </c>
      <c r="D892" t="s">
        <v>874</v>
      </c>
      <c r="E892" t="s">
        <v>875</v>
      </c>
      <c r="F892" t="s">
        <v>84</v>
      </c>
      <c r="G892" t="s">
        <v>435</v>
      </c>
      <c r="H892" t="s">
        <v>131</v>
      </c>
      <c r="I892" t="s">
        <v>26</v>
      </c>
      <c r="J892" t="s">
        <v>26</v>
      </c>
      <c r="K892" t="s">
        <v>1571</v>
      </c>
      <c r="L892" t="s">
        <v>1569</v>
      </c>
      <c r="M892" t="s">
        <v>1571</v>
      </c>
      <c r="O892">
        <v>0</v>
      </c>
    </row>
    <row r="893" spans="3:15" hidden="1" x14ac:dyDescent="0.25">
      <c r="C893" t="str">
        <f t="shared" si="13"/>
        <v>select N'Скворцова Наталія Іржіївна', N'33',  N'Жіноча консультація',  N'акушерка',  N'1.00', 8, 260, 0, getDate(), null, getDate() union all</v>
      </c>
      <c r="D893" t="s">
        <v>319</v>
      </c>
      <c r="E893" t="s">
        <v>222</v>
      </c>
      <c r="F893" t="s">
        <v>223</v>
      </c>
      <c r="G893" t="s">
        <v>46</v>
      </c>
      <c r="H893" t="s">
        <v>320</v>
      </c>
      <c r="I893" t="s">
        <v>48</v>
      </c>
      <c r="J893" t="s">
        <v>49</v>
      </c>
      <c r="K893" t="s">
        <v>1569</v>
      </c>
      <c r="L893" t="s">
        <v>1569</v>
      </c>
      <c r="M893" t="s">
        <v>1569</v>
      </c>
      <c r="O893">
        <v>0</v>
      </c>
    </row>
    <row r="894" spans="3:15" hidden="1" x14ac:dyDescent="0.25">
      <c r="C894" t="str">
        <f t="shared" si="13"/>
        <v>select N'Скиба Жанна Іванівна', N'19',  N'Гнійно-септичне хірургічне відділення',  N'сестра-господиня',  N'1.00', 8, 140, 0, getDate(), null, getDate() union all</v>
      </c>
      <c r="D894" t="s">
        <v>1083</v>
      </c>
      <c r="E894" t="s">
        <v>137</v>
      </c>
      <c r="F894" t="s">
        <v>138</v>
      </c>
      <c r="G894" t="s">
        <v>183</v>
      </c>
      <c r="H894" t="s">
        <v>683</v>
      </c>
      <c r="I894" t="s">
        <v>48</v>
      </c>
      <c r="J894" t="s">
        <v>184</v>
      </c>
      <c r="K894" t="s">
        <v>1569</v>
      </c>
      <c r="L894" t="s">
        <v>1569</v>
      </c>
      <c r="M894" t="s">
        <v>1569</v>
      </c>
      <c r="O894">
        <v>0</v>
      </c>
    </row>
    <row r="895" spans="3:15" hidden="1" x14ac:dyDescent="0.25">
      <c r="C895" t="str">
        <f t="shared" si="13"/>
        <v>select N'Скиба Ліліана Ярославівна', N'22',  N'Відділення загальної терапії',  N'лікар-терапевт',  N'1.00', 0, 0, 0, getDate(), null, getDate() union all</v>
      </c>
      <c r="D895" t="s">
        <v>1522</v>
      </c>
      <c r="E895" t="s">
        <v>202</v>
      </c>
      <c r="F895" t="s">
        <v>203</v>
      </c>
      <c r="G895" t="s">
        <v>42</v>
      </c>
      <c r="H895" t="s">
        <v>122</v>
      </c>
      <c r="I895" t="s">
        <v>26</v>
      </c>
      <c r="J895" t="s">
        <v>26</v>
      </c>
      <c r="K895" t="s">
        <v>1569</v>
      </c>
      <c r="L895" t="s">
        <v>1569</v>
      </c>
      <c r="M895" t="s">
        <v>1569</v>
      </c>
      <c r="N895">
        <v>45505</v>
      </c>
      <c r="O895">
        <v>0</v>
      </c>
    </row>
    <row r="896" spans="3:15" hidden="1" x14ac:dyDescent="0.25">
      <c r="C896" t="str">
        <f t="shared" si="13"/>
        <v>select N'Скиба Світлана Василівна', N'79',  N'Відділення Судинної Хірургії',  N'Молодша медична сестра',  N'1.00', 8, 120, 0, getDate(), null, getDate() union all</v>
      </c>
      <c r="D896" t="s">
        <v>1550</v>
      </c>
      <c r="E896" t="s">
        <v>67</v>
      </c>
      <c r="F896" t="s">
        <v>68</v>
      </c>
      <c r="G896" t="s">
        <v>111</v>
      </c>
      <c r="H896" t="s">
        <v>25</v>
      </c>
      <c r="I896" t="s">
        <v>48</v>
      </c>
      <c r="J896" t="s">
        <v>112</v>
      </c>
      <c r="K896" t="s">
        <v>1569</v>
      </c>
      <c r="L896" t="s">
        <v>1569</v>
      </c>
      <c r="M896" t="s">
        <v>1569</v>
      </c>
      <c r="O896">
        <v>0</v>
      </c>
    </row>
    <row r="897" spans="3:15" hidden="1" x14ac:dyDescent="0.25">
      <c r="C897" t="str">
        <f t="shared" si="13"/>
        <v>select N'Скиба Яна Іванівна', N'21',  N'Онкологічне відділення',  N'Молодша медична сестра',  N'1.00', 8, 120, 0, getDate(), null, getDate() union all</v>
      </c>
      <c r="D897" t="s">
        <v>1543</v>
      </c>
      <c r="E897" t="s">
        <v>40</v>
      </c>
      <c r="F897" t="s">
        <v>41</v>
      </c>
      <c r="G897" t="s">
        <v>111</v>
      </c>
      <c r="H897" t="s">
        <v>25</v>
      </c>
      <c r="I897" t="s">
        <v>48</v>
      </c>
      <c r="J897" t="s">
        <v>112</v>
      </c>
      <c r="K897" t="s">
        <v>1569</v>
      </c>
      <c r="L897" t="s">
        <v>1569</v>
      </c>
      <c r="M897" t="s">
        <v>1569</v>
      </c>
      <c r="O897">
        <v>0</v>
      </c>
    </row>
    <row r="898" spans="3:15" hidden="1" x14ac:dyDescent="0.25">
      <c r="C898" t="str">
        <f t="shared" ref="C898:C961" si="14">CONCATENATE("select N'",D898,"', N'",F898,"', "," N'",E898,"',  N'",G898,"',  N'",M898,"', ",I898,", ",J898,", ",O898,", getDate(), null, getDate() union all")</f>
        <v>select N'Скрипинець Діана Юріївна', N'84',  N'Інсультне відділення',  N'сестра медична маніпуляційна',  N'1.00', 8, 260, 0, getDate(), null, getDate() union all</v>
      </c>
      <c r="D898" t="s">
        <v>1447</v>
      </c>
      <c r="E898" t="s">
        <v>282</v>
      </c>
      <c r="F898" t="s">
        <v>89</v>
      </c>
      <c r="G898" t="s">
        <v>188</v>
      </c>
      <c r="H898" t="s">
        <v>1006</v>
      </c>
      <c r="I898" t="s">
        <v>48</v>
      </c>
      <c r="J898" t="s">
        <v>49</v>
      </c>
      <c r="K898" t="s">
        <v>1569</v>
      </c>
      <c r="L898" t="s">
        <v>1569</v>
      </c>
      <c r="M898" t="s">
        <v>1569</v>
      </c>
      <c r="O898">
        <v>0</v>
      </c>
    </row>
    <row r="899" spans="3:15" hidden="1" x14ac:dyDescent="0.25">
      <c r="C899" t="str">
        <f t="shared" si="14"/>
        <v>select N'Скрипинець Емілія Русланівна', N'81',  N'Операційна №1',  N'сестра медична операційна',  N'1.00', 8, 260, 0, getDate(), null, getDate() union all</v>
      </c>
      <c r="D899" t="s">
        <v>1209</v>
      </c>
      <c r="E899" t="s">
        <v>231</v>
      </c>
      <c r="F899" t="s">
        <v>227</v>
      </c>
      <c r="G899" t="s">
        <v>228</v>
      </c>
      <c r="H899" t="s">
        <v>25</v>
      </c>
      <c r="I899" t="s">
        <v>48</v>
      </c>
      <c r="J899" t="s">
        <v>49</v>
      </c>
      <c r="K899" s="5" t="s">
        <v>1669</v>
      </c>
      <c r="L899" t="s">
        <v>1659</v>
      </c>
      <c r="M899" t="s">
        <v>1569</v>
      </c>
      <c r="O899">
        <v>0</v>
      </c>
    </row>
    <row r="900" spans="3:15" hidden="1" x14ac:dyDescent="0.25">
      <c r="C900" t="str">
        <f t="shared" si="14"/>
        <v>select N'Скрипинець Емілія Русланівна', N'81',  N'Операційна №2',  N'сестра медична операційна',  N'0.50', 8, 260, 0, getDate(), null, getDate() union all</v>
      </c>
      <c r="D900" t="s">
        <v>1209</v>
      </c>
      <c r="E900" t="s">
        <v>532</v>
      </c>
      <c r="F900" t="s">
        <v>227</v>
      </c>
      <c r="G900" t="s">
        <v>228</v>
      </c>
      <c r="H900" t="s">
        <v>25</v>
      </c>
      <c r="I900" t="s">
        <v>48</v>
      </c>
      <c r="J900" t="s">
        <v>49</v>
      </c>
      <c r="K900" s="5" t="s">
        <v>1669</v>
      </c>
      <c r="L900" t="s">
        <v>1660</v>
      </c>
      <c r="M900" t="s">
        <v>1571</v>
      </c>
      <c r="O900">
        <v>0</v>
      </c>
    </row>
    <row r="901" spans="3:15" hidden="1" x14ac:dyDescent="0.25">
      <c r="C901" t="str">
        <f t="shared" si="14"/>
        <v>select N'Скрипинець Мар’яна Михайлівна', N'18',  N'Хірургічне відділення №1',  N'сестра медична',  N'1.00', 8, 200, 0, getDate(), null, getDate() union all</v>
      </c>
      <c r="D901" t="s">
        <v>150</v>
      </c>
      <c r="E901" t="s">
        <v>151</v>
      </c>
      <c r="F901" t="s">
        <v>152</v>
      </c>
      <c r="G901" t="s">
        <v>93</v>
      </c>
      <c r="H901" t="s">
        <v>153</v>
      </c>
      <c r="I901" t="s">
        <v>48</v>
      </c>
      <c r="J901" t="s">
        <v>95</v>
      </c>
      <c r="K901" t="s">
        <v>1569</v>
      </c>
      <c r="L901" t="s">
        <v>1569</v>
      </c>
      <c r="M901" t="s">
        <v>1569</v>
      </c>
      <c r="O901">
        <v>0</v>
      </c>
    </row>
    <row r="902" spans="3:15" hidden="1" x14ac:dyDescent="0.25">
      <c r="C902" t="str">
        <f t="shared" si="14"/>
        <v>select N'Скрипник Ганна Олександрівна', N'32',  N'Гематологічний кабінет',  N'лікар-гематолог',  N'1.00', 0, 0, 0, getDate(), null, getDate() union all</v>
      </c>
      <c r="D902" t="s">
        <v>1220</v>
      </c>
      <c r="E902" t="s">
        <v>1221</v>
      </c>
      <c r="F902" t="s">
        <v>84</v>
      </c>
      <c r="G902" t="s">
        <v>507</v>
      </c>
      <c r="H902">
        <v>1</v>
      </c>
      <c r="I902" t="s">
        <v>26</v>
      </c>
      <c r="J902" t="s">
        <v>26</v>
      </c>
      <c r="K902" t="s">
        <v>1569</v>
      </c>
      <c r="L902" t="s">
        <v>1569</v>
      </c>
      <c r="M902" t="s">
        <v>1569</v>
      </c>
      <c r="O902">
        <v>0</v>
      </c>
    </row>
    <row r="903" spans="3:15" hidden="1" x14ac:dyDescent="0.25">
      <c r="C903" t="str">
        <f t="shared" si="14"/>
        <v>select N'Скунць Марія Андріївна', N'82',  N'Відділення інтенсивної терапії для вагітної, роділлі, породіллі',  N'сестра медична-анестезист',  N'1.00', 8, 260, 0, getDate(), null, getDate() union all</v>
      </c>
      <c r="D903" t="s">
        <v>544</v>
      </c>
      <c r="E903" t="s">
        <v>485</v>
      </c>
      <c r="F903" t="s">
        <v>486</v>
      </c>
      <c r="G903" t="s">
        <v>362</v>
      </c>
      <c r="H903" t="s">
        <v>181</v>
      </c>
      <c r="I903" t="s">
        <v>48</v>
      </c>
      <c r="J903" t="s">
        <v>49</v>
      </c>
      <c r="K903" t="s">
        <v>1569</v>
      </c>
      <c r="L903" t="s">
        <v>1569</v>
      </c>
      <c r="M903" t="s">
        <v>1569</v>
      </c>
      <c r="O903">
        <v>0</v>
      </c>
    </row>
    <row r="904" spans="3:15" hidden="1" x14ac:dyDescent="0.25">
      <c r="C904" t="str">
        <f t="shared" si="14"/>
        <v>select N'Славік Ігор Ігорович', N'5',  N'Відділення ортопедії, травматології та нейрохірургії',  N'лікар-інтерн',  N'1.00', 0, 0, 0, getDate(), null, getDate() union all</v>
      </c>
      <c r="D904" t="s">
        <v>1377</v>
      </c>
      <c r="E904" t="s">
        <v>22</v>
      </c>
      <c r="F904" t="s">
        <v>23</v>
      </c>
      <c r="G904" t="s">
        <v>1567</v>
      </c>
      <c r="H904">
        <v>1</v>
      </c>
      <c r="I904" t="s">
        <v>26</v>
      </c>
      <c r="J904" t="s">
        <v>26</v>
      </c>
      <c r="K904" t="s">
        <v>1569</v>
      </c>
      <c r="L904" t="s">
        <v>1569</v>
      </c>
      <c r="M904" t="s">
        <v>1569</v>
      </c>
      <c r="O904">
        <v>0</v>
      </c>
    </row>
    <row r="905" spans="3:15" hidden="1" x14ac:dyDescent="0.25">
      <c r="C905" t="str">
        <f t="shared" si="14"/>
        <v>select N'Сливка Мар''яна Василівна', N'81',  N'Операційна №2',  N'Молодша медична сестра',  N'1.00', 8, 120, 0, getDate(), null, getDate() union all</v>
      </c>
      <c r="D905" t="s">
        <v>1615</v>
      </c>
      <c r="E905" t="s">
        <v>532</v>
      </c>
      <c r="F905" t="s">
        <v>227</v>
      </c>
      <c r="G905" t="s">
        <v>111</v>
      </c>
      <c r="H905" t="s">
        <v>376</v>
      </c>
      <c r="I905" t="s">
        <v>48</v>
      </c>
      <c r="J905" t="s">
        <v>112</v>
      </c>
      <c r="K905" t="s">
        <v>1569</v>
      </c>
      <c r="L905" t="s">
        <v>1569</v>
      </c>
      <c r="M905" t="s">
        <v>1569</v>
      </c>
      <c r="O905">
        <v>0</v>
      </c>
    </row>
    <row r="906" spans="3:15" hidden="1" x14ac:dyDescent="0.25">
      <c r="C906" t="str">
        <f t="shared" si="14"/>
        <v>select N'Сливка Надія Юріївна', N'91',  N'Центральне стерилізаційне відділення',  N'сестра медична',  N'1.00', 8, 200, 0, getDate(), null, getDate() union all</v>
      </c>
      <c r="D906" t="s">
        <v>1104</v>
      </c>
      <c r="E906" t="s">
        <v>115</v>
      </c>
      <c r="F906" t="s">
        <v>116</v>
      </c>
      <c r="G906" t="s">
        <v>93</v>
      </c>
      <c r="H906" t="s">
        <v>168</v>
      </c>
      <c r="I906" t="s">
        <v>48</v>
      </c>
      <c r="J906" t="s">
        <v>95</v>
      </c>
      <c r="K906" t="s">
        <v>1569</v>
      </c>
      <c r="L906" t="s">
        <v>1569</v>
      </c>
      <c r="M906" t="s">
        <v>1569</v>
      </c>
      <c r="O906">
        <v>0</v>
      </c>
    </row>
    <row r="907" spans="3:15" hidden="1" x14ac:dyDescent="0.25">
      <c r="C907" t="str">
        <f t="shared" si="14"/>
        <v>select N'Слюсарчук-Гузо Вікторія Василівна', N'87',  N'Юридичний відділ',  N'юрисконсульт',  N'1.00', 10, 800, 0, getDate(), null, getDate() union all</v>
      </c>
      <c r="D907" t="s">
        <v>1399</v>
      </c>
      <c r="E907" t="s">
        <v>1171</v>
      </c>
      <c r="F907" t="s">
        <v>1172</v>
      </c>
      <c r="G907" t="s">
        <v>1249</v>
      </c>
      <c r="H907" t="s">
        <v>274</v>
      </c>
      <c r="I907" t="s">
        <v>55</v>
      </c>
      <c r="J907" t="s">
        <v>56</v>
      </c>
      <c r="K907" t="s">
        <v>1569</v>
      </c>
      <c r="L907" t="s">
        <v>1569</v>
      </c>
      <c r="M907" t="s">
        <v>1569</v>
      </c>
      <c r="O907">
        <v>0</v>
      </c>
    </row>
    <row r="908" spans="3:15" hidden="1" x14ac:dyDescent="0.25">
      <c r="C908" t="str">
        <f t="shared" si="14"/>
        <v>select N'Смолькіна Вікторія Тиберіївна', N'7',  N'Відділення анестезіології та інтенсивної терапії',  N'сестра медична-анестезист',  N'1.00', 8, 260, 0, getDate(), null, getDate() union all</v>
      </c>
      <c r="D908" t="s">
        <v>524</v>
      </c>
      <c r="E908" t="s">
        <v>206</v>
      </c>
      <c r="F908" t="s">
        <v>140</v>
      </c>
      <c r="G908" t="s">
        <v>362</v>
      </c>
      <c r="H908" t="s">
        <v>525</v>
      </c>
      <c r="I908" t="s">
        <v>48</v>
      </c>
      <c r="J908" t="s">
        <v>49</v>
      </c>
      <c r="K908" t="s">
        <v>1569</v>
      </c>
      <c r="L908" t="s">
        <v>1569</v>
      </c>
      <c r="M908" t="s">
        <v>1569</v>
      </c>
      <c r="O908">
        <v>0</v>
      </c>
    </row>
    <row r="909" spans="3:15" hidden="1" x14ac:dyDescent="0.25">
      <c r="C909" t="str">
        <f t="shared" si="14"/>
        <v>select N'Смочко Олена Федорівна', N'32',  N'Сектор дитячої консультації',  N'лікар-пульмонолог дитячий',  N'0.75', 0, 0, 0, getDate(), null, getDate() union all</v>
      </c>
      <c r="D909" t="s">
        <v>236</v>
      </c>
      <c r="E909" t="s">
        <v>237</v>
      </c>
      <c r="F909" t="s">
        <v>84</v>
      </c>
      <c r="G909" t="s">
        <v>238</v>
      </c>
      <c r="H909" t="s">
        <v>224</v>
      </c>
      <c r="I909" t="s">
        <v>26</v>
      </c>
      <c r="J909" t="s">
        <v>26</v>
      </c>
      <c r="K909" t="s">
        <v>1569</v>
      </c>
      <c r="L909" t="s">
        <v>1572</v>
      </c>
      <c r="M909" t="s">
        <v>1572</v>
      </c>
      <c r="O909">
        <v>0</v>
      </c>
    </row>
    <row r="910" spans="3:15" hidden="1" x14ac:dyDescent="0.25">
      <c r="C910" t="str">
        <f t="shared" si="14"/>
        <v>select N'Смочко Олена Федорівна', N'32',  N'Сектор дитячої консультації',  N'лікар-фтизіатр дитячий',  N'0.25', 0, 0, 0, getDate(), null, getDate() union all</v>
      </c>
      <c r="D910" t="s">
        <v>236</v>
      </c>
      <c r="E910" t="s">
        <v>237</v>
      </c>
      <c r="F910" t="s">
        <v>84</v>
      </c>
      <c r="G910" t="s">
        <v>591</v>
      </c>
      <c r="H910" t="s">
        <v>592</v>
      </c>
      <c r="I910" t="s">
        <v>26</v>
      </c>
      <c r="J910" t="s">
        <v>26</v>
      </c>
      <c r="K910" t="s">
        <v>1569</v>
      </c>
      <c r="L910" t="s">
        <v>1570</v>
      </c>
      <c r="M910" t="s">
        <v>1570</v>
      </c>
      <c r="O910">
        <v>0</v>
      </c>
    </row>
    <row r="911" spans="3:15" hidden="1" x14ac:dyDescent="0.25">
      <c r="C911" t="str">
        <f t="shared" si="14"/>
        <v>select N'Соловей Олег Богданович', N'33',  N'Жіноча консультація',  N'лікар-акушер-гінеколог',  N'0.25', 0, 0, 0, getDate(), null, getDate() union all</v>
      </c>
      <c r="D911" t="s">
        <v>350</v>
      </c>
      <c r="E911" t="s">
        <v>222</v>
      </c>
      <c r="F911" t="s">
        <v>223</v>
      </c>
      <c r="G911" t="s">
        <v>36</v>
      </c>
      <c r="H911" t="s">
        <v>37</v>
      </c>
      <c r="I911" t="s">
        <v>26</v>
      </c>
      <c r="J911" t="s">
        <v>26</v>
      </c>
      <c r="K911" t="s">
        <v>1569</v>
      </c>
      <c r="L911" t="s">
        <v>1570</v>
      </c>
      <c r="M911" t="s">
        <v>1570</v>
      </c>
      <c r="O911">
        <v>0</v>
      </c>
    </row>
    <row r="912" spans="3:15" hidden="1" x14ac:dyDescent="0.25">
      <c r="C912" t="str">
        <f t="shared" si="14"/>
        <v>select N'Соловей Олег Богданович', N'33',  N'Жіноча консультація',  N'лікар з ультразвукової діагностики',  N'0.50', 0, 0, 1888.8, getDate(), null, getDate() union all</v>
      </c>
      <c r="D912" t="s">
        <v>350</v>
      </c>
      <c r="E912" t="s">
        <v>222</v>
      </c>
      <c r="F912" t="s">
        <v>223</v>
      </c>
      <c r="G912" t="s">
        <v>159</v>
      </c>
      <c r="H912">
        <v>1</v>
      </c>
      <c r="I912" t="s">
        <v>26</v>
      </c>
      <c r="J912" t="s">
        <v>26</v>
      </c>
      <c r="K912" t="s">
        <v>1569</v>
      </c>
      <c r="L912" t="s">
        <v>1571</v>
      </c>
      <c r="M912" t="s">
        <v>1571</v>
      </c>
      <c r="O912" t="s">
        <v>1264</v>
      </c>
    </row>
    <row r="913" spans="3:15" hidden="1" x14ac:dyDescent="0.25">
      <c r="C913" t="str">
        <f t="shared" si="14"/>
        <v>select N'Соловей Олег Богданович', N'16',  N'Пологове відділення',  N'лікар з ультразвукової діагностики',  N'0.25', 0, 0, 0, getDate(), null, getDate() union all</v>
      </c>
      <c r="D913" t="s">
        <v>350</v>
      </c>
      <c r="E913" t="s">
        <v>157</v>
      </c>
      <c r="F913" t="s">
        <v>158</v>
      </c>
      <c r="G913" t="s">
        <v>159</v>
      </c>
      <c r="H913">
        <v>1</v>
      </c>
      <c r="I913" t="s">
        <v>26</v>
      </c>
      <c r="J913" t="s">
        <v>26</v>
      </c>
      <c r="K913" t="s">
        <v>1569</v>
      </c>
      <c r="L913" t="s">
        <v>1570</v>
      </c>
      <c r="M913" t="s">
        <v>1570</v>
      </c>
      <c r="O913">
        <v>0</v>
      </c>
    </row>
    <row r="914" spans="3:15" hidden="1" x14ac:dyDescent="0.25">
      <c r="C914" t="str">
        <f t="shared" si="14"/>
        <v>select N'Солочинська Марія Миколаївна', N'19',  N'Гнійно-септичне хірургічне відділення',  N'сестра медична',  N'1.00', 8, 200, 0, getDate(), null, getDate() union all</v>
      </c>
      <c r="D914" t="s">
        <v>473</v>
      </c>
      <c r="E914" t="s">
        <v>137</v>
      </c>
      <c r="F914" t="s">
        <v>138</v>
      </c>
      <c r="G914" t="s">
        <v>93</v>
      </c>
      <c r="H914" t="s">
        <v>292</v>
      </c>
      <c r="I914" t="s">
        <v>48</v>
      </c>
      <c r="J914" t="s">
        <v>95</v>
      </c>
      <c r="K914" t="s">
        <v>1569</v>
      </c>
      <c r="L914" t="s">
        <v>1569</v>
      </c>
      <c r="M914" t="s">
        <v>1569</v>
      </c>
      <c r="O914">
        <v>0</v>
      </c>
    </row>
    <row r="915" spans="3:15" hidden="1" x14ac:dyDescent="0.25">
      <c r="C915" t="str">
        <f t="shared" si="14"/>
        <v>select N'Соляник Дар''я Костянтинівна', N'7',  N'Відділення анестезіології та інтенсивної терапії',  N'лікар-анестезіолог',  N'1.00', 0, 0, 0, getDate(), null, getDate() union all</v>
      </c>
      <c r="D915" t="s">
        <v>1616</v>
      </c>
      <c r="E915" t="s">
        <v>206</v>
      </c>
      <c r="F915" t="s">
        <v>140</v>
      </c>
      <c r="G915" t="s">
        <v>219</v>
      </c>
      <c r="H915">
        <v>0</v>
      </c>
      <c r="I915" t="s">
        <v>26</v>
      </c>
      <c r="J915" t="s">
        <v>26</v>
      </c>
      <c r="K915" s="5" t="s">
        <v>1668</v>
      </c>
      <c r="L915" t="s">
        <v>1657</v>
      </c>
      <c r="M915" t="s">
        <v>1569</v>
      </c>
      <c r="O915">
        <v>0</v>
      </c>
    </row>
    <row r="916" spans="3:15" hidden="1" x14ac:dyDescent="0.25">
      <c r="C916" t="str">
        <f t="shared" si="14"/>
        <v>select N'Соляник Дар''я Костянтинівна', N'98',  N'Відділ з інфекційного контролю',  N'лікар-анестезіолог',  N'0.25', 0, 0, 0, getDate(), null, getDate() union all</v>
      </c>
      <c r="D916" t="s">
        <v>1616</v>
      </c>
      <c r="E916" t="s">
        <v>1419</v>
      </c>
      <c r="F916" t="s">
        <v>1420</v>
      </c>
      <c r="G916" t="s">
        <v>219</v>
      </c>
      <c r="H916">
        <v>0</v>
      </c>
      <c r="I916" t="s">
        <v>26</v>
      </c>
      <c r="J916" t="s">
        <v>26</v>
      </c>
      <c r="K916" s="5" t="s">
        <v>1668</v>
      </c>
      <c r="L916" t="s">
        <v>1574</v>
      </c>
      <c r="M916" t="s">
        <v>1570</v>
      </c>
      <c r="O916">
        <v>0</v>
      </c>
    </row>
    <row r="917" spans="3:15" hidden="1" x14ac:dyDescent="0.25">
      <c r="C917" t="str">
        <f t="shared" si="14"/>
        <v>select N'Сомік Андріан Ігорович', N'5',  N'Відділення ортопедії, травматології та нейрохірургії',  N'лікар-ортопед-травматолог',  N'0.50', 0, 0, 2564.7495552, getDate(), null, getDate() union all</v>
      </c>
      <c r="D917" t="s">
        <v>1397</v>
      </c>
      <c r="E917" t="s">
        <v>22</v>
      </c>
      <c r="F917" t="s">
        <v>23</v>
      </c>
      <c r="G917" t="s">
        <v>24</v>
      </c>
      <c r="H917" t="s">
        <v>292</v>
      </c>
      <c r="I917" t="s">
        <v>26</v>
      </c>
      <c r="J917" t="s">
        <v>26</v>
      </c>
      <c r="K917" t="s">
        <v>1571</v>
      </c>
      <c r="L917" t="s">
        <v>1569</v>
      </c>
      <c r="M917" t="s">
        <v>1571</v>
      </c>
      <c r="O917" t="s">
        <v>1641</v>
      </c>
    </row>
    <row r="918" spans="3:15" hidden="1" x14ac:dyDescent="0.25">
      <c r="C918" t="str">
        <f t="shared" si="14"/>
        <v>select N'Сорока Лариса Павлівна', N'18',  N'Хірургічне відділення №1',  N'Молодша медична сестра',  N'1.00', 8, 120, 0, getDate(), null, getDate() union all</v>
      </c>
      <c r="D918" t="s">
        <v>1201</v>
      </c>
      <c r="E918" t="s">
        <v>151</v>
      </c>
      <c r="F918" t="s">
        <v>152</v>
      </c>
      <c r="G918" t="s">
        <v>111</v>
      </c>
      <c r="H918" t="s">
        <v>25</v>
      </c>
      <c r="I918" t="s">
        <v>48</v>
      </c>
      <c r="J918" t="s">
        <v>112</v>
      </c>
      <c r="K918" t="s">
        <v>1569</v>
      </c>
      <c r="L918" t="s">
        <v>1569</v>
      </c>
      <c r="M918" t="s">
        <v>1569</v>
      </c>
      <c r="O918">
        <v>0</v>
      </c>
    </row>
    <row r="919" spans="3:15" hidden="1" x14ac:dyDescent="0.25">
      <c r="C919" t="str">
        <f t="shared" si="14"/>
        <v>select N'Сорока Марина Олексіївна', N'32',  N'Сектор медичних оглядів',  N'сестра медична',  N'1.00', 8, 200, 0, getDate(), null, getDate() union all</v>
      </c>
      <c r="D919" t="s">
        <v>503</v>
      </c>
      <c r="E919" t="s">
        <v>373</v>
      </c>
      <c r="F919" t="s">
        <v>84</v>
      </c>
      <c r="G919" t="s">
        <v>93</v>
      </c>
      <c r="H919" t="s">
        <v>25</v>
      </c>
      <c r="I919" t="s">
        <v>48</v>
      </c>
      <c r="J919" t="s">
        <v>95</v>
      </c>
      <c r="K919" t="s">
        <v>1569</v>
      </c>
      <c r="L919" t="s">
        <v>1569</v>
      </c>
      <c r="M919" t="s">
        <v>1569</v>
      </c>
      <c r="O919">
        <v>0</v>
      </c>
    </row>
    <row r="920" spans="3:15" hidden="1" x14ac:dyDescent="0.25">
      <c r="C920" t="str">
        <f t="shared" si="14"/>
        <v>select N'Софілканич Віра Василівна', N'7',  N'Відділення анестезіології та інтенсивної терапії',  N'Молодша медична сестра',  N'1.00', 8, 120, 0, getDate(), null, getDate() union all</v>
      </c>
      <c r="D920" t="s">
        <v>217</v>
      </c>
      <c r="E920" t="s">
        <v>206</v>
      </c>
      <c r="F920" t="s">
        <v>140</v>
      </c>
      <c r="G920" t="s">
        <v>111</v>
      </c>
      <c r="H920" t="s">
        <v>25</v>
      </c>
      <c r="I920" t="s">
        <v>48</v>
      </c>
      <c r="J920" t="s">
        <v>112</v>
      </c>
      <c r="K920" t="s">
        <v>1569</v>
      </c>
      <c r="L920" t="s">
        <v>1569</v>
      </c>
      <c r="M920" t="s">
        <v>1569</v>
      </c>
      <c r="O920">
        <v>0</v>
      </c>
    </row>
    <row r="921" spans="3:15" hidden="1" x14ac:dyDescent="0.25">
      <c r="C921" t="str">
        <f t="shared" si="14"/>
        <v>select N'Софілканич Віталія Василівна', N'91',  N'Центральне стерилізаційне відділення',  N'сестра медична старша',  N'1.00', 8, 280, 0, getDate(), null, getDate() union all</v>
      </c>
      <c r="D921" t="s">
        <v>114</v>
      </c>
      <c r="E921" t="s">
        <v>115</v>
      </c>
      <c r="F921" t="s">
        <v>116</v>
      </c>
      <c r="G921" t="s">
        <v>117</v>
      </c>
      <c r="H921" t="s">
        <v>86</v>
      </c>
      <c r="I921" t="s">
        <v>48</v>
      </c>
      <c r="J921" t="s">
        <v>118</v>
      </c>
      <c r="K921" t="s">
        <v>1569</v>
      </c>
      <c r="L921" t="s">
        <v>1569</v>
      </c>
      <c r="M921" t="s">
        <v>1569</v>
      </c>
      <c r="O921">
        <v>0</v>
      </c>
    </row>
    <row r="922" spans="3:15" hidden="1" x14ac:dyDescent="0.25">
      <c r="C922" t="str">
        <f t="shared" si="14"/>
        <v>select N'Софілканич Марина Василівна', N'21',  N'Онкологічне відділення',  N'Молодша медична сестра',  N'1.00', 8, 120, 0, getDate(), null, getDate() union all</v>
      </c>
      <c r="D922" t="s">
        <v>1537</v>
      </c>
      <c r="E922" t="s">
        <v>40</v>
      </c>
      <c r="F922" t="s">
        <v>41</v>
      </c>
      <c r="G922" t="s">
        <v>111</v>
      </c>
      <c r="H922" t="s">
        <v>25</v>
      </c>
      <c r="I922" t="s">
        <v>48</v>
      </c>
      <c r="J922" t="s">
        <v>112</v>
      </c>
      <c r="K922" t="s">
        <v>1569</v>
      </c>
      <c r="L922" t="s">
        <v>1569</v>
      </c>
      <c r="M922" t="s">
        <v>1569</v>
      </c>
      <c r="O922">
        <v>0</v>
      </c>
    </row>
    <row r="923" spans="3:15" hidden="1" x14ac:dyDescent="0.25">
      <c r="C923" t="str">
        <f t="shared" si="14"/>
        <v>select N'Софілканич Марія Юріївна', N'18',  N'Хірургічне відділення №1',  N'Молодша медична сестра',  N'1.00', 8, 120, 0, getDate(), null, getDate() union all</v>
      </c>
      <c r="D923" t="s">
        <v>1184</v>
      </c>
      <c r="E923" t="s">
        <v>151</v>
      </c>
      <c r="F923" t="s">
        <v>152</v>
      </c>
      <c r="G923" t="s">
        <v>111</v>
      </c>
      <c r="H923" t="s">
        <v>31</v>
      </c>
      <c r="I923" t="s">
        <v>48</v>
      </c>
      <c r="J923" t="s">
        <v>112</v>
      </c>
      <c r="K923" t="s">
        <v>1569</v>
      </c>
      <c r="L923" t="s">
        <v>1569</v>
      </c>
      <c r="M923" t="s">
        <v>1569</v>
      </c>
      <c r="O923">
        <v>0</v>
      </c>
    </row>
    <row r="924" spans="3:15" hidden="1" x14ac:dyDescent="0.25">
      <c r="C924" t="str">
        <f t="shared" si="14"/>
        <v>select N'Софілканич Наталія Михайлівна', N'81',  N'Операційний блок судинної хірургії',  N'сестра медична операційна',  N'1.00', 8, 260, 0, getDate(), null, getDate() union all</v>
      </c>
      <c r="D924" t="s">
        <v>1254</v>
      </c>
      <c r="E924" t="s">
        <v>1026</v>
      </c>
      <c r="F924" t="s">
        <v>227</v>
      </c>
      <c r="G924" t="s">
        <v>228</v>
      </c>
      <c r="H924" t="s">
        <v>25</v>
      </c>
      <c r="I924" t="s">
        <v>48</v>
      </c>
      <c r="J924" t="s">
        <v>49</v>
      </c>
      <c r="K924" t="s">
        <v>1569</v>
      </c>
      <c r="L924" t="s">
        <v>1569</v>
      </c>
      <c r="M924" t="s">
        <v>1569</v>
      </c>
      <c r="O924">
        <v>0</v>
      </c>
    </row>
    <row r="925" spans="3:15" hidden="1" x14ac:dyDescent="0.25">
      <c r="C925" t="str">
        <f t="shared" si="14"/>
        <v>select N'Софілканич Наталія Сергіївна', N'32',  N'Наркологічний кабінет',  N'лікар-нарколог',  N'1.00', 0, 0, 0, getDate(), null, getDate() union all</v>
      </c>
      <c r="D925" t="s">
        <v>734</v>
      </c>
      <c r="E925" t="s">
        <v>83</v>
      </c>
      <c r="F925" t="s">
        <v>84</v>
      </c>
      <c r="G925" t="s">
        <v>85</v>
      </c>
      <c r="H925">
        <v>1</v>
      </c>
      <c r="I925" t="s">
        <v>26</v>
      </c>
      <c r="J925" t="s">
        <v>26</v>
      </c>
      <c r="K925" t="s">
        <v>1569</v>
      </c>
      <c r="L925" t="s">
        <v>1569</v>
      </c>
      <c r="M925" t="s">
        <v>1569</v>
      </c>
      <c r="O925">
        <v>0</v>
      </c>
    </row>
    <row r="926" spans="3:15" hidden="1" x14ac:dyDescent="0.25">
      <c r="C926" t="str">
        <f t="shared" si="14"/>
        <v>select N'Софілканич Світлана Василівна', N'85',  N'Відділення сумісного перебування матері та дитини',  N'Молодша медична сестра',  N'1.00', 8, 120, 0, getDate(), null, getDate() union all</v>
      </c>
      <c r="D926" t="s">
        <v>679</v>
      </c>
      <c r="E926" t="s">
        <v>146</v>
      </c>
      <c r="F926" t="s">
        <v>147</v>
      </c>
      <c r="G926" t="s">
        <v>111</v>
      </c>
      <c r="H926" t="s">
        <v>25</v>
      </c>
      <c r="I926" t="s">
        <v>48</v>
      </c>
      <c r="J926" t="s">
        <v>112</v>
      </c>
      <c r="K926" t="s">
        <v>1569</v>
      </c>
      <c r="L926" t="s">
        <v>1569</v>
      </c>
      <c r="M926" t="s">
        <v>1569</v>
      </c>
      <c r="O926">
        <v>0</v>
      </c>
    </row>
    <row r="927" spans="3:15" hidden="1" x14ac:dyDescent="0.25">
      <c r="C927" t="str">
        <f t="shared" si="14"/>
        <v>select N'Спачинська Лариса Миколаївна', N'32',  N'Реабілітаційний кабінет',  N'сестра медична з фізіотерапії',  N'1.00', 8, 200, 0, getDate(), null, getDate() union all</v>
      </c>
      <c r="D927" t="s">
        <v>896</v>
      </c>
      <c r="E927" t="s">
        <v>758</v>
      </c>
      <c r="F927" t="s">
        <v>84</v>
      </c>
      <c r="G927" t="s">
        <v>759</v>
      </c>
      <c r="H927" t="s">
        <v>25</v>
      </c>
      <c r="I927" t="s">
        <v>48</v>
      </c>
      <c r="J927" t="s">
        <v>95</v>
      </c>
      <c r="K927" t="s">
        <v>1569</v>
      </c>
      <c r="L927" t="s">
        <v>1569</v>
      </c>
      <c r="M927" t="s">
        <v>1569</v>
      </c>
      <c r="O927">
        <v>0</v>
      </c>
    </row>
    <row r="928" spans="3:15" hidden="1" x14ac:dyDescent="0.25">
      <c r="C928" t="str">
        <f t="shared" si="14"/>
        <v>select N'Станкович Наталія Іванівна', N'65',  N'Відділення інтенсивної терапії новонароджених',  N'сестра медична',  N'1.00', 8, 200, 0, getDate(), null, getDate() union all</v>
      </c>
      <c r="D928" t="s">
        <v>615</v>
      </c>
      <c r="E928" t="s">
        <v>79</v>
      </c>
      <c r="F928" t="s">
        <v>80</v>
      </c>
      <c r="G928" t="s">
        <v>93</v>
      </c>
      <c r="H928" t="s">
        <v>175</v>
      </c>
      <c r="I928" t="s">
        <v>48</v>
      </c>
      <c r="J928" t="s">
        <v>95</v>
      </c>
      <c r="K928" t="s">
        <v>1569</v>
      </c>
      <c r="L928" t="s">
        <v>1569</v>
      </c>
      <c r="M928" t="s">
        <v>1569</v>
      </c>
      <c r="O928">
        <v>0</v>
      </c>
    </row>
    <row r="929" spans="3:15" hidden="1" x14ac:dyDescent="0.25">
      <c r="C929" t="str">
        <f t="shared" si="14"/>
        <v>select N'Старничук Оксана Юріївна', N'4',  N'Гінекологічне відділення',  N'лікар-акушер-гінеколог',  N'1.00', 0, 0, 0, getDate(), null, getDate() union all</v>
      </c>
      <c r="D929" t="s">
        <v>1042</v>
      </c>
      <c r="E929" t="s">
        <v>34</v>
      </c>
      <c r="F929" t="s">
        <v>35</v>
      </c>
      <c r="G929" t="s">
        <v>36</v>
      </c>
      <c r="H929">
        <v>0</v>
      </c>
      <c r="I929" t="s">
        <v>26</v>
      </c>
      <c r="J929" t="s">
        <v>26</v>
      </c>
      <c r="K929" t="s">
        <v>1569</v>
      </c>
      <c r="L929" t="s">
        <v>1569</v>
      </c>
      <c r="M929" t="s">
        <v>1569</v>
      </c>
      <c r="O929">
        <v>0</v>
      </c>
    </row>
    <row r="930" spans="3:15" hidden="1" x14ac:dyDescent="0.25">
      <c r="C930" t="str">
        <f t="shared" si="14"/>
        <v>select N'Стеблак Наталія Михайлівна', N'85',  N'Відділення сумісного перебування матері та дитини',  N'сестра медична',  N'1.00', 8, 200, 0, getDate(), null, getDate() union all</v>
      </c>
      <c r="D930" t="s">
        <v>612</v>
      </c>
      <c r="E930" t="s">
        <v>146</v>
      </c>
      <c r="F930" t="s">
        <v>147</v>
      </c>
      <c r="G930" t="s">
        <v>93</v>
      </c>
      <c r="H930" t="s">
        <v>292</v>
      </c>
      <c r="I930" t="s">
        <v>48</v>
      </c>
      <c r="J930" t="s">
        <v>95</v>
      </c>
      <c r="K930" t="s">
        <v>1569</v>
      </c>
      <c r="L930" t="s">
        <v>1569</v>
      </c>
      <c r="M930" t="s">
        <v>1569</v>
      </c>
      <c r="O930">
        <v>0</v>
      </c>
    </row>
    <row r="931" spans="3:15" hidden="1" x14ac:dyDescent="0.25">
      <c r="C931" t="str">
        <f t="shared" si="14"/>
        <v>select N'Стегней Марія Михайлівна', N'81',  N'Операційний блок гнійно-септичної хірургії',  N'сестра медична операційна',  N'1.00', 8, 260, 0, getDate(), null, getDate() union all</v>
      </c>
      <c r="D931" t="s">
        <v>225</v>
      </c>
      <c r="E931" t="s">
        <v>226</v>
      </c>
      <c r="F931" t="s">
        <v>227</v>
      </c>
      <c r="G931" t="s">
        <v>228</v>
      </c>
      <c r="H931" t="s">
        <v>25</v>
      </c>
      <c r="I931" t="s">
        <v>48</v>
      </c>
      <c r="J931" t="s">
        <v>49</v>
      </c>
      <c r="K931" t="s">
        <v>1569</v>
      </c>
      <c r="L931" t="s">
        <v>1569</v>
      </c>
      <c r="M931" t="s">
        <v>1569</v>
      </c>
      <c r="O931">
        <v>0</v>
      </c>
    </row>
    <row r="932" spans="3:15" hidden="1" x14ac:dyDescent="0.25">
      <c r="C932" t="str">
        <f t="shared" si="14"/>
        <v>select N'Стегней Наталія Михайлівна', N'19',  N'Гнійно-септичне хірургічне відділення',  N'Молодша медична сестра',  N'1.00', 8, 120, 0, getDate(), null, getDate() union all</v>
      </c>
      <c r="D932" t="s">
        <v>480</v>
      </c>
      <c r="E932" t="s">
        <v>137</v>
      </c>
      <c r="F932" t="s">
        <v>138</v>
      </c>
      <c r="G932" t="s">
        <v>111</v>
      </c>
      <c r="H932" t="s">
        <v>31</v>
      </c>
      <c r="I932" t="s">
        <v>48</v>
      </c>
      <c r="J932" t="s">
        <v>112</v>
      </c>
      <c r="K932" t="s">
        <v>1569</v>
      </c>
      <c r="L932" t="s">
        <v>1569</v>
      </c>
      <c r="M932" t="s">
        <v>1569</v>
      </c>
      <c r="O932">
        <v>0</v>
      </c>
    </row>
    <row r="933" spans="3:15" hidden="1" x14ac:dyDescent="0.25">
      <c r="C933" t="str">
        <f t="shared" si="14"/>
        <v>select N'Стегура Вікторія Михайлівна', N'32',  N'Кабінет масажу',  N'сестра медична з масажу',  N'1.00', 8, 200, 0, getDate(), null, getDate() union all</v>
      </c>
      <c r="D933" t="s">
        <v>1166</v>
      </c>
      <c r="E933" t="s">
        <v>774</v>
      </c>
      <c r="F933" t="s">
        <v>84</v>
      </c>
      <c r="G933" t="s">
        <v>775</v>
      </c>
      <c r="H933" t="s">
        <v>31</v>
      </c>
      <c r="I933" t="s">
        <v>48</v>
      </c>
      <c r="J933" t="s">
        <v>95</v>
      </c>
      <c r="K933" t="s">
        <v>1569</v>
      </c>
      <c r="L933" t="s">
        <v>1569</v>
      </c>
      <c r="M933" t="s">
        <v>1569</v>
      </c>
      <c r="O933">
        <v>0</v>
      </c>
    </row>
    <row r="934" spans="3:15" hidden="1" x14ac:dyDescent="0.25">
      <c r="C934" t="str">
        <f t="shared" si="14"/>
        <v>select N'Стефанишин Ірина Олександрівна', N'32',  N'Наркологічний кабінет',  N'лікар-нарколог',  N'1.00', 0, 0, 0, getDate(), null, getDate() union all</v>
      </c>
      <c r="D934" t="s">
        <v>82</v>
      </c>
      <c r="E934" t="s">
        <v>83</v>
      </c>
      <c r="F934" t="s">
        <v>84</v>
      </c>
      <c r="G934" t="s">
        <v>85</v>
      </c>
      <c r="H934" t="s">
        <v>86</v>
      </c>
      <c r="I934" t="s">
        <v>26</v>
      </c>
      <c r="J934" t="s">
        <v>26</v>
      </c>
      <c r="K934" t="s">
        <v>1569</v>
      </c>
      <c r="L934" t="s">
        <v>1569</v>
      </c>
      <c r="M934" t="s">
        <v>1569</v>
      </c>
      <c r="O934">
        <v>0</v>
      </c>
    </row>
    <row r="935" spans="3:15" hidden="1" x14ac:dyDescent="0.25">
      <c r="C935" t="str">
        <f t="shared" si="14"/>
        <v>select N'Стець Владислав Володимирович', N'106',  N'Педіатричне відділення',  N'лікар-хірург дитячий',  N'0.75', 0, 0, 0, getDate(), null, getDate() union all</v>
      </c>
      <c r="D935" t="s">
        <v>1335</v>
      </c>
      <c r="E935" t="s">
        <v>1319</v>
      </c>
      <c r="F935" t="s">
        <v>1320</v>
      </c>
      <c r="G935" t="s">
        <v>575</v>
      </c>
      <c r="H935" t="s">
        <v>1673</v>
      </c>
      <c r="I935" t="s">
        <v>26</v>
      </c>
      <c r="J935" t="s">
        <v>26</v>
      </c>
      <c r="K935" s="5" t="s">
        <v>1668</v>
      </c>
      <c r="L935" t="s">
        <v>1661</v>
      </c>
      <c r="M935" t="s">
        <v>1572</v>
      </c>
      <c r="O935">
        <v>0</v>
      </c>
    </row>
    <row r="936" spans="3:15" hidden="1" x14ac:dyDescent="0.25">
      <c r="C936" t="str">
        <f t="shared" si="14"/>
        <v>select N'Стець Владислав Володимирович', N'32',  N'Сектор дитячої консультації',  N'лікар-хірург дитячий',  N'0.25', 0, 0, 28.976503, getDate(), null, getDate() union all</v>
      </c>
      <c r="D936" t="s">
        <v>1335</v>
      </c>
      <c r="E936" t="s">
        <v>237</v>
      </c>
      <c r="F936" t="s">
        <v>84</v>
      </c>
      <c r="G936" t="s">
        <v>575</v>
      </c>
      <c r="H936" t="s">
        <v>1273</v>
      </c>
      <c r="I936" t="s">
        <v>26</v>
      </c>
      <c r="J936" t="s">
        <v>26</v>
      </c>
      <c r="K936" s="5" t="s">
        <v>1668</v>
      </c>
      <c r="L936" t="s">
        <v>1574</v>
      </c>
      <c r="M936" t="s">
        <v>1570</v>
      </c>
      <c r="O936" t="s">
        <v>1336</v>
      </c>
    </row>
    <row r="937" spans="3:15" hidden="1" x14ac:dyDescent="0.25">
      <c r="C937" t="str">
        <f t="shared" si="14"/>
        <v>select N'Стець Владислав Володимирович', N'32',  N'Сектор дитячої консультації',  N'лікар-уролог дитячий',  N'0.25', 0, 0, 289.76505, getDate(), null, getDate() union all</v>
      </c>
      <c r="D937" t="s">
        <v>1335</v>
      </c>
      <c r="E937" t="s">
        <v>237</v>
      </c>
      <c r="F937" t="s">
        <v>84</v>
      </c>
      <c r="G937" t="s">
        <v>1324</v>
      </c>
      <c r="H937" t="s">
        <v>1273</v>
      </c>
      <c r="I937" t="s">
        <v>26</v>
      </c>
      <c r="J937" t="s">
        <v>26</v>
      </c>
      <c r="K937" s="5" t="s">
        <v>1668</v>
      </c>
      <c r="L937" t="s">
        <v>1574</v>
      </c>
      <c r="M937" t="s">
        <v>1570</v>
      </c>
      <c r="O937" t="s">
        <v>1338</v>
      </c>
    </row>
    <row r="938" spans="3:15" hidden="1" x14ac:dyDescent="0.25">
      <c r="C938" t="str">
        <f t="shared" si="14"/>
        <v>select N'Стецьо Наталія Петрівна', N'33',  N'Жіноча консультація',  N'лікар-акушер-гінеколог',  N'1.00', 0, 0, 0, getDate(), null, getDate() union all</v>
      </c>
      <c r="D938" t="s">
        <v>310</v>
      </c>
      <c r="E938" t="s">
        <v>222</v>
      </c>
      <c r="F938" t="s">
        <v>223</v>
      </c>
      <c r="G938" t="s">
        <v>36</v>
      </c>
      <c r="H938">
        <v>1</v>
      </c>
      <c r="I938" t="s">
        <v>26</v>
      </c>
      <c r="J938" t="s">
        <v>26</v>
      </c>
      <c r="K938" t="s">
        <v>1569</v>
      </c>
      <c r="L938" t="s">
        <v>1569</v>
      </c>
      <c r="M938" t="s">
        <v>1569</v>
      </c>
      <c r="O938">
        <v>0</v>
      </c>
    </row>
    <row r="939" spans="3:15" hidden="1" x14ac:dyDescent="0.25">
      <c r="C939" t="str">
        <f t="shared" si="14"/>
        <v>select N'Стойко Віта Павлівна', N'32',  N'Загальнолікарський кабінет',  N'реєстратор медичний',  N'1.00', 8, 360, 0, getDate(), null, getDate() union all</v>
      </c>
      <c r="D939" t="s">
        <v>995</v>
      </c>
      <c r="E939" t="s">
        <v>127</v>
      </c>
      <c r="F939" t="s">
        <v>84</v>
      </c>
      <c r="G939" t="s">
        <v>313</v>
      </c>
      <c r="H939" t="s">
        <v>996</v>
      </c>
      <c r="I939" t="s">
        <v>48</v>
      </c>
      <c r="J939" t="s">
        <v>314</v>
      </c>
      <c r="K939" t="s">
        <v>1569</v>
      </c>
      <c r="L939" t="s">
        <v>1569</v>
      </c>
      <c r="M939" t="s">
        <v>1569</v>
      </c>
      <c r="O939">
        <v>0</v>
      </c>
    </row>
    <row r="940" spans="3:15" hidden="1" x14ac:dyDescent="0.25">
      <c r="C940" t="str">
        <f t="shared" si="14"/>
        <v>select N'Суран Олександр Олександрович', N'32',  N'Травматологічний кабінет',  N'лікар-ортопед-травматолог',  N'0.50', 0, 0, 0, getDate(), null, getDate() union all</v>
      </c>
      <c r="D940" t="s">
        <v>1438</v>
      </c>
      <c r="E940" t="s">
        <v>240</v>
      </c>
      <c r="F940" t="s">
        <v>84</v>
      </c>
      <c r="G940" t="s">
        <v>24</v>
      </c>
      <c r="H940">
        <v>1</v>
      </c>
      <c r="I940" t="s">
        <v>26</v>
      </c>
      <c r="J940" t="s">
        <v>26</v>
      </c>
      <c r="K940" t="s">
        <v>1571</v>
      </c>
      <c r="L940" t="s">
        <v>1569</v>
      </c>
      <c r="M940" t="s">
        <v>1571</v>
      </c>
      <c r="O940">
        <v>0</v>
      </c>
    </row>
    <row r="941" spans="3:15" hidden="1" x14ac:dyDescent="0.25">
      <c r="C941" t="str">
        <f t="shared" si="14"/>
        <v>select N'Сухан Діана Миколаївна', N'7',  N'Відділення анестезіології та інтенсивної терапії',  N'сестра медична-анестезист',  N'1.00', 8, 260, 0, getDate(), null, getDate() union all</v>
      </c>
      <c r="D941" t="s">
        <v>541</v>
      </c>
      <c r="E941" t="s">
        <v>206</v>
      </c>
      <c r="F941" t="s">
        <v>140</v>
      </c>
      <c r="G941" t="s">
        <v>362</v>
      </c>
      <c r="H941" t="s">
        <v>122</v>
      </c>
      <c r="I941" t="s">
        <v>48</v>
      </c>
      <c r="J941" t="s">
        <v>49</v>
      </c>
      <c r="K941" t="s">
        <v>1569</v>
      </c>
      <c r="L941" t="s">
        <v>1569</v>
      </c>
      <c r="M941" t="s">
        <v>1569</v>
      </c>
      <c r="O941">
        <v>0</v>
      </c>
    </row>
    <row r="942" spans="3:15" hidden="1" x14ac:dyDescent="0.25">
      <c r="C942" t="str">
        <f t="shared" si="14"/>
        <v>select N'Танчинець-Бичкова Валерія Василівна', N'32',  N'Рентгенологічний кабінет',  N'лікар-рентгенолог',  N'1.00', 0, 0, 0, getDate(), null, getDate() union all</v>
      </c>
      <c r="D942" t="s">
        <v>834</v>
      </c>
      <c r="E942" t="s">
        <v>212</v>
      </c>
      <c r="F942" t="s">
        <v>84</v>
      </c>
      <c r="G942" t="s">
        <v>371</v>
      </c>
      <c r="H942">
        <v>0</v>
      </c>
      <c r="I942" t="s">
        <v>26</v>
      </c>
      <c r="J942" t="s">
        <v>26</v>
      </c>
      <c r="K942" t="s">
        <v>1569</v>
      </c>
      <c r="L942" t="s">
        <v>1569</v>
      </c>
      <c r="M942" t="s">
        <v>1569</v>
      </c>
      <c r="O942">
        <v>0</v>
      </c>
    </row>
    <row r="943" spans="3:15" hidden="1" x14ac:dyDescent="0.25">
      <c r="C943" t="str">
        <f t="shared" si="14"/>
        <v>select N'Тегза Оксана Іванівна', N'106',  N'Педіатричне відділення',  N'лікар-хірург дитячий',  N'0.25', 0, 0, 0, getDate(), null, getDate() union all</v>
      </c>
      <c r="D943" t="s">
        <v>1468</v>
      </c>
      <c r="E943" t="s">
        <v>1319</v>
      </c>
      <c r="F943" t="s">
        <v>1320</v>
      </c>
      <c r="G943" t="s">
        <v>575</v>
      </c>
      <c r="H943" t="s">
        <v>577</v>
      </c>
      <c r="I943" t="s">
        <v>26</v>
      </c>
      <c r="J943" t="s">
        <v>26</v>
      </c>
      <c r="K943" t="s">
        <v>1570</v>
      </c>
      <c r="L943" t="s">
        <v>1569</v>
      </c>
      <c r="M943" t="s">
        <v>1570</v>
      </c>
      <c r="O943">
        <v>0</v>
      </c>
    </row>
    <row r="944" spans="3:15" hidden="1" x14ac:dyDescent="0.25">
      <c r="C944" t="str">
        <f t="shared" si="14"/>
        <v>select N'Тегза Олександр Іванович', N'18',  N'Хірургічне відділення №1',  N'лікар-анестезіолог дитячий',  N'0.10', 0, 0, 0, getDate(), null, getDate() union all</v>
      </c>
      <c r="D944" t="s">
        <v>1267</v>
      </c>
      <c r="E944" t="s">
        <v>151</v>
      </c>
      <c r="F944" t="s">
        <v>152</v>
      </c>
      <c r="G944" t="s">
        <v>81</v>
      </c>
      <c r="H944">
        <v>1</v>
      </c>
      <c r="I944" t="s">
        <v>26</v>
      </c>
      <c r="J944" t="s">
        <v>26</v>
      </c>
      <c r="K944" t="s">
        <v>1573</v>
      </c>
      <c r="L944" t="s">
        <v>1569</v>
      </c>
      <c r="M944" t="s">
        <v>1573</v>
      </c>
      <c r="O944">
        <v>0</v>
      </c>
    </row>
    <row r="945" spans="3:15" hidden="1" x14ac:dyDescent="0.25">
      <c r="C945" t="str">
        <f t="shared" si="14"/>
        <v>select N'Теличко Вікторія Олегівна', N'36',  N'Стоматологічне відділення',  N'лікар-стоматолог дитячий',  N'0.50', 0, 0, 0, getDate(), null, getDate() union all</v>
      </c>
      <c r="D945" t="s">
        <v>344</v>
      </c>
      <c r="E945" t="s">
        <v>340</v>
      </c>
      <c r="F945" t="s">
        <v>341</v>
      </c>
      <c r="G945" t="s">
        <v>343</v>
      </c>
      <c r="H945">
        <v>1</v>
      </c>
      <c r="I945" t="s">
        <v>26</v>
      </c>
      <c r="J945" t="s">
        <v>26</v>
      </c>
      <c r="K945" t="s">
        <v>1571</v>
      </c>
      <c r="L945" t="s">
        <v>1569</v>
      </c>
      <c r="M945" t="s">
        <v>1571</v>
      </c>
      <c r="O945">
        <v>0</v>
      </c>
    </row>
    <row r="946" spans="3:15" hidden="1" x14ac:dyDescent="0.25">
      <c r="C946" t="str">
        <f t="shared" si="14"/>
        <v>select N'Теличко Лілія Володимирівна', N'16',  N'Пологове відділення',  N'лікар-акушер-гінеколог',  N'1.00', 0, 0, 0, getDate(), null, getDate() union all</v>
      </c>
      <c r="D946" t="s">
        <v>632</v>
      </c>
      <c r="E946" t="s">
        <v>157</v>
      </c>
      <c r="F946" t="s">
        <v>158</v>
      </c>
      <c r="G946" t="s">
        <v>36</v>
      </c>
      <c r="H946">
        <v>0</v>
      </c>
      <c r="I946" t="s">
        <v>26</v>
      </c>
      <c r="J946" t="s">
        <v>26</v>
      </c>
      <c r="K946" t="s">
        <v>1569</v>
      </c>
      <c r="L946" t="s">
        <v>1569</v>
      </c>
      <c r="M946" t="s">
        <v>1569</v>
      </c>
      <c r="O946">
        <v>0</v>
      </c>
    </row>
    <row r="947" spans="3:15" hidden="1" x14ac:dyDescent="0.25">
      <c r="C947" t="str">
        <f t="shared" si="14"/>
        <v>select N'Теліга Ірина Георгіївна', N'7',  N'Відділення анестезіології та інтенсивної терапії',  N'Молодша медична сестра',  N'1.00', 8, 120, 0, getDate(), null, getDate() union all</v>
      </c>
      <c r="D947" t="s">
        <v>608</v>
      </c>
      <c r="E947" t="s">
        <v>206</v>
      </c>
      <c r="F947" t="s">
        <v>140</v>
      </c>
      <c r="G947" t="s">
        <v>111</v>
      </c>
      <c r="H947" t="s">
        <v>25</v>
      </c>
      <c r="I947" t="s">
        <v>48</v>
      </c>
      <c r="J947" t="s">
        <v>112</v>
      </c>
      <c r="K947" t="s">
        <v>1569</v>
      </c>
      <c r="L947" t="s">
        <v>1569</v>
      </c>
      <c r="M947" t="s">
        <v>1569</v>
      </c>
      <c r="O947">
        <v>0</v>
      </c>
    </row>
    <row r="948" spans="3:15" hidden="1" x14ac:dyDescent="0.25">
      <c r="C948" t="str">
        <f t="shared" si="14"/>
        <v>select N'Теліга Наташа Іллічна', N'22',  N'Відділення загальної терапії',  N'Молодша медична сестра',  N'1.00', 8, 120, 0, getDate(), null, getDate() union all</v>
      </c>
      <c r="D948" t="s">
        <v>1093</v>
      </c>
      <c r="E948" t="s">
        <v>202</v>
      </c>
      <c r="F948" t="s">
        <v>203</v>
      </c>
      <c r="G948" t="s">
        <v>111</v>
      </c>
      <c r="H948" t="s">
        <v>1094</v>
      </c>
      <c r="I948" t="s">
        <v>48</v>
      </c>
      <c r="J948" t="s">
        <v>112</v>
      </c>
      <c r="K948" t="s">
        <v>1569</v>
      </c>
      <c r="L948" t="s">
        <v>1569</v>
      </c>
      <c r="M948" t="s">
        <v>1569</v>
      </c>
      <c r="O948">
        <v>0</v>
      </c>
    </row>
    <row r="949" spans="3:15" hidden="1" x14ac:dyDescent="0.25">
      <c r="C949" t="str">
        <f t="shared" si="14"/>
        <v>select N'Теліга Тетяна Іванівна', N'32',  N'Кабінет з ультразвукової діагностики',  N'лікар з ультразвукової діагностики',  N'1.00', 0, 0, 1093.7145, getDate(), null, getDate() union all</v>
      </c>
      <c r="D949" t="s">
        <v>414</v>
      </c>
      <c r="E949" t="s">
        <v>303</v>
      </c>
      <c r="F949" t="s">
        <v>84</v>
      </c>
      <c r="G949" t="s">
        <v>159</v>
      </c>
      <c r="H949" t="s">
        <v>131</v>
      </c>
      <c r="I949" t="s">
        <v>26</v>
      </c>
      <c r="J949" t="s">
        <v>26</v>
      </c>
      <c r="K949" t="s">
        <v>1569</v>
      </c>
      <c r="L949" t="s">
        <v>1569</v>
      </c>
      <c r="M949" t="s">
        <v>1569</v>
      </c>
      <c r="O949" t="s">
        <v>415</v>
      </c>
    </row>
    <row r="950" spans="3:15" hidden="1" x14ac:dyDescent="0.25">
      <c r="C950" t="str">
        <f t="shared" si="14"/>
        <v>select N'Теліга Тетяна Іванівна', N'65',  N'Відділення інтенсивної терапії новонароджених',  N'сестра медична',  N'1.00', 8, 200, 0, getDate(), null, getDate() union all</v>
      </c>
      <c r="D950" t="s">
        <v>414</v>
      </c>
      <c r="E950" t="s">
        <v>79</v>
      </c>
      <c r="F950" t="s">
        <v>80</v>
      </c>
      <c r="G950" t="s">
        <v>93</v>
      </c>
      <c r="H950" t="s">
        <v>181</v>
      </c>
      <c r="I950" t="s">
        <v>48</v>
      </c>
      <c r="J950" t="s">
        <v>95</v>
      </c>
      <c r="K950" t="s">
        <v>1569</v>
      </c>
      <c r="L950" t="s">
        <v>1569</v>
      </c>
      <c r="M950" t="s">
        <v>1569</v>
      </c>
      <c r="O950">
        <v>0</v>
      </c>
    </row>
    <row r="951" spans="3:15" hidden="1" x14ac:dyDescent="0.25">
      <c r="C951" t="str">
        <f t="shared" si="14"/>
        <v>select N'Тимко Олена Дмитрівна', N'84',  N'Інсультне відділення',  N'сестра медична',  N'1.00', 8, 200, 0, getDate(), null, getDate() union all</v>
      </c>
      <c r="D951" t="s">
        <v>627</v>
      </c>
      <c r="E951" t="s">
        <v>282</v>
      </c>
      <c r="F951" t="s">
        <v>89</v>
      </c>
      <c r="G951" t="s">
        <v>93</v>
      </c>
      <c r="H951" t="s">
        <v>181</v>
      </c>
      <c r="I951" t="s">
        <v>48</v>
      </c>
      <c r="J951" t="s">
        <v>95</v>
      </c>
      <c r="K951" t="s">
        <v>1569</v>
      </c>
      <c r="L951" t="s">
        <v>1569</v>
      </c>
      <c r="M951" t="s">
        <v>1569</v>
      </c>
      <c r="O951">
        <v>0</v>
      </c>
    </row>
    <row r="952" spans="3:15" hidden="1" x14ac:dyDescent="0.25">
      <c r="C952" t="str">
        <f t="shared" si="14"/>
        <v>select N'Титечко Наталія Юріївна', N'13',  N'Кардіологічне відділення',  N'лікар-кардіолог',  N'1.00', 0, 0, 0, getDate(), null, getDate() union all</v>
      </c>
      <c r="D952" t="s">
        <v>1091</v>
      </c>
      <c r="E952" t="s">
        <v>383</v>
      </c>
      <c r="F952" t="s">
        <v>384</v>
      </c>
      <c r="G952" t="s">
        <v>841</v>
      </c>
      <c r="H952">
        <v>0</v>
      </c>
      <c r="I952" t="s">
        <v>26</v>
      </c>
      <c r="J952" t="s">
        <v>26</v>
      </c>
      <c r="K952" t="s">
        <v>1569</v>
      </c>
      <c r="L952" t="s">
        <v>1569</v>
      </c>
      <c r="M952" t="s">
        <v>1569</v>
      </c>
      <c r="O952">
        <v>0</v>
      </c>
    </row>
    <row r="953" spans="3:15" hidden="1" x14ac:dyDescent="0.25">
      <c r="C953" t="str">
        <f t="shared" si="14"/>
        <v>select N'Тихненко Сніжанна Іванівна', N'28',  N'Рентгенологічний блок',  N'Старший рентгенолаборант',  N'1.00', 8, 280, 0, getDate(), null, getDate() union all</v>
      </c>
      <c r="D953" t="s">
        <v>1102</v>
      </c>
      <c r="E953" t="s">
        <v>370</v>
      </c>
      <c r="F953" t="s">
        <v>365</v>
      </c>
      <c r="G953" t="s">
        <v>1103</v>
      </c>
      <c r="H953" t="s">
        <v>683</v>
      </c>
      <c r="I953" t="s">
        <v>48</v>
      </c>
      <c r="J953" t="s">
        <v>118</v>
      </c>
      <c r="K953" t="s">
        <v>1569</v>
      </c>
      <c r="L953" t="s">
        <v>1569</v>
      </c>
      <c r="M953" t="s">
        <v>1569</v>
      </c>
      <c r="O953">
        <v>0</v>
      </c>
    </row>
    <row r="954" spans="3:15" hidden="1" x14ac:dyDescent="0.25">
      <c r="C954" t="str">
        <f t="shared" si="14"/>
        <v>select N'Тихомирова Владислава Володимирівна', N'86',  N'Відділення постінтенсивного виходжування для новонароджених та постнатального догляду',  N'лікар-офтальмолог дитячий',  N'0.25', 0, 0, 0, getDate(), null, getDate() union all</v>
      </c>
      <c r="D954" t="s">
        <v>1120</v>
      </c>
      <c r="E954" t="s">
        <v>681</v>
      </c>
      <c r="F954" t="s">
        <v>682</v>
      </c>
      <c r="G954" t="s">
        <v>1121</v>
      </c>
      <c r="H954" t="s">
        <v>1707</v>
      </c>
      <c r="I954" t="s">
        <v>26</v>
      </c>
      <c r="J954" t="s">
        <v>26</v>
      </c>
      <c r="K954" t="s">
        <v>1570</v>
      </c>
      <c r="L954" t="s">
        <v>1569</v>
      </c>
      <c r="M954" t="s">
        <v>1570</v>
      </c>
      <c r="O954">
        <v>0</v>
      </c>
    </row>
    <row r="955" spans="3:15" hidden="1" x14ac:dyDescent="0.25">
      <c r="C955" t="str">
        <f t="shared" si="14"/>
        <v>select N'Тишков Станіслав Сергійович', N'',  N'Адміністрація',  N'заступник директора',  N'1.00', 0, 0, 0, getDate(), null, getDate() union all</v>
      </c>
      <c r="D955" t="s">
        <v>1372</v>
      </c>
      <c r="E955" t="s">
        <v>191</v>
      </c>
      <c r="G955" t="s">
        <v>1373</v>
      </c>
      <c r="H955" t="s">
        <v>426</v>
      </c>
      <c r="I955" t="s">
        <v>26</v>
      </c>
      <c r="J955" t="s">
        <v>26</v>
      </c>
      <c r="K955" t="s">
        <v>1569</v>
      </c>
      <c r="L955" t="s">
        <v>1569</v>
      </c>
      <c r="M955" t="s">
        <v>1569</v>
      </c>
      <c r="O955">
        <v>0</v>
      </c>
    </row>
    <row r="956" spans="3:15" hidden="1" x14ac:dyDescent="0.25">
      <c r="C956" t="str">
        <f t="shared" si="14"/>
        <v>select N'Тіба Олександр Васильович', N'995',  N'Гінекологічне відділення',  N'завідувач',  N'1.00', 0, 0, 800, getDate(), null, getDate() union all</v>
      </c>
      <c r="D956" t="s">
        <v>515</v>
      </c>
      <c r="E956" t="s">
        <v>34</v>
      </c>
      <c r="F956">
        <v>995</v>
      </c>
      <c r="G956" t="s">
        <v>69</v>
      </c>
      <c r="H956">
        <v>1</v>
      </c>
      <c r="I956" t="s">
        <v>26</v>
      </c>
      <c r="J956" t="s">
        <v>26</v>
      </c>
      <c r="K956" t="s">
        <v>1569</v>
      </c>
      <c r="L956" t="s">
        <v>1569</v>
      </c>
      <c r="M956" t="s">
        <v>1569</v>
      </c>
      <c r="O956">
        <v>800</v>
      </c>
    </row>
    <row r="957" spans="3:15" hidden="1" x14ac:dyDescent="0.25">
      <c r="C957" t="str">
        <f t="shared" si="14"/>
        <v>select N'Тіба Олеся Михайлівна', N'28',  N'Кабінет ультразвукового обстеження',  N'лікар з ультразвукової діагностики',  N'1.00', 8, 360, 0, getDate(), null, getDate() union all</v>
      </c>
      <c r="D957" t="s">
        <v>367</v>
      </c>
      <c r="E957" t="s">
        <v>368</v>
      </c>
      <c r="F957" t="s">
        <v>365</v>
      </c>
      <c r="G957" t="s">
        <v>159</v>
      </c>
      <c r="H957">
        <v>0</v>
      </c>
      <c r="I957">
        <v>8</v>
      </c>
      <c r="J957">
        <v>360</v>
      </c>
      <c r="K957" t="s">
        <v>1569</v>
      </c>
      <c r="L957" t="s">
        <v>1569</v>
      </c>
      <c r="M957" t="s">
        <v>1569</v>
      </c>
      <c r="O957">
        <v>0</v>
      </c>
    </row>
    <row r="958" spans="3:15" hidden="1" x14ac:dyDescent="0.25">
      <c r="C958" t="str">
        <f t="shared" si="14"/>
        <v>select N'Тідір Мелана Золтанівна', N'85',  N'Відділення сумісного перебування матері та дитини',  N'сестра медична',  N'1.00', 8, 200, 0, getDate(), null, getDate() union all</v>
      </c>
      <c r="D958" t="s">
        <v>602</v>
      </c>
      <c r="E958" t="s">
        <v>146</v>
      </c>
      <c r="F958" t="s">
        <v>147</v>
      </c>
      <c r="G958" t="s">
        <v>93</v>
      </c>
      <c r="H958" t="s">
        <v>603</v>
      </c>
      <c r="I958" t="s">
        <v>48</v>
      </c>
      <c r="J958" t="s">
        <v>95</v>
      </c>
      <c r="K958" t="s">
        <v>1569</v>
      </c>
      <c r="L958" t="s">
        <v>1569</v>
      </c>
      <c r="M958" t="s">
        <v>1569</v>
      </c>
      <c r="O958">
        <v>0</v>
      </c>
    </row>
    <row r="959" spans="3:15" hidden="1" x14ac:dyDescent="0.25">
      <c r="C959" t="str">
        <f t="shared" si="14"/>
        <v>select N'Ткач Андрій Миколайович', N'65',  N'Відділення інтенсивної терапії новонароджених',  N'лікар-анестезіолог дитячий',  N'1.00', 0, 0, 1496.10384, getDate(), null, getDate() union all</v>
      </c>
      <c r="D959" t="s">
        <v>1489</v>
      </c>
      <c r="E959" t="s">
        <v>79</v>
      </c>
      <c r="F959" t="s">
        <v>80</v>
      </c>
      <c r="G959" t="s">
        <v>81</v>
      </c>
      <c r="H959" t="s">
        <v>618</v>
      </c>
      <c r="I959" t="s">
        <v>26</v>
      </c>
      <c r="J959" t="s">
        <v>26</v>
      </c>
      <c r="K959" t="s">
        <v>1569</v>
      </c>
      <c r="L959" t="s">
        <v>1569</v>
      </c>
      <c r="M959" t="s">
        <v>1569</v>
      </c>
      <c r="O959" t="s">
        <v>1652</v>
      </c>
    </row>
    <row r="960" spans="3:15" hidden="1" x14ac:dyDescent="0.25">
      <c r="C960" t="str">
        <f t="shared" si="14"/>
        <v>select N'Товт Аранка Матвіївна', N'21',  N'Онкологічне відділення',  N'сестра медична',  N'1.00', 8, 200, 0, getDate(), null, getDate() union all</v>
      </c>
      <c r="D960" t="s">
        <v>913</v>
      </c>
      <c r="E960" t="s">
        <v>40</v>
      </c>
      <c r="F960" t="s">
        <v>41</v>
      </c>
      <c r="G960" t="s">
        <v>93</v>
      </c>
      <c r="H960" t="s">
        <v>144</v>
      </c>
      <c r="I960" t="s">
        <v>48</v>
      </c>
      <c r="J960" t="s">
        <v>95</v>
      </c>
      <c r="K960" t="s">
        <v>1569</v>
      </c>
      <c r="L960" t="s">
        <v>1569</v>
      </c>
      <c r="M960" t="s">
        <v>1569</v>
      </c>
      <c r="O960">
        <v>0</v>
      </c>
    </row>
    <row r="961" spans="3:15" hidden="1" x14ac:dyDescent="0.25">
      <c r="C961" t="str">
        <f t="shared" si="14"/>
        <v>select N'Товт Маріанна Петрівна', N'28',  N'Рентгенологічний блок',  N'рентгенолаборант',  N'1.00', 8, 200, 0, getDate(), null, getDate() union all</v>
      </c>
      <c r="D961" t="s">
        <v>398</v>
      </c>
      <c r="E961" t="s">
        <v>370</v>
      </c>
      <c r="F961" t="s">
        <v>365</v>
      </c>
      <c r="G961" t="s">
        <v>213</v>
      </c>
      <c r="H961" t="s">
        <v>25</v>
      </c>
      <c r="I961" t="s">
        <v>48</v>
      </c>
      <c r="J961" t="s">
        <v>95</v>
      </c>
      <c r="K961" t="s">
        <v>1569</v>
      </c>
      <c r="L961" t="s">
        <v>1569</v>
      </c>
      <c r="M961" t="s">
        <v>1569</v>
      </c>
      <c r="O961">
        <v>0</v>
      </c>
    </row>
    <row r="962" spans="3:15" hidden="1" x14ac:dyDescent="0.25">
      <c r="C962" t="str">
        <f t="shared" ref="C962:C1025" si="15">CONCATENATE("select N'",D962,"', N'",F962,"', "," N'",E962,"',  N'",G962,"',  N'",M962,"', ",I962,", ",J962,", ",O962,", getDate(), null, getDate() union all")</f>
        <v>select N'Товт Оніка Іванівна', N'-1',  N'Позаштатний кабінет',  N'сестра медична',  N'1.00', 8, 200, 0, getDate(), null, getDate() union all</v>
      </c>
      <c r="D962" t="s">
        <v>1148</v>
      </c>
      <c r="E962" t="s">
        <v>1132</v>
      </c>
      <c r="F962" t="s">
        <v>1133</v>
      </c>
      <c r="G962" t="s">
        <v>93</v>
      </c>
      <c r="H962" t="s">
        <v>31</v>
      </c>
      <c r="I962" t="s">
        <v>48</v>
      </c>
      <c r="J962" t="s">
        <v>95</v>
      </c>
      <c r="K962" t="s">
        <v>1569</v>
      </c>
      <c r="L962" t="s">
        <v>1569</v>
      </c>
      <c r="M962" t="s">
        <v>1569</v>
      </c>
      <c r="O962">
        <v>0</v>
      </c>
    </row>
    <row r="963" spans="3:15" hidden="1" x14ac:dyDescent="0.25">
      <c r="C963" t="str">
        <f t="shared" si="15"/>
        <v>select N'Товт Юдіта Олександрівна', N'36',  N'Стоматологічне відділення',  N'сестра медична',  N'1.00', 8, 200, 0, getDate(), null, getDate() union all</v>
      </c>
      <c r="D963" t="s">
        <v>1266</v>
      </c>
      <c r="E963" t="s">
        <v>340</v>
      </c>
      <c r="F963" t="s">
        <v>341</v>
      </c>
      <c r="G963" t="s">
        <v>93</v>
      </c>
      <c r="H963" t="s">
        <v>25</v>
      </c>
      <c r="I963" t="s">
        <v>48</v>
      </c>
      <c r="J963" t="s">
        <v>95</v>
      </c>
      <c r="K963" t="s">
        <v>1569</v>
      </c>
      <c r="L963" t="s">
        <v>1569</v>
      </c>
      <c r="M963" t="s">
        <v>1569</v>
      </c>
      <c r="O963">
        <v>0</v>
      </c>
    </row>
    <row r="964" spans="3:15" hidden="1" x14ac:dyDescent="0.25">
      <c r="C964" t="str">
        <f t="shared" si="15"/>
        <v>select N'Товтин Катерина Емерихівна', N'36',  N'Стоматологічне відділення',  N'лікар-стоматолог-хірург',  N'1.00', 0, 0, 0, getDate(), null, getDate() union all</v>
      </c>
      <c r="D964" t="s">
        <v>360</v>
      </c>
      <c r="E964" t="s">
        <v>340</v>
      </c>
      <c r="F964" t="s">
        <v>341</v>
      </c>
      <c r="G964" t="s">
        <v>349</v>
      </c>
      <c r="H964" t="s">
        <v>1708</v>
      </c>
      <c r="I964" t="s">
        <v>26</v>
      </c>
      <c r="J964" t="s">
        <v>26</v>
      </c>
      <c r="K964" s="5" t="s">
        <v>1668</v>
      </c>
      <c r="L964" t="s">
        <v>1657</v>
      </c>
      <c r="M964" t="s">
        <v>1569</v>
      </c>
      <c r="O964">
        <v>0</v>
      </c>
    </row>
    <row r="965" spans="3:15" hidden="1" x14ac:dyDescent="0.25">
      <c r="C965" t="str">
        <f t="shared" si="15"/>
        <v>select N'Товтин Катерина Емерихівна', N'36',  N'Стоматологічне відділення',  N'лікар-стоматолог-хірург',  N'0.25', 0, 0, 0, getDate(), null, getDate() union all</v>
      </c>
      <c r="D965" t="s">
        <v>360</v>
      </c>
      <c r="E965" t="s">
        <v>340</v>
      </c>
      <c r="F965" t="s">
        <v>341</v>
      </c>
      <c r="G965" t="s">
        <v>349</v>
      </c>
      <c r="H965">
        <v>1</v>
      </c>
      <c r="I965" t="s">
        <v>26</v>
      </c>
      <c r="J965" t="s">
        <v>26</v>
      </c>
      <c r="K965" s="5" t="s">
        <v>1668</v>
      </c>
      <c r="L965" t="s">
        <v>1574</v>
      </c>
      <c r="M965" t="s">
        <v>1570</v>
      </c>
      <c r="O965">
        <v>0</v>
      </c>
    </row>
    <row r="966" spans="3:15" hidden="1" x14ac:dyDescent="0.25">
      <c r="C966" t="str">
        <f t="shared" si="15"/>
        <v>select N'Товтин Мар’яна Євгенівна', N'75',  N'Відділення діалізу',  N'сестра медична',  N'1.00', 8, 200, 0, getDate(), null, getDate() union all</v>
      </c>
      <c r="D966" t="s">
        <v>660</v>
      </c>
      <c r="E966" t="s">
        <v>538</v>
      </c>
      <c r="F966" t="s">
        <v>539</v>
      </c>
      <c r="G966" t="s">
        <v>93</v>
      </c>
      <c r="H966" t="s">
        <v>181</v>
      </c>
      <c r="I966" t="s">
        <v>48</v>
      </c>
      <c r="J966" t="s">
        <v>95</v>
      </c>
      <c r="K966" t="s">
        <v>1569</v>
      </c>
      <c r="L966" t="s">
        <v>1569</v>
      </c>
      <c r="M966" t="s">
        <v>1569</v>
      </c>
      <c r="O966">
        <v>0</v>
      </c>
    </row>
    <row r="967" spans="3:15" hidden="1" x14ac:dyDescent="0.25">
      <c r="C967" t="str">
        <f t="shared" si="15"/>
        <v>select N'Товтин Марина Василівна', N'18',  N'Хірургічне відділення №1',  N'Молодша медична сестра',  N'1.00', 8, 120, 0, getDate(), null, getDate() union all</v>
      </c>
      <c r="D967" t="s">
        <v>161</v>
      </c>
      <c r="E967" t="s">
        <v>151</v>
      </c>
      <c r="F967" t="s">
        <v>152</v>
      </c>
      <c r="G967" t="s">
        <v>111</v>
      </c>
      <c r="H967" t="s">
        <v>25</v>
      </c>
      <c r="I967" t="s">
        <v>48</v>
      </c>
      <c r="J967" t="s">
        <v>112</v>
      </c>
      <c r="K967" t="s">
        <v>1569</v>
      </c>
      <c r="L967" t="s">
        <v>1569</v>
      </c>
      <c r="M967" t="s">
        <v>1569</v>
      </c>
      <c r="O967">
        <v>0</v>
      </c>
    </row>
    <row r="968" spans="3:15" hidden="1" x14ac:dyDescent="0.25">
      <c r="C968" t="str">
        <f t="shared" si="15"/>
        <v>select N'Товтин Світлана Василівна', N'22',  N'Відділення загальної терапії',  N'сестра медична',  N'1.00', 8, 200, 0, getDate(), null, getDate() union all</v>
      </c>
      <c r="D968" t="s">
        <v>440</v>
      </c>
      <c r="E968" t="s">
        <v>202</v>
      </c>
      <c r="F968" t="s">
        <v>203</v>
      </c>
      <c r="G968" t="s">
        <v>93</v>
      </c>
      <c r="H968" t="s">
        <v>441</v>
      </c>
      <c r="I968" t="s">
        <v>48</v>
      </c>
      <c r="J968" t="s">
        <v>95</v>
      </c>
      <c r="K968" t="s">
        <v>1569</v>
      </c>
      <c r="L968" t="s">
        <v>1569</v>
      </c>
      <c r="M968" t="s">
        <v>1569</v>
      </c>
      <c r="O968">
        <v>0</v>
      </c>
    </row>
    <row r="969" spans="3:15" hidden="1" x14ac:dyDescent="0.25">
      <c r="C969" t="str">
        <f t="shared" si="15"/>
        <v>select N'Тодавчич Юлія Петрівна', N'25',  N'Клініко-діагностична лабораторія',  N'лаборант',  N'1.00', 8, 200, 0, getDate(), null, getDate() union all</v>
      </c>
      <c r="D969" t="s">
        <v>835</v>
      </c>
      <c r="E969" t="s">
        <v>268</v>
      </c>
      <c r="F969" t="s">
        <v>269</v>
      </c>
      <c r="G969" t="s">
        <v>270</v>
      </c>
      <c r="H969" t="s">
        <v>31</v>
      </c>
      <c r="I969" t="s">
        <v>48</v>
      </c>
      <c r="J969" t="s">
        <v>95</v>
      </c>
      <c r="K969" t="s">
        <v>1569</v>
      </c>
      <c r="L969" t="s">
        <v>1569</v>
      </c>
      <c r="M969" t="s">
        <v>1569</v>
      </c>
      <c r="O969">
        <v>0</v>
      </c>
    </row>
    <row r="970" spans="3:15" hidden="1" x14ac:dyDescent="0.25">
      <c r="C970" t="str">
        <f t="shared" si="15"/>
        <v>select N'Тодікаш Мар''яна Романівна', N'32',  N'Кабінет з ультразвукової діагностики',  N'лікар з ультразвукової діагностики',  N'1.00', 0, 0, 0, getDate(), null, getDate() union all</v>
      </c>
      <c r="D970" t="s">
        <v>1617</v>
      </c>
      <c r="E970" t="s">
        <v>303</v>
      </c>
      <c r="F970" t="s">
        <v>84</v>
      </c>
      <c r="G970" t="s">
        <v>159</v>
      </c>
      <c r="H970">
        <v>0</v>
      </c>
      <c r="I970" t="s">
        <v>26</v>
      </c>
      <c r="J970" t="s">
        <v>26</v>
      </c>
      <c r="K970" t="s">
        <v>1569</v>
      </c>
      <c r="L970" t="s">
        <v>1569</v>
      </c>
      <c r="M970" t="s">
        <v>1569</v>
      </c>
      <c r="O970">
        <v>0</v>
      </c>
    </row>
    <row r="971" spans="3:15" hidden="1" x14ac:dyDescent="0.25">
      <c r="C971" t="str">
        <f t="shared" si="15"/>
        <v>select N'Токар Віталія Павлівна', N'25',  N'Клініко-діагностична лабораторія',  N'лікар-бактеріолог',  N'0.25', 8, 360, 0, getDate(), null, getDate() union all</v>
      </c>
      <c r="D971" t="s">
        <v>1504</v>
      </c>
      <c r="E971" t="s">
        <v>268</v>
      </c>
      <c r="F971" t="s">
        <v>269</v>
      </c>
      <c r="G971" t="s">
        <v>714</v>
      </c>
      <c r="H971">
        <v>1</v>
      </c>
      <c r="I971" t="s">
        <v>48</v>
      </c>
      <c r="J971" t="s">
        <v>314</v>
      </c>
      <c r="K971" t="s">
        <v>1570</v>
      </c>
      <c r="L971" t="s">
        <v>1569</v>
      </c>
      <c r="M971" t="s">
        <v>1570</v>
      </c>
      <c r="O971">
        <v>0</v>
      </c>
    </row>
    <row r="972" spans="3:15" hidden="1" x14ac:dyDescent="0.25">
      <c r="C972" t="str">
        <f t="shared" si="15"/>
        <v>select N'Токарська Юліанна Дьордівна', N'995',  N'Відділення сумісного перебування матері та дитини',  N'завідувач',  N'1.00', 0, 0, 0, getDate(), null, getDate() union all</v>
      </c>
      <c r="D972" t="s">
        <v>629</v>
      </c>
      <c r="E972" t="s">
        <v>146</v>
      </c>
      <c r="F972">
        <v>995</v>
      </c>
      <c r="G972" t="s">
        <v>69</v>
      </c>
      <c r="H972" t="s">
        <v>25</v>
      </c>
      <c r="I972" t="s">
        <v>26</v>
      </c>
      <c r="J972" t="s">
        <v>26</v>
      </c>
      <c r="K972" s="5" t="s">
        <v>1668</v>
      </c>
      <c r="L972" t="s">
        <v>1657</v>
      </c>
      <c r="M972" t="s">
        <v>1569</v>
      </c>
      <c r="O972">
        <v>0</v>
      </c>
    </row>
    <row r="973" spans="3:15" hidden="1" x14ac:dyDescent="0.25">
      <c r="C973" t="str">
        <f t="shared" si="15"/>
        <v>select N'Токарська Юліанна Дьордівна', N'4',  N'Гінекологічне відділення',  N'лікар-акушер-гінеколог',  N'0.25', 0, 0, 13.297056, getDate(), null, getDate() union all</v>
      </c>
      <c r="D973" t="s">
        <v>629</v>
      </c>
      <c r="E973" t="s">
        <v>34</v>
      </c>
      <c r="F973" t="s">
        <v>35</v>
      </c>
      <c r="G973" t="s">
        <v>36</v>
      </c>
      <c r="H973" t="s">
        <v>37</v>
      </c>
      <c r="I973" t="s">
        <v>26</v>
      </c>
      <c r="J973" t="s">
        <v>26</v>
      </c>
      <c r="K973" s="5" t="s">
        <v>1668</v>
      </c>
      <c r="L973" t="s">
        <v>1574</v>
      </c>
      <c r="M973" t="s">
        <v>1570</v>
      </c>
      <c r="O973" t="s">
        <v>1482</v>
      </c>
    </row>
    <row r="974" spans="3:15" hidden="1" x14ac:dyDescent="0.25">
      <c r="C974" t="str">
        <f t="shared" si="15"/>
        <v>select N'Токарський Юрій Дєрдьович', N'995',  N'Пологове відділення',  N'завідувач',  N'1.00', 0, 0, 0, getDate(), null, getDate() union all</v>
      </c>
      <c r="D974" t="s">
        <v>630</v>
      </c>
      <c r="E974" t="s">
        <v>157</v>
      </c>
      <c r="F974">
        <v>995</v>
      </c>
      <c r="G974" t="s">
        <v>69</v>
      </c>
      <c r="H974" t="s">
        <v>25</v>
      </c>
      <c r="I974" t="s">
        <v>26</v>
      </c>
      <c r="J974" t="s">
        <v>26</v>
      </c>
      <c r="K974" t="s">
        <v>1569</v>
      </c>
      <c r="L974" t="s">
        <v>1569</v>
      </c>
      <c r="M974" t="s">
        <v>1569</v>
      </c>
      <c r="O974">
        <v>0</v>
      </c>
    </row>
    <row r="975" spans="3:15" hidden="1" x14ac:dyDescent="0.25">
      <c r="C975" t="str">
        <f t="shared" si="15"/>
        <v>select N'Томищ Богдан Васильович', N'84',  N'Терапевтичний блок інтенсивної терапії',  N'лікар-невропатолог',  N'0.75', 0, 0, 3087.071424, getDate(), null, getDate() union all</v>
      </c>
      <c r="D975" t="s">
        <v>1167</v>
      </c>
      <c r="E975" t="s">
        <v>88</v>
      </c>
      <c r="F975" t="s">
        <v>89</v>
      </c>
      <c r="G975" t="s">
        <v>90</v>
      </c>
      <c r="H975" t="s">
        <v>1709</v>
      </c>
      <c r="I975" t="s">
        <v>26</v>
      </c>
      <c r="J975" t="s">
        <v>26</v>
      </c>
      <c r="K975" t="s">
        <v>1572</v>
      </c>
      <c r="L975" t="s">
        <v>1569</v>
      </c>
      <c r="M975" t="s">
        <v>1572</v>
      </c>
      <c r="O975" t="s">
        <v>1653</v>
      </c>
    </row>
    <row r="976" spans="3:15" hidden="1" x14ac:dyDescent="0.25">
      <c r="C976" t="str">
        <f t="shared" si="15"/>
        <v>select N'Томищ Валерія Валеріївна', N'32',  N'Кабінет ехокардіографії',  N'лікар з функціональної діагностики',  N'0.25', 8, 360, 0, getDate(), null, getDate() union all</v>
      </c>
      <c r="D976" t="s">
        <v>1046</v>
      </c>
      <c r="E976" t="s">
        <v>938</v>
      </c>
      <c r="F976" t="s">
        <v>84</v>
      </c>
      <c r="G976" t="s">
        <v>459</v>
      </c>
      <c r="H976">
        <v>0</v>
      </c>
      <c r="I976">
        <v>8</v>
      </c>
      <c r="J976">
        <v>360</v>
      </c>
      <c r="K976" t="s">
        <v>1569</v>
      </c>
      <c r="L976" t="s">
        <v>1570</v>
      </c>
      <c r="M976" t="s">
        <v>1570</v>
      </c>
      <c r="O976">
        <v>0</v>
      </c>
    </row>
    <row r="977" spans="3:15" hidden="1" x14ac:dyDescent="0.25">
      <c r="C977" t="str">
        <f t="shared" si="15"/>
        <v>select N'Томищ Валерія Валеріївна', N'28',  N'Кабінет функціональної діагностики',  N'лікар з функціональної діагностики',  N'0.75', 8, 360, 0, getDate(), null, getDate() union all</v>
      </c>
      <c r="D977" t="s">
        <v>1046</v>
      </c>
      <c r="E977" t="s">
        <v>458</v>
      </c>
      <c r="F977" t="s">
        <v>365</v>
      </c>
      <c r="G977" t="s">
        <v>459</v>
      </c>
      <c r="H977">
        <v>0</v>
      </c>
      <c r="I977">
        <v>8</v>
      </c>
      <c r="J977">
        <v>360</v>
      </c>
      <c r="K977" t="s">
        <v>1569</v>
      </c>
      <c r="L977" t="s">
        <v>1572</v>
      </c>
      <c r="M977" t="s">
        <v>1572</v>
      </c>
      <c r="O977">
        <v>0</v>
      </c>
    </row>
    <row r="978" spans="3:15" hidden="1" x14ac:dyDescent="0.25">
      <c r="C978" t="str">
        <f t="shared" si="15"/>
        <v>select N'Торнай Сніжана Валеріївна', N'33',  N'Жіноча консультація',  N'лікар-акушер-гінеколог',  N'1.00', 0, 0, 0, getDate(), null, getDate() union all</v>
      </c>
      <c r="D978" t="s">
        <v>315</v>
      </c>
      <c r="E978" t="s">
        <v>222</v>
      </c>
      <c r="F978" t="s">
        <v>223</v>
      </c>
      <c r="G978" t="s">
        <v>36</v>
      </c>
      <c r="H978" t="s">
        <v>103</v>
      </c>
      <c r="I978" t="s">
        <v>26</v>
      </c>
      <c r="J978" t="s">
        <v>26</v>
      </c>
      <c r="K978" t="s">
        <v>1569</v>
      </c>
      <c r="L978" t="s">
        <v>1569</v>
      </c>
      <c r="M978" t="s">
        <v>1569</v>
      </c>
      <c r="O978">
        <v>0</v>
      </c>
    </row>
    <row r="979" spans="3:15" hidden="1" x14ac:dyDescent="0.25">
      <c r="C979" t="str">
        <f t="shared" si="15"/>
        <v>select N'Торська Ірина Вікторівна', N'84',  N'Терапевтичний блок інтенсивної терапії',  N'лікар-невропатолог',  N'1.00', 0, 0, 4716.49, getDate(), null, getDate() union all</v>
      </c>
      <c r="D979" t="s">
        <v>87</v>
      </c>
      <c r="E979" t="s">
        <v>88</v>
      </c>
      <c r="F979" t="s">
        <v>89</v>
      </c>
      <c r="G979" t="s">
        <v>90</v>
      </c>
      <c r="H979" t="s">
        <v>1710</v>
      </c>
      <c r="I979" t="s">
        <v>26</v>
      </c>
      <c r="J979" t="s">
        <v>26</v>
      </c>
      <c r="K979" t="s">
        <v>1569</v>
      </c>
      <c r="L979" t="s">
        <v>1569</v>
      </c>
      <c r="M979" t="s">
        <v>1569</v>
      </c>
      <c r="O979" t="s">
        <v>1595</v>
      </c>
    </row>
    <row r="980" spans="3:15" hidden="1" x14ac:dyDescent="0.25">
      <c r="C980" t="str">
        <f t="shared" si="15"/>
        <v>select N'Трачук Віра Василівна', N'84',  N'Терапевтичний блок інтенсивної терапії',  N'Молодша медична сестра',  N'1.00', 8, 120, 0, getDate(), null, getDate() union all</v>
      </c>
      <c r="D980" t="s">
        <v>298</v>
      </c>
      <c r="E980" t="s">
        <v>88</v>
      </c>
      <c r="F980" t="s">
        <v>89</v>
      </c>
      <c r="G980" t="s">
        <v>111</v>
      </c>
      <c r="H980" t="s">
        <v>290</v>
      </c>
      <c r="I980" t="s">
        <v>48</v>
      </c>
      <c r="J980" t="s">
        <v>112</v>
      </c>
      <c r="K980" t="s">
        <v>1569</v>
      </c>
      <c r="L980" t="s">
        <v>1569</v>
      </c>
      <c r="M980" t="s">
        <v>1569</v>
      </c>
      <c r="O980">
        <v>0</v>
      </c>
    </row>
    <row r="981" spans="3:15" hidden="1" x14ac:dyDescent="0.25">
      <c r="C981" t="str">
        <f t="shared" si="15"/>
        <v>select N'Трішкін Євген Сергійович', N'13',  N'Кардіологічне відділення',  N'лікар-терапевт',  N'1.00', 0, 0, 0, getDate(), null, getDate() union all</v>
      </c>
      <c r="D981" t="s">
        <v>1525</v>
      </c>
      <c r="E981" t="s">
        <v>383</v>
      </c>
      <c r="F981" t="s">
        <v>384</v>
      </c>
      <c r="G981" t="s">
        <v>42</v>
      </c>
      <c r="H981">
        <v>0</v>
      </c>
      <c r="I981" t="s">
        <v>26</v>
      </c>
      <c r="J981" t="s">
        <v>26</v>
      </c>
      <c r="K981" t="s">
        <v>1569</v>
      </c>
      <c r="L981" t="s">
        <v>1569</v>
      </c>
      <c r="M981" t="s">
        <v>1569</v>
      </c>
      <c r="N981">
        <v>45505</v>
      </c>
      <c r="O981">
        <v>0</v>
      </c>
    </row>
    <row r="982" spans="3:15" hidden="1" x14ac:dyDescent="0.25">
      <c r="C982" t="str">
        <f t="shared" si="15"/>
        <v>select N'Тромпак Вероніка Юріївна', N'25',  N'Клініко-діагностична лабораторія',  N'бактеріолог',  N'1.00', 8, 360, 0, getDate(), null, getDate() union all</v>
      </c>
      <c r="D982" t="s">
        <v>1559</v>
      </c>
      <c r="E982" t="s">
        <v>268</v>
      </c>
      <c r="F982" t="s">
        <v>269</v>
      </c>
      <c r="G982" t="s">
        <v>1560</v>
      </c>
      <c r="H982" t="s">
        <v>353</v>
      </c>
      <c r="I982" t="s">
        <v>48</v>
      </c>
      <c r="J982" t="s">
        <v>314</v>
      </c>
      <c r="K982" t="s">
        <v>1569</v>
      </c>
      <c r="L982" t="s">
        <v>1569</v>
      </c>
      <c r="M982" t="s">
        <v>1569</v>
      </c>
      <c r="O982">
        <v>0</v>
      </c>
    </row>
    <row r="983" spans="3:15" hidden="1" x14ac:dyDescent="0.25">
      <c r="C983" t="str">
        <f t="shared" si="15"/>
        <v>select N'Туріна Марія Василівна', N'21',  N'Онкологічне відділення',  N'Молодша медична сестра',  N'1.00', 8, 120, 0, getDate(), null, getDate() union all</v>
      </c>
      <c r="D983" t="s">
        <v>155</v>
      </c>
      <c r="E983" t="s">
        <v>40</v>
      </c>
      <c r="F983" t="s">
        <v>41</v>
      </c>
      <c r="G983" t="s">
        <v>111</v>
      </c>
      <c r="H983" t="s">
        <v>25</v>
      </c>
      <c r="I983" t="s">
        <v>48</v>
      </c>
      <c r="J983" t="s">
        <v>112</v>
      </c>
      <c r="K983" t="s">
        <v>1569</v>
      </c>
      <c r="L983" t="s">
        <v>1569</v>
      </c>
      <c r="M983" t="s">
        <v>1569</v>
      </c>
      <c r="O983">
        <v>0</v>
      </c>
    </row>
    <row r="984" spans="3:15" hidden="1" x14ac:dyDescent="0.25">
      <c r="C984" t="str">
        <f t="shared" si="15"/>
        <v>select N'Турченко Яна Василівна', N'85',  N'Відділення сумісного перебування матері та дитини',  N'лікар-педіатр-неонатолог',  N'1.00', 0, 0, 1602.9684576, getDate(), null, getDate() union all</v>
      </c>
      <c r="D984" t="s">
        <v>573</v>
      </c>
      <c r="E984" t="s">
        <v>146</v>
      </c>
      <c r="F984" t="s">
        <v>147</v>
      </c>
      <c r="G984" t="s">
        <v>148</v>
      </c>
      <c r="H984" t="s">
        <v>179</v>
      </c>
      <c r="I984" t="s">
        <v>26</v>
      </c>
      <c r="J984" t="s">
        <v>26</v>
      </c>
      <c r="K984" t="s">
        <v>1569</v>
      </c>
      <c r="L984" t="s">
        <v>1569</v>
      </c>
      <c r="M984" t="s">
        <v>1569</v>
      </c>
      <c r="O984" t="s">
        <v>1654</v>
      </c>
    </row>
    <row r="985" spans="3:15" hidden="1" x14ac:dyDescent="0.25">
      <c r="C985" t="str">
        <f t="shared" si="15"/>
        <v>select N'Туряниця Аліна Вікторівна', N'3',  N'Інфекційне відділення',  N'сестра медична',  N'1.00', 8, 200, 0, getDate(), null, getDate() union all</v>
      </c>
      <c r="D985" t="s">
        <v>1143</v>
      </c>
      <c r="E985" t="s">
        <v>92</v>
      </c>
      <c r="F985" t="s">
        <v>77</v>
      </c>
      <c r="G985" t="s">
        <v>93</v>
      </c>
      <c r="H985" t="s">
        <v>94</v>
      </c>
      <c r="I985" t="s">
        <v>48</v>
      </c>
      <c r="J985" t="s">
        <v>95</v>
      </c>
      <c r="K985" t="s">
        <v>1569</v>
      </c>
      <c r="L985" t="s">
        <v>1569</v>
      </c>
      <c r="M985" t="s">
        <v>1569</v>
      </c>
      <c r="O985">
        <v>0</v>
      </c>
    </row>
    <row r="986" spans="3:15" hidden="1" x14ac:dyDescent="0.25">
      <c r="C986" t="str">
        <f t="shared" si="15"/>
        <v>select N'Туряниця Віта Іванівна', N'7',  N'Відділення анестезіології та інтенсивної терапії',  N'сестра медична-анестезист',  N'1.00', 8, 260, 0, getDate(), null, getDate() union all</v>
      </c>
      <c r="D986" t="s">
        <v>1342</v>
      </c>
      <c r="E986" t="s">
        <v>206</v>
      </c>
      <c r="F986" t="s">
        <v>140</v>
      </c>
      <c r="G986" t="s">
        <v>362</v>
      </c>
      <c r="H986" t="s">
        <v>106</v>
      </c>
      <c r="I986" t="s">
        <v>48</v>
      </c>
      <c r="J986" t="s">
        <v>49</v>
      </c>
      <c r="K986" t="s">
        <v>1569</v>
      </c>
      <c r="L986" t="s">
        <v>1569</v>
      </c>
      <c r="M986" t="s">
        <v>1569</v>
      </c>
      <c r="O986">
        <v>0</v>
      </c>
    </row>
    <row r="987" spans="3:15" hidden="1" x14ac:dyDescent="0.25">
      <c r="C987" t="str">
        <f t="shared" si="15"/>
        <v>select N'Туряниця Людмила Михайлівна', N'32',  N'Рецепція',  N'сестра медична',  N'1.00', 6, 320, 0, getDate(), null, getDate() union all</v>
      </c>
      <c r="D987" t="s">
        <v>962</v>
      </c>
      <c r="E987" t="s">
        <v>411</v>
      </c>
      <c r="F987" t="s">
        <v>84</v>
      </c>
      <c r="G987" t="s">
        <v>93</v>
      </c>
      <c r="H987" t="s">
        <v>25</v>
      </c>
      <c r="I987">
        <v>6</v>
      </c>
      <c r="J987">
        <v>320</v>
      </c>
      <c r="K987" t="s">
        <v>1569</v>
      </c>
      <c r="L987" t="s">
        <v>1569</v>
      </c>
      <c r="M987" t="s">
        <v>1569</v>
      </c>
      <c r="O987">
        <v>0</v>
      </c>
    </row>
    <row r="988" spans="3:15" hidden="1" x14ac:dyDescent="0.25">
      <c r="C988" t="str">
        <f t="shared" si="15"/>
        <v>select N'Туряниця Магдалина Василівна', N'18',  N'Хірургічне відділення №1',  N'Молодша медична сестра',  N'1.00', 8, 120, 0, getDate(), null, getDate() union all</v>
      </c>
      <c r="D988" t="s">
        <v>1019</v>
      </c>
      <c r="E988" t="s">
        <v>151</v>
      </c>
      <c r="F988" t="s">
        <v>152</v>
      </c>
      <c r="G988" t="s">
        <v>111</v>
      </c>
      <c r="H988" t="s">
        <v>25</v>
      </c>
      <c r="I988" t="s">
        <v>48</v>
      </c>
      <c r="J988" t="s">
        <v>112</v>
      </c>
      <c r="K988" t="s">
        <v>1569</v>
      </c>
      <c r="L988" t="s">
        <v>1569</v>
      </c>
      <c r="M988" t="s">
        <v>1569</v>
      </c>
      <c r="O988">
        <v>0</v>
      </c>
    </row>
    <row r="989" spans="3:15" hidden="1" x14ac:dyDescent="0.25">
      <c r="C989" t="str">
        <f t="shared" si="15"/>
        <v>select N'Туряниця Марія Еліяшівна', N'3',  N'Інфекційне відділення',  N'Молодша медична сестра',  N'1.00', 8, 120, 0, getDate(), null, getDate() union all</v>
      </c>
      <c r="D989" t="s">
        <v>1349</v>
      </c>
      <c r="E989" t="s">
        <v>92</v>
      </c>
      <c r="F989" t="s">
        <v>77</v>
      </c>
      <c r="G989" t="s">
        <v>111</v>
      </c>
      <c r="H989" t="s">
        <v>94</v>
      </c>
      <c r="I989" t="s">
        <v>48</v>
      </c>
      <c r="J989" t="s">
        <v>112</v>
      </c>
      <c r="K989" s="5" t="s">
        <v>1668</v>
      </c>
      <c r="L989" t="s">
        <v>1657</v>
      </c>
      <c r="M989" t="s">
        <v>1569</v>
      </c>
      <c r="O989">
        <v>0</v>
      </c>
    </row>
    <row r="990" spans="3:15" hidden="1" x14ac:dyDescent="0.25">
      <c r="C990" t="str">
        <f t="shared" si="15"/>
        <v>select N'Туряниця Марія Еліяшівна', N'3',  N'Інфекційне відділення',  N'Молодша медична сестра',  N'0.25', 8, 120, 0, getDate(), null, getDate() union all</v>
      </c>
      <c r="D990" t="s">
        <v>1349</v>
      </c>
      <c r="E990" t="s">
        <v>92</v>
      </c>
      <c r="F990" t="s">
        <v>77</v>
      </c>
      <c r="G990" t="s">
        <v>111</v>
      </c>
      <c r="H990" t="s">
        <v>1508</v>
      </c>
      <c r="I990" t="s">
        <v>48</v>
      </c>
      <c r="J990" t="s">
        <v>112</v>
      </c>
      <c r="K990" s="5" t="s">
        <v>1668</v>
      </c>
      <c r="L990" t="s">
        <v>1574</v>
      </c>
      <c r="M990" t="s">
        <v>1570</v>
      </c>
      <c r="O990">
        <v>0</v>
      </c>
    </row>
    <row r="991" spans="3:15" hidden="1" x14ac:dyDescent="0.25">
      <c r="C991" t="str">
        <f t="shared" si="15"/>
        <v>select N'Туряниця Мирослава Іванівна', N'3',  N'Інфекційне відділення',  N'сестра медична',  N'0.75', 8, 200, 0, getDate(), null, getDate() union all</v>
      </c>
      <c r="D991" t="s">
        <v>578</v>
      </c>
      <c r="E991" t="s">
        <v>92</v>
      </c>
      <c r="F991" t="s">
        <v>77</v>
      </c>
      <c r="G991" t="s">
        <v>93</v>
      </c>
      <c r="H991" t="s">
        <v>31</v>
      </c>
      <c r="I991" t="s">
        <v>48</v>
      </c>
      <c r="J991" t="s">
        <v>95</v>
      </c>
      <c r="K991" t="s">
        <v>1572</v>
      </c>
      <c r="L991" t="s">
        <v>1569</v>
      </c>
      <c r="M991" t="s">
        <v>1572</v>
      </c>
      <c r="O991">
        <v>0</v>
      </c>
    </row>
    <row r="992" spans="3:15" hidden="1" x14ac:dyDescent="0.25">
      <c r="C992" t="str">
        <f t="shared" si="15"/>
        <v>select N'Туряниця Неля Володимирівна', N'7',  N'Відділення анестезіології та інтенсивної терапії',  N'сестра медична',  N'1.00', 8, 200, 0, getDate(), null, getDate() union all</v>
      </c>
      <c r="D992" t="s">
        <v>1283</v>
      </c>
      <c r="E992" t="s">
        <v>206</v>
      </c>
      <c r="F992" t="s">
        <v>140</v>
      </c>
      <c r="G992" t="s">
        <v>93</v>
      </c>
      <c r="H992" t="s">
        <v>31</v>
      </c>
      <c r="I992" t="s">
        <v>48</v>
      </c>
      <c r="J992" t="s">
        <v>95</v>
      </c>
      <c r="K992" t="s">
        <v>1569</v>
      </c>
      <c r="L992" t="s">
        <v>1569</v>
      </c>
      <c r="M992" t="s">
        <v>1569</v>
      </c>
      <c r="O992">
        <v>0</v>
      </c>
    </row>
    <row r="993" spans="3:15" hidden="1" x14ac:dyDescent="0.25">
      <c r="C993" t="str">
        <f t="shared" si="15"/>
        <v>select N'Турянчик Василь Юрійович', N'18',  N'Хірургічне відділення №1',  N'лікар-уролог',  N'1.00', 0, 0, 872.12692384, getDate(), null, getDate() union all</v>
      </c>
      <c r="D993" t="s">
        <v>1227</v>
      </c>
      <c r="E993" t="s">
        <v>151</v>
      </c>
      <c r="F993" t="s">
        <v>152</v>
      </c>
      <c r="G993" t="s">
        <v>872</v>
      </c>
      <c r="H993" t="s">
        <v>1675</v>
      </c>
      <c r="I993" t="s">
        <v>26</v>
      </c>
      <c r="J993" t="s">
        <v>26</v>
      </c>
      <c r="K993" s="5" t="s">
        <v>1668</v>
      </c>
      <c r="L993" t="s">
        <v>1657</v>
      </c>
      <c r="M993" t="s">
        <v>1569</v>
      </c>
      <c r="O993" t="s">
        <v>1596</v>
      </c>
    </row>
    <row r="994" spans="3:15" hidden="1" x14ac:dyDescent="0.25">
      <c r="C994" t="str">
        <f t="shared" si="15"/>
        <v>select N'Турянчик Василь Юрійович', N'106',  N'Педіатричне відділення',  N'лікар-уролог дитячий',  N'0.25', 0, 0, 0, getDate(), null, getDate() union all</v>
      </c>
      <c r="D994" t="s">
        <v>1227</v>
      </c>
      <c r="E994" t="s">
        <v>1319</v>
      </c>
      <c r="F994" t="s">
        <v>1320</v>
      </c>
      <c r="G994" t="s">
        <v>1324</v>
      </c>
      <c r="H994" t="s">
        <v>1711</v>
      </c>
      <c r="I994" t="s">
        <v>26</v>
      </c>
      <c r="J994" t="s">
        <v>26</v>
      </c>
      <c r="K994" s="5" t="s">
        <v>1668</v>
      </c>
      <c r="L994" t="s">
        <v>1574</v>
      </c>
      <c r="M994" t="s">
        <v>1570</v>
      </c>
      <c r="O994">
        <v>0</v>
      </c>
    </row>
    <row r="995" spans="3:15" hidden="1" x14ac:dyDescent="0.25">
      <c r="C995" t="str">
        <f t="shared" si="15"/>
        <v>select N'Турянчик Володимир Михайлович', N'18',  N'Хірургічне відділення №1',  N'лікар-хірург',  N'1.00', 0, 0, 4553.716034, getDate(), null, getDate() union all</v>
      </c>
      <c r="D995" t="s">
        <v>436</v>
      </c>
      <c r="E995" t="s">
        <v>151</v>
      </c>
      <c r="F995" t="s">
        <v>152</v>
      </c>
      <c r="G995" t="s">
        <v>435</v>
      </c>
      <c r="H995" t="s">
        <v>1712</v>
      </c>
      <c r="I995" t="s">
        <v>26</v>
      </c>
      <c r="J995" t="s">
        <v>26</v>
      </c>
      <c r="K995" s="5" t="s">
        <v>1668</v>
      </c>
      <c r="L995" t="s">
        <v>1657</v>
      </c>
      <c r="M995" t="s">
        <v>1569</v>
      </c>
      <c r="O995" t="s">
        <v>1597</v>
      </c>
    </row>
    <row r="996" spans="3:15" hidden="1" x14ac:dyDescent="0.25">
      <c r="C996" t="str">
        <f t="shared" si="15"/>
        <v>select N'Турянчик Володимир Михайлович', N'18',  N'Хірургічне відділення №1',  N'лікар-хірург',  N'0.25', 0, 0, 48.379913, getDate(), null, getDate() union all</v>
      </c>
      <c r="D996" t="s">
        <v>436</v>
      </c>
      <c r="E996" t="s">
        <v>151</v>
      </c>
      <c r="F996" t="s">
        <v>152</v>
      </c>
      <c r="G996" t="s">
        <v>435</v>
      </c>
      <c r="H996" t="s">
        <v>1713</v>
      </c>
      <c r="I996" t="s">
        <v>26</v>
      </c>
      <c r="J996" t="s">
        <v>26</v>
      </c>
      <c r="K996" s="5" t="s">
        <v>1668</v>
      </c>
      <c r="L996" t="s">
        <v>1574</v>
      </c>
      <c r="M996" t="s">
        <v>1570</v>
      </c>
      <c r="O996" t="s">
        <v>1461</v>
      </c>
    </row>
    <row r="997" spans="3:15" hidden="1" x14ac:dyDescent="0.25">
      <c r="C997" t="str">
        <f t="shared" si="15"/>
        <v>select N'Турянчик Іван Іванович', N'36',  N'Зубопротезна лабораторія',  N'технік зубний',  N'1.00', 0, 0, 0, getDate(), null, getDate() union all</v>
      </c>
      <c r="D997" t="s">
        <v>1290</v>
      </c>
      <c r="E997" t="s">
        <v>1288</v>
      </c>
      <c r="F997" t="s">
        <v>341</v>
      </c>
      <c r="G997" t="s">
        <v>1291</v>
      </c>
      <c r="H997" t="s">
        <v>25</v>
      </c>
      <c r="I997" t="s">
        <v>26</v>
      </c>
      <c r="J997" t="s">
        <v>26</v>
      </c>
      <c r="K997" t="s">
        <v>1569</v>
      </c>
      <c r="L997" t="s">
        <v>1569</v>
      </c>
      <c r="M997" t="s">
        <v>1569</v>
      </c>
      <c r="O997">
        <v>0</v>
      </c>
    </row>
    <row r="998" spans="3:15" hidden="1" x14ac:dyDescent="0.25">
      <c r="C998" t="str">
        <f t="shared" si="15"/>
        <v>select N'Турянчик Ігор Іванович', N'32',  N'Загальнолікарський кабінет',  N'лікар-стоматолог-ортопед',  N'1.00', 0, 0, 0, getDate(), null, getDate() union all</v>
      </c>
      <c r="D998" t="s">
        <v>1474</v>
      </c>
      <c r="E998" t="s">
        <v>127</v>
      </c>
      <c r="F998" t="s">
        <v>84</v>
      </c>
      <c r="G998" t="s">
        <v>1289</v>
      </c>
      <c r="H998">
        <v>0</v>
      </c>
      <c r="I998" t="s">
        <v>26</v>
      </c>
      <c r="J998" t="s">
        <v>26</v>
      </c>
      <c r="K998" t="s">
        <v>1569</v>
      </c>
      <c r="L998" t="s">
        <v>1569</v>
      </c>
      <c r="M998" t="s">
        <v>1569</v>
      </c>
      <c r="O998">
        <v>0</v>
      </c>
    </row>
    <row r="999" spans="3:15" hidden="1" x14ac:dyDescent="0.25">
      <c r="C999" t="str">
        <f t="shared" si="15"/>
        <v>select N'Тюлькін Максим Віталійович', N'7',  N'Відділення анестезіології та інтенсивної терапії',  N'лікар-інтерн',  N'1.00', 0, 0, 0, getDate(), null, getDate() union all</v>
      </c>
      <c r="D999" t="s">
        <v>1160</v>
      </c>
      <c r="E999" t="s">
        <v>206</v>
      </c>
      <c r="F999" t="s">
        <v>140</v>
      </c>
      <c r="G999" t="s">
        <v>1567</v>
      </c>
      <c r="H999" t="s">
        <v>122</v>
      </c>
      <c r="I999" t="s">
        <v>26</v>
      </c>
      <c r="J999" t="s">
        <v>26</v>
      </c>
      <c r="K999" t="s">
        <v>1569</v>
      </c>
      <c r="L999" t="s">
        <v>1569</v>
      </c>
      <c r="M999" t="s">
        <v>1569</v>
      </c>
      <c r="O999">
        <v>0</v>
      </c>
    </row>
    <row r="1000" spans="3:15" hidden="1" x14ac:dyDescent="0.25">
      <c r="C1000" t="str">
        <f t="shared" si="15"/>
        <v>select N'Тютченко Інна Юріївна', N'93',  N'Бухгалтерія',  N'Бухгалтер з обліку матеріальних цінностей',  N'1.00', 10, 800, 0, getDate(), null, getDate() union all</v>
      </c>
      <c r="D1000" t="s">
        <v>1168</v>
      </c>
      <c r="E1000" t="s">
        <v>330</v>
      </c>
      <c r="F1000" t="s">
        <v>331</v>
      </c>
      <c r="G1000" t="s">
        <v>1169</v>
      </c>
      <c r="H1000" t="s">
        <v>25</v>
      </c>
      <c r="I1000" t="s">
        <v>55</v>
      </c>
      <c r="J1000" t="s">
        <v>56</v>
      </c>
      <c r="K1000" s="5" t="s">
        <v>1668</v>
      </c>
      <c r="L1000" t="s">
        <v>1657</v>
      </c>
      <c r="M1000" t="s">
        <v>1569</v>
      </c>
      <c r="O1000">
        <v>0</v>
      </c>
    </row>
    <row r="1001" spans="3:15" hidden="1" x14ac:dyDescent="0.25">
      <c r="C1001" t="str">
        <f t="shared" si="15"/>
        <v>select N'Тютченко Інна Юріївна', N'93',  N'Бухгалтерія',  N'Бухгалтер з обліку матеріальних цінностей',  N'0.25', 10, 800, 0, getDate(), null, getDate() union all</v>
      </c>
      <c r="D1001" t="s">
        <v>1168</v>
      </c>
      <c r="E1001" t="s">
        <v>330</v>
      </c>
      <c r="F1001" t="s">
        <v>331</v>
      </c>
      <c r="G1001" t="s">
        <v>1169</v>
      </c>
      <c r="H1001" t="s">
        <v>25</v>
      </c>
      <c r="I1001" t="s">
        <v>55</v>
      </c>
      <c r="J1001" t="s">
        <v>56</v>
      </c>
      <c r="K1001" s="5" t="s">
        <v>1668</v>
      </c>
      <c r="L1001" t="s">
        <v>1574</v>
      </c>
      <c r="M1001" t="s">
        <v>1570</v>
      </c>
      <c r="O1001">
        <v>0</v>
      </c>
    </row>
    <row r="1002" spans="3:15" hidden="1" x14ac:dyDescent="0.25">
      <c r="C1002" t="str">
        <f t="shared" si="15"/>
        <v>select N'Тютюнник Лілія Володимирівна', N'89',  N'Перинатальний центр',  N'менеджер з адміністративної діяльності',  N'1.00', 0, 0, 0, getDate(), null, getDate() union all</v>
      </c>
      <c r="D1002" t="s">
        <v>1356</v>
      </c>
      <c r="E1002" t="s">
        <v>739</v>
      </c>
      <c r="F1002" t="s">
        <v>740</v>
      </c>
      <c r="G1002" t="s">
        <v>60</v>
      </c>
      <c r="H1002" t="s">
        <v>25</v>
      </c>
      <c r="I1002">
        <v>0</v>
      </c>
      <c r="J1002">
        <v>0</v>
      </c>
      <c r="K1002" t="s">
        <v>1569</v>
      </c>
      <c r="L1002" t="s">
        <v>1569</v>
      </c>
      <c r="M1002" t="s">
        <v>1569</v>
      </c>
      <c r="O1002">
        <v>0</v>
      </c>
    </row>
    <row r="1003" spans="3:15" hidden="1" x14ac:dyDescent="0.25">
      <c r="C1003" t="str">
        <f t="shared" si="15"/>
        <v>select N'Убріжі Еріка Іванівна', N'65',  N'Відділення інтенсивної терапії новонароджених',  N'лікар-анестезіолог дитячий',  N'0.50', 0, 0, 0, getDate(), null, getDate() union all</v>
      </c>
      <c r="D1003" t="s">
        <v>788</v>
      </c>
      <c r="E1003" t="s">
        <v>79</v>
      </c>
      <c r="F1003" t="s">
        <v>80</v>
      </c>
      <c r="G1003" t="s">
        <v>81</v>
      </c>
      <c r="H1003" t="s">
        <v>1714</v>
      </c>
      <c r="I1003" t="s">
        <v>26</v>
      </c>
      <c r="J1003" t="s">
        <v>26</v>
      </c>
      <c r="K1003" s="5" t="s">
        <v>1668</v>
      </c>
      <c r="L1003" t="s">
        <v>1658</v>
      </c>
      <c r="M1003" t="s">
        <v>1571</v>
      </c>
      <c r="O1003">
        <v>0</v>
      </c>
    </row>
    <row r="1004" spans="3:15" hidden="1" x14ac:dyDescent="0.25">
      <c r="C1004" t="str">
        <f t="shared" si="15"/>
        <v>select N'Убріжі Еріка Іванівна', N'65',  N'Відділення інтенсивної терапії новонароджених',  N'лікар з ультразвукової діагностики',  N'0.25', 0, 0, 0, getDate(), null, getDate() union all</v>
      </c>
      <c r="D1004" t="s">
        <v>788</v>
      </c>
      <c r="E1004" t="s">
        <v>79</v>
      </c>
      <c r="F1004" t="s">
        <v>80</v>
      </c>
      <c r="G1004" t="s">
        <v>159</v>
      </c>
      <c r="H1004" t="s">
        <v>131</v>
      </c>
      <c r="I1004" t="s">
        <v>26</v>
      </c>
      <c r="J1004" t="s">
        <v>26</v>
      </c>
      <c r="K1004" s="5" t="s">
        <v>1668</v>
      </c>
      <c r="L1004" t="s">
        <v>1574</v>
      </c>
      <c r="M1004" t="s">
        <v>1570</v>
      </c>
      <c r="O1004">
        <v>0</v>
      </c>
    </row>
    <row r="1005" spans="3:15" hidden="1" x14ac:dyDescent="0.25">
      <c r="C1005" t="str">
        <f t="shared" si="15"/>
        <v>select N'Убріжі Еріка Іванівна', N'995',  N'Відділення інтенсивної терапії новонароджених',  N'завідувач',  N'0.50', 0, 0, 0, getDate(), null, getDate() union all</v>
      </c>
      <c r="D1005" t="s">
        <v>788</v>
      </c>
      <c r="E1005" t="s">
        <v>79</v>
      </c>
      <c r="F1005">
        <v>995</v>
      </c>
      <c r="G1005" t="s">
        <v>69</v>
      </c>
      <c r="H1005" t="s">
        <v>274</v>
      </c>
      <c r="I1005" t="s">
        <v>26</v>
      </c>
      <c r="J1005" t="s">
        <v>26</v>
      </c>
      <c r="K1005" s="5" t="s">
        <v>1668</v>
      </c>
      <c r="L1005" t="s">
        <v>1658</v>
      </c>
      <c r="M1005" t="s">
        <v>1571</v>
      </c>
      <c r="O1005">
        <v>0</v>
      </c>
    </row>
    <row r="1006" spans="3:15" hidden="1" x14ac:dyDescent="0.25">
      <c r="C1006" t="str">
        <f t="shared" si="15"/>
        <v>select N'Угрин Ольга Михайлівна', N'85',  N'Відділення сумісного перебування матері та дитини',  N'акушерка',  N'1.00', 8, 260, 0, getDate(), null, getDate() union all</v>
      </c>
      <c r="D1006" t="s">
        <v>648</v>
      </c>
      <c r="E1006" t="s">
        <v>146</v>
      </c>
      <c r="F1006" t="s">
        <v>147</v>
      </c>
      <c r="G1006" t="s">
        <v>46</v>
      </c>
      <c r="H1006" t="s">
        <v>175</v>
      </c>
      <c r="I1006" t="s">
        <v>48</v>
      </c>
      <c r="J1006" t="s">
        <v>49</v>
      </c>
      <c r="K1006" t="s">
        <v>1569</v>
      </c>
      <c r="L1006" t="s">
        <v>1569</v>
      </c>
      <c r="M1006" t="s">
        <v>1569</v>
      </c>
      <c r="O1006">
        <v>0</v>
      </c>
    </row>
    <row r="1007" spans="3:15" hidden="1" x14ac:dyDescent="0.25">
      <c r="C1007" t="str">
        <f t="shared" si="15"/>
        <v>select N'Угрин Ярослава Іванівна', N'81',  N'Ургентна мала операційна',  N'Молодша медична сестра',  N'1.00', 8, 120, 0, getDate(), null, getDate() union all</v>
      </c>
      <c r="D1007" t="s">
        <v>860</v>
      </c>
      <c r="E1007" t="s">
        <v>324</v>
      </c>
      <c r="F1007" t="s">
        <v>227</v>
      </c>
      <c r="G1007" t="s">
        <v>111</v>
      </c>
      <c r="H1007" t="s">
        <v>25</v>
      </c>
      <c r="I1007" t="s">
        <v>48</v>
      </c>
      <c r="J1007" t="s">
        <v>112</v>
      </c>
      <c r="K1007" t="s">
        <v>1569</v>
      </c>
      <c r="L1007" t="s">
        <v>1569</v>
      </c>
      <c r="M1007" t="s">
        <v>1569</v>
      </c>
      <c r="O1007">
        <v>0</v>
      </c>
    </row>
    <row r="1008" spans="3:15" hidden="1" x14ac:dyDescent="0.25">
      <c r="C1008" t="str">
        <f t="shared" si="15"/>
        <v>select N'Удут Ганна Михайлівна', N'60',  N'Реабілітаційне відділення',  N'Молодша медична сестра',  N'1.00', 8, 120, 0, getDate(), null, getDate() union all</v>
      </c>
      <c r="D1008" t="s">
        <v>1515</v>
      </c>
      <c r="E1008" t="s">
        <v>100</v>
      </c>
      <c r="F1008" t="s">
        <v>101</v>
      </c>
      <c r="G1008" t="s">
        <v>111</v>
      </c>
      <c r="H1008" t="s">
        <v>25</v>
      </c>
      <c r="I1008" t="s">
        <v>48</v>
      </c>
      <c r="J1008" t="s">
        <v>112</v>
      </c>
      <c r="K1008" t="s">
        <v>1569</v>
      </c>
      <c r="L1008" t="s">
        <v>1569</v>
      </c>
      <c r="M1008" t="s">
        <v>1569</v>
      </c>
      <c r="O1008">
        <v>0</v>
      </c>
    </row>
    <row r="1009" spans="3:15" hidden="1" x14ac:dyDescent="0.25">
      <c r="C1009" t="str">
        <f t="shared" si="15"/>
        <v>select N'Удут Юліана-Олександра Юріївна', N'32',  N'Нефрологічний кабінет',  N'лікар-нефролог',  N'0.50', 0, 0, 0, getDate(), null, getDate() union all</v>
      </c>
      <c r="D1009" t="s">
        <v>782</v>
      </c>
      <c r="E1009" t="s">
        <v>783</v>
      </c>
      <c r="F1009" t="s">
        <v>84</v>
      </c>
      <c r="G1009" t="s">
        <v>540</v>
      </c>
      <c r="H1009" t="s">
        <v>525</v>
      </c>
      <c r="I1009" t="s">
        <v>26</v>
      </c>
      <c r="J1009" t="s">
        <v>26</v>
      </c>
      <c r="K1009" s="5" t="s">
        <v>1669</v>
      </c>
      <c r="L1009" t="s">
        <v>1660</v>
      </c>
      <c r="M1009" t="s">
        <v>1571</v>
      </c>
      <c r="O1009">
        <v>0</v>
      </c>
    </row>
    <row r="1010" spans="3:15" hidden="1" x14ac:dyDescent="0.25">
      <c r="C1010" t="str">
        <f t="shared" si="15"/>
        <v>select N'Удут Юліана-Олександра Юріївна', N'75',  N'Відділення діалізу',  N'лікар-нефролог',  N'0.75', 0, 0, 0, getDate(), null, getDate() union all</v>
      </c>
      <c r="D1010" t="s">
        <v>782</v>
      </c>
      <c r="E1010" t="s">
        <v>538</v>
      </c>
      <c r="F1010" t="s">
        <v>539</v>
      </c>
      <c r="G1010" t="s">
        <v>540</v>
      </c>
      <c r="H1010">
        <v>0</v>
      </c>
      <c r="I1010" t="s">
        <v>26</v>
      </c>
      <c r="J1010" t="s">
        <v>26</v>
      </c>
      <c r="K1010" s="5" t="s">
        <v>1669</v>
      </c>
      <c r="L1010" t="s">
        <v>1571</v>
      </c>
      <c r="M1010" t="s">
        <v>1572</v>
      </c>
      <c r="O1010">
        <v>0</v>
      </c>
    </row>
    <row r="1011" spans="3:15" hidden="1" x14ac:dyDescent="0.25">
      <c r="C1011" t="str">
        <f t="shared" si="15"/>
        <v>select N'Удут Юліана-Олександра Юріївна', N'75',  N'Відділення діалізу',  N'Трансплант-координатор',  N'0.25', 0, 0, 0, getDate(), null, getDate() union all</v>
      </c>
      <c r="D1011" t="s">
        <v>782</v>
      </c>
      <c r="E1011" t="s">
        <v>538</v>
      </c>
      <c r="F1011" t="s">
        <v>539</v>
      </c>
      <c r="G1011" t="s">
        <v>1363</v>
      </c>
      <c r="H1011" t="s">
        <v>525</v>
      </c>
      <c r="I1011" t="s">
        <v>26</v>
      </c>
      <c r="J1011" t="s">
        <v>26</v>
      </c>
      <c r="K1011" s="5" t="s">
        <v>1669</v>
      </c>
      <c r="L1011" t="s">
        <v>1662</v>
      </c>
      <c r="M1011" t="s">
        <v>1570</v>
      </c>
      <c r="O1011">
        <v>0</v>
      </c>
    </row>
    <row r="1012" spans="3:15" hidden="1" x14ac:dyDescent="0.25">
      <c r="C1012" t="str">
        <f t="shared" si="15"/>
        <v>select N'Улинець Ганна Іванівна', N'60',  N'Реабілітаційне відділення',  N'Молодша медична сестра',  N'1.00', 8, 120, 0, getDate(), null, getDate() union all</v>
      </c>
      <c r="D1012" t="s">
        <v>1020</v>
      </c>
      <c r="E1012" t="s">
        <v>100</v>
      </c>
      <c r="F1012" t="s">
        <v>101</v>
      </c>
      <c r="G1012" t="s">
        <v>111</v>
      </c>
      <c r="H1012" t="s">
        <v>25</v>
      </c>
      <c r="I1012" t="s">
        <v>48</v>
      </c>
      <c r="J1012" t="s">
        <v>112</v>
      </c>
      <c r="K1012" t="s">
        <v>1569</v>
      </c>
      <c r="L1012" t="s">
        <v>1569</v>
      </c>
      <c r="M1012" t="s">
        <v>1569</v>
      </c>
      <c r="O1012">
        <v>0</v>
      </c>
    </row>
    <row r="1013" spans="3:15" hidden="1" x14ac:dyDescent="0.25">
      <c r="C1013" t="str">
        <f t="shared" si="15"/>
        <v>select N'Улинець Інна Олександрівна', N'32',  N'Ревматологічний кабінет',  N'лікар-ревматолог',  N'1.00', 0, 0, 0, getDate(), null, getDate() union all</v>
      </c>
      <c r="D1013" t="s">
        <v>1215</v>
      </c>
      <c r="E1013" t="s">
        <v>832</v>
      </c>
      <c r="F1013" t="s">
        <v>84</v>
      </c>
      <c r="G1013" t="s">
        <v>833</v>
      </c>
      <c r="H1013">
        <v>1</v>
      </c>
      <c r="I1013" t="s">
        <v>26</v>
      </c>
      <c r="J1013" t="s">
        <v>26</v>
      </c>
      <c r="K1013" t="s">
        <v>1569</v>
      </c>
      <c r="L1013" t="s">
        <v>1569</v>
      </c>
      <c r="M1013" t="s">
        <v>1569</v>
      </c>
      <c r="O1013">
        <v>0</v>
      </c>
    </row>
    <row r="1014" spans="3:15" hidden="1" x14ac:dyDescent="0.25">
      <c r="C1014" t="str">
        <f t="shared" si="15"/>
        <v>select N'Урвалек Вікторія Дьердівна', N'32',  N'Рецепція',  N'сестра медична',  N'1.00', 6, 320, 0, getDate(), null, getDate() union all</v>
      </c>
      <c r="D1014" t="s">
        <v>410</v>
      </c>
      <c r="E1014" t="s">
        <v>411</v>
      </c>
      <c r="F1014" t="s">
        <v>84</v>
      </c>
      <c r="G1014" t="s">
        <v>93</v>
      </c>
      <c r="H1014" t="s">
        <v>25</v>
      </c>
      <c r="I1014">
        <v>6</v>
      </c>
      <c r="J1014">
        <v>320</v>
      </c>
      <c r="K1014" t="s">
        <v>1569</v>
      </c>
      <c r="L1014" t="s">
        <v>1569</v>
      </c>
      <c r="M1014" t="s">
        <v>1569</v>
      </c>
      <c r="O1014">
        <v>0</v>
      </c>
    </row>
    <row r="1015" spans="3:15" hidden="1" x14ac:dyDescent="0.25">
      <c r="C1015" t="str">
        <f t="shared" si="15"/>
        <v>select N'Усачова Тетяна Михайлівна', N'16',  N'Пологове відділення',  N'лікар-інтерн',  N'1.00', 0, 0, 0, getDate(), null, getDate() union all</v>
      </c>
      <c r="D1015" t="s">
        <v>1146</v>
      </c>
      <c r="E1015" t="s">
        <v>157</v>
      </c>
      <c r="F1015" t="s">
        <v>158</v>
      </c>
      <c r="G1015" t="s">
        <v>1567</v>
      </c>
      <c r="H1015">
        <v>1</v>
      </c>
      <c r="I1015" t="s">
        <v>26</v>
      </c>
      <c r="J1015" t="s">
        <v>26</v>
      </c>
      <c r="K1015" t="s">
        <v>1569</v>
      </c>
      <c r="L1015" t="s">
        <v>1569</v>
      </c>
      <c r="M1015" t="s">
        <v>1569</v>
      </c>
      <c r="O1015">
        <v>0</v>
      </c>
    </row>
    <row r="1016" spans="3:15" hidden="1" x14ac:dyDescent="0.25">
      <c r="C1016" t="str">
        <f t="shared" si="15"/>
        <v>select N'Уста Віра Василівна', N'32',  N'Кабінет молодшого персоналу',  N'ліфтер',  N'1.00', 0, 0, 0, getDate(), null, getDate() union all</v>
      </c>
      <c r="D1016" t="s">
        <v>1222</v>
      </c>
      <c r="E1016" t="s">
        <v>419</v>
      </c>
      <c r="F1016" t="s">
        <v>84</v>
      </c>
      <c r="G1016" t="s">
        <v>792</v>
      </c>
      <c r="H1016" t="s">
        <v>359</v>
      </c>
      <c r="I1016" t="s">
        <v>26</v>
      </c>
      <c r="J1016" t="s">
        <v>26</v>
      </c>
      <c r="K1016" t="s">
        <v>1569</v>
      </c>
      <c r="L1016" t="s">
        <v>1569</v>
      </c>
      <c r="M1016" t="s">
        <v>1569</v>
      </c>
      <c r="O1016">
        <v>0</v>
      </c>
    </row>
    <row r="1017" spans="3:15" hidden="1" x14ac:dyDescent="0.25">
      <c r="C1017" t="str">
        <f t="shared" si="15"/>
        <v>select N'Файкун Прищ Іванна Іванівна', N'28',  N'Рентгенологічний блок',  N'рентгенолаборант',  N'1.00', 8, 200, 0, getDate(), null, getDate() union all</v>
      </c>
      <c r="D1017" t="s">
        <v>1296</v>
      </c>
      <c r="E1017" t="s">
        <v>370</v>
      </c>
      <c r="F1017" t="s">
        <v>365</v>
      </c>
      <c r="G1017" t="s">
        <v>213</v>
      </c>
      <c r="H1017" t="s">
        <v>25</v>
      </c>
      <c r="I1017" t="s">
        <v>48</v>
      </c>
      <c r="J1017" t="s">
        <v>95</v>
      </c>
      <c r="K1017" t="s">
        <v>1569</v>
      </c>
      <c r="L1017" t="s">
        <v>1569</v>
      </c>
      <c r="M1017" t="s">
        <v>1569</v>
      </c>
      <c r="O1017">
        <v>0</v>
      </c>
    </row>
    <row r="1018" spans="3:15" hidden="1" x14ac:dyDescent="0.25">
      <c r="C1018" t="str">
        <f t="shared" si="15"/>
        <v>select N'Федак Тамара Василівна', N'96',  N'Приймальний блок',  N'Молодша медична сестра',  N'1.00', 8, 120, 0, getDate(), null, getDate() union all</v>
      </c>
      <c r="D1018" t="s">
        <v>1075</v>
      </c>
      <c r="E1018" t="s">
        <v>637</v>
      </c>
      <c r="F1018" t="s">
        <v>638</v>
      </c>
      <c r="G1018" t="s">
        <v>111</v>
      </c>
      <c r="H1018" t="s">
        <v>25</v>
      </c>
      <c r="I1018" t="s">
        <v>48</v>
      </c>
      <c r="J1018" t="s">
        <v>112</v>
      </c>
      <c r="K1018" s="5" t="s">
        <v>1668</v>
      </c>
      <c r="L1018" t="s">
        <v>1657</v>
      </c>
      <c r="M1018" t="s">
        <v>1569</v>
      </c>
      <c r="O1018">
        <v>0</v>
      </c>
    </row>
    <row r="1019" spans="3:15" hidden="1" x14ac:dyDescent="0.25">
      <c r="C1019" t="str">
        <f t="shared" si="15"/>
        <v>select N'Федак Тамара Василівна', N'96',  N'Приймальний блок',  N'Молодша медична сестра',  N'0.25', 8, 120, 0, getDate(), null, getDate() union all</v>
      </c>
      <c r="D1019" t="s">
        <v>1075</v>
      </c>
      <c r="E1019" t="s">
        <v>637</v>
      </c>
      <c r="F1019" t="s">
        <v>638</v>
      </c>
      <c r="G1019" t="s">
        <v>111</v>
      </c>
      <c r="H1019" t="s">
        <v>577</v>
      </c>
      <c r="I1019" t="s">
        <v>48</v>
      </c>
      <c r="J1019" t="s">
        <v>112</v>
      </c>
      <c r="K1019" s="5" t="s">
        <v>1668</v>
      </c>
      <c r="L1019" t="s">
        <v>1574</v>
      </c>
      <c r="M1019" t="s">
        <v>1570</v>
      </c>
      <c r="O1019">
        <v>0</v>
      </c>
    </row>
    <row r="1020" spans="3:15" hidden="1" x14ac:dyDescent="0.25">
      <c r="C1020" t="str">
        <f t="shared" si="15"/>
        <v>select N'Феделеш Василь Васильович', N'32',  N'Кабінет психіатра',  N'лікар-психіатр',  N'1.00', 0, 0, 1828.55, getDate(), null, getDate() union all</v>
      </c>
      <c r="D1020" t="s">
        <v>919</v>
      </c>
      <c r="E1020" t="s">
        <v>716</v>
      </c>
      <c r="F1020" t="s">
        <v>84</v>
      </c>
      <c r="G1020" t="s">
        <v>717</v>
      </c>
      <c r="H1020" t="s">
        <v>131</v>
      </c>
      <c r="I1020" t="s">
        <v>26</v>
      </c>
      <c r="J1020" t="s">
        <v>26</v>
      </c>
      <c r="K1020" t="s">
        <v>1569</v>
      </c>
      <c r="L1020" t="s">
        <v>1569</v>
      </c>
      <c r="M1020" t="s">
        <v>1569</v>
      </c>
      <c r="O1020" t="s">
        <v>1598</v>
      </c>
    </row>
    <row r="1021" spans="3:15" hidden="1" x14ac:dyDescent="0.25">
      <c r="C1021" t="str">
        <f t="shared" si="15"/>
        <v>select N'Феделеш Віта Іванівна', N'32',  N'Операційний блок',  N'сестра медична-анестезист',  N'1.00', 8, 260, 0, getDate(), null, getDate() union all</v>
      </c>
      <c r="D1021" t="s">
        <v>702</v>
      </c>
      <c r="E1021" t="s">
        <v>346</v>
      </c>
      <c r="F1021" t="s">
        <v>84</v>
      </c>
      <c r="G1021" t="s">
        <v>362</v>
      </c>
      <c r="H1021" t="s">
        <v>193</v>
      </c>
      <c r="I1021" t="s">
        <v>48</v>
      </c>
      <c r="J1021" t="s">
        <v>49</v>
      </c>
      <c r="K1021" t="s">
        <v>1569</v>
      </c>
      <c r="L1021" t="s">
        <v>1569</v>
      </c>
      <c r="M1021" t="s">
        <v>1569</v>
      </c>
      <c r="O1021">
        <v>0</v>
      </c>
    </row>
    <row r="1022" spans="3:15" hidden="1" x14ac:dyDescent="0.25">
      <c r="C1022" t="str">
        <f t="shared" si="15"/>
        <v>select N'Феделеш Мар''яна Василівна', N'32',  N'Флюрографічний кабінет',  N'рентгенолаборант',  N'1.00', 8, 200, 0, getDate(), null, getDate() union all</v>
      </c>
      <c r="D1022" t="s">
        <v>1618</v>
      </c>
      <c r="E1022" t="s">
        <v>393</v>
      </c>
      <c r="F1022" t="s">
        <v>84</v>
      </c>
      <c r="G1022" t="s">
        <v>213</v>
      </c>
      <c r="H1022" t="s">
        <v>106</v>
      </c>
      <c r="I1022" t="s">
        <v>48</v>
      </c>
      <c r="J1022" t="s">
        <v>95</v>
      </c>
      <c r="K1022" t="s">
        <v>1569</v>
      </c>
      <c r="L1022" t="s">
        <v>1569</v>
      </c>
      <c r="M1022" t="s">
        <v>1569</v>
      </c>
      <c r="O1022">
        <v>0</v>
      </c>
    </row>
    <row r="1023" spans="3:15" hidden="1" x14ac:dyDescent="0.25">
      <c r="C1023" t="str">
        <f t="shared" si="15"/>
        <v>select N'Феделеш Ніка Іванівна', N'22',  N'Відділення загальної терапії',  N'лікар-інтерн',  N'1.00', 0, 0, 0, getDate(), null, getDate() union all</v>
      </c>
      <c r="D1023" t="s">
        <v>1388</v>
      </c>
      <c r="E1023" t="s">
        <v>202</v>
      </c>
      <c r="F1023" t="s">
        <v>203</v>
      </c>
      <c r="G1023" t="s">
        <v>1567</v>
      </c>
      <c r="H1023">
        <v>1</v>
      </c>
      <c r="I1023" t="s">
        <v>26</v>
      </c>
      <c r="J1023" t="s">
        <v>26</v>
      </c>
      <c r="K1023" t="s">
        <v>1569</v>
      </c>
      <c r="L1023" t="s">
        <v>1569</v>
      </c>
      <c r="M1023" t="s">
        <v>1569</v>
      </c>
      <c r="O1023">
        <v>0</v>
      </c>
    </row>
    <row r="1024" spans="3:15" hidden="1" x14ac:dyDescent="0.25">
      <c r="C1024" t="str">
        <f t="shared" si="15"/>
        <v>select N'Феделеш Яна Іванівна', N'65',  N'Відділення інтенсивної терапії новонароджених',  N'лікар-анестезіолог дитячий',  N'1.00', 0, 0, 2885.343264, getDate(), null, getDate() union all</v>
      </c>
      <c r="D1024" t="s">
        <v>850</v>
      </c>
      <c r="E1024" t="s">
        <v>79</v>
      </c>
      <c r="F1024" t="s">
        <v>80</v>
      </c>
      <c r="G1024" t="s">
        <v>81</v>
      </c>
      <c r="H1024" t="s">
        <v>175</v>
      </c>
      <c r="I1024" t="s">
        <v>26</v>
      </c>
      <c r="J1024" t="s">
        <v>26</v>
      </c>
      <c r="K1024" t="s">
        <v>1569</v>
      </c>
      <c r="L1024" t="s">
        <v>1569</v>
      </c>
      <c r="M1024" t="s">
        <v>1569</v>
      </c>
      <c r="O1024" t="s">
        <v>1655</v>
      </c>
    </row>
    <row r="1025" spans="3:15" hidden="1" x14ac:dyDescent="0.25">
      <c r="C1025" t="str">
        <f t="shared" si="15"/>
        <v>select N'Федорко Юрій Юрійович', N'94',  N'Господарський відділ',  N'маляр',  N'1.00', 0, 0, 0, getDate(), null, getDate() union all</v>
      </c>
      <c r="D1025" t="s">
        <v>1176</v>
      </c>
      <c r="E1025" t="s">
        <v>63</v>
      </c>
      <c r="F1025" t="s">
        <v>64</v>
      </c>
      <c r="G1025" t="s">
        <v>65</v>
      </c>
      <c r="H1025" t="s">
        <v>31</v>
      </c>
      <c r="I1025" t="s">
        <v>26</v>
      </c>
      <c r="J1025" t="s">
        <v>26</v>
      </c>
      <c r="K1025" t="s">
        <v>1569</v>
      </c>
      <c r="L1025" t="s">
        <v>1569</v>
      </c>
      <c r="M1025" t="s">
        <v>1569</v>
      </c>
      <c r="O1025">
        <v>0</v>
      </c>
    </row>
    <row r="1026" spans="3:15" hidden="1" x14ac:dyDescent="0.25">
      <c r="C1026" t="str">
        <f t="shared" ref="C1026:C1089" si="16">CONCATENATE("select N'",D1026,"', N'",F1026,"', "," N'",E1026,"',  N'",G1026,"',  N'",M1026,"', ",I1026,", ",J1026,", ",O1026,", getDate(), null, getDate() union all")</f>
        <v>select N'Феєр Алла Михайлівна', N'81',  N'Операційна №2 на два операційні столи',  N'сестра медична операційна',  N'1.00', 8, 260, 0, getDate(), null, getDate() union all</v>
      </c>
      <c r="D1026" t="s">
        <v>256</v>
      </c>
      <c r="E1026" t="s">
        <v>233</v>
      </c>
      <c r="F1026" t="s">
        <v>227</v>
      </c>
      <c r="G1026" t="s">
        <v>228</v>
      </c>
      <c r="H1026" t="s">
        <v>175</v>
      </c>
      <c r="I1026" t="s">
        <v>48</v>
      </c>
      <c r="J1026" t="s">
        <v>49</v>
      </c>
      <c r="K1026" t="s">
        <v>1569</v>
      </c>
      <c r="L1026" t="s">
        <v>1569</v>
      </c>
      <c r="M1026" t="s">
        <v>1569</v>
      </c>
      <c r="O1026">
        <v>0</v>
      </c>
    </row>
    <row r="1027" spans="3:15" hidden="1" x14ac:dyDescent="0.25">
      <c r="C1027" t="str">
        <f t="shared" si="16"/>
        <v>select N'Феєр Мар''яна Василівна', N'36',  N'Стоматологічне відділення',  N'сестра медична зі стоматології',  N'1.00', 8, 200, 0, getDate(), null, getDate() union all</v>
      </c>
      <c r="D1027" t="s">
        <v>1619</v>
      </c>
      <c r="E1027" t="s">
        <v>340</v>
      </c>
      <c r="F1027" t="s">
        <v>341</v>
      </c>
      <c r="G1027" t="s">
        <v>404</v>
      </c>
      <c r="H1027" t="s">
        <v>25</v>
      </c>
      <c r="I1027" t="s">
        <v>48</v>
      </c>
      <c r="J1027" t="s">
        <v>95</v>
      </c>
      <c r="K1027" t="s">
        <v>1569</v>
      </c>
      <c r="L1027" t="s">
        <v>1569</v>
      </c>
      <c r="M1027" t="s">
        <v>1569</v>
      </c>
      <c r="O1027">
        <v>0</v>
      </c>
    </row>
    <row r="1028" spans="3:15" hidden="1" x14ac:dyDescent="0.25">
      <c r="C1028" t="str">
        <f t="shared" si="16"/>
        <v>select N'Фелдій Інга Михайлівна', N'84',  N'Інсультне відділення',  N'сестра медична',  N'1.00', 8, 200, 0, getDate(), null, getDate() union all</v>
      </c>
      <c r="D1028" t="s">
        <v>1285</v>
      </c>
      <c r="E1028" t="s">
        <v>282</v>
      </c>
      <c r="F1028" t="s">
        <v>89</v>
      </c>
      <c r="G1028" t="s">
        <v>93</v>
      </c>
      <c r="H1028" t="s">
        <v>441</v>
      </c>
      <c r="I1028" t="s">
        <v>48</v>
      </c>
      <c r="J1028" t="s">
        <v>95</v>
      </c>
      <c r="K1028" t="s">
        <v>1569</v>
      </c>
      <c r="L1028" t="s">
        <v>1569</v>
      </c>
      <c r="M1028" t="s">
        <v>1569</v>
      </c>
      <c r="O1028">
        <v>0</v>
      </c>
    </row>
    <row r="1029" spans="3:15" hidden="1" x14ac:dyDescent="0.25">
      <c r="C1029" t="str">
        <f t="shared" si="16"/>
        <v>select N'Фелдій Патриція Гейзівна', N'32',  N'Отоларингологічний кабінет',  N'лікар-отоларинголог',  N'1.00', 0, 0, 2815.38, getDate(), null, getDate() union all</v>
      </c>
      <c r="D1029" t="s">
        <v>499</v>
      </c>
      <c r="E1029" t="s">
        <v>428</v>
      </c>
      <c r="F1029" t="s">
        <v>84</v>
      </c>
      <c r="G1029" t="s">
        <v>429</v>
      </c>
      <c r="H1029" t="s">
        <v>454</v>
      </c>
      <c r="I1029" t="s">
        <v>26</v>
      </c>
      <c r="J1029" t="s">
        <v>26</v>
      </c>
      <c r="K1029" t="s">
        <v>1569</v>
      </c>
      <c r="L1029" t="s">
        <v>1569</v>
      </c>
      <c r="M1029" t="s">
        <v>1569</v>
      </c>
      <c r="O1029" t="s">
        <v>1599</v>
      </c>
    </row>
    <row r="1030" spans="3:15" hidden="1" x14ac:dyDescent="0.25">
      <c r="C1030" t="str">
        <f t="shared" si="16"/>
        <v>select N'Фенчак Тетяна Василівна', N'86',  N'Відділення постінтенсивного виходжування для новонароджених та постнатального догляду',  N'Молодша медична сестра',  N'1.00', 8, 120, 0, getDate(), null, getDate() union all</v>
      </c>
      <c r="D1030" t="s">
        <v>1340</v>
      </c>
      <c r="E1030" t="s">
        <v>681</v>
      </c>
      <c r="F1030" t="s">
        <v>682</v>
      </c>
      <c r="G1030" t="s">
        <v>111</v>
      </c>
      <c r="H1030" t="s">
        <v>25</v>
      </c>
      <c r="I1030" t="s">
        <v>48</v>
      </c>
      <c r="J1030" t="s">
        <v>112</v>
      </c>
      <c r="K1030" t="s">
        <v>1569</v>
      </c>
      <c r="L1030" t="s">
        <v>1569</v>
      </c>
      <c r="M1030" t="s">
        <v>1569</v>
      </c>
      <c r="O1030">
        <v>0</v>
      </c>
    </row>
    <row r="1031" spans="3:15" hidden="1" x14ac:dyDescent="0.25">
      <c r="C1031" t="str">
        <f t="shared" si="16"/>
        <v>select N'Фера Владислав Володимирович', N'94',  N'Господарський відділ',  N'Підсобний робітник',  N'0.50', 0, 0, 0, getDate(), null, getDate() union all</v>
      </c>
      <c r="D1031" t="s">
        <v>430</v>
      </c>
      <c r="E1031" t="s">
        <v>63</v>
      </c>
      <c r="F1031" t="s">
        <v>64</v>
      </c>
      <c r="G1031" t="s">
        <v>177</v>
      </c>
      <c r="H1031" t="s">
        <v>25</v>
      </c>
      <c r="I1031" t="s">
        <v>26</v>
      </c>
      <c r="J1031" t="s">
        <v>26</v>
      </c>
      <c r="K1031" t="s">
        <v>1571</v>
      </c>
      <c r="L1031" t="s">
        <v>1569</v>
      </c>
      <c r="M1031" t="s">
        <v>1571</v>
      </c>
      <c r="O1031">
        <v>0</v>
      </c>
    </row>
    <row r="1032" spans="3:15" hidden="1" x14ac:dyDescent="0.25">
      <c r="C1032" t="str">
        <f t="shared" si="16"/>
        <v>select N'Фера Володимир Васильович', N'94',  N'Господарський відділ',  N'Підсобний робітник',  N'0.50', 0, 0, 0, getDate(), null, getDate() union all</v>
      </c>
      <c r="D1032" t="s">
        <v>423</v>
      </c>
      <c r="E1032" t="s">
        <v>63</v>
      </c>
      <c r="F1032" t="s">
        <v>64</v>
      </c>
      <c r="G1032" t="s">
        <v>177</v>
      </c>
      <c r="H1032" t="s">
        <v>25</v>
      </c>
      <c r="I1032" t="s">
        <v>26</v>
      </c>
      <c r="J1032" t="s">
        <v>26</v>
      </c>
      <c r="K1032" t="s">
        <v>1571</v>
      </c>
      <c r="L1032" t="s">
        <v>1569</v>
      </c>
      <c r="M1032" t="s">
        <v>1571</v>
      </c>
      <c r="O1032">
        <v>0</v>
      </c>
    </row>
    <row r="1033" spans="3:15" hidden="1" x14ac:dyDescent="0.25">
      <c r="C1033" t="str">
        <f t="shared" si="16"/>
        <v>select N'Ференц Катерина Степанівна', N'75',  N'Відділення діалізу',  N'Молодша медична сестра',  N'1.00', 8, 120, 0, getDate(), null, getDate() union all</v>
      </c>
      <c r="D1033" t="s">
        <v>1236</v>
      </c>
      <c r="E1033" t="s">
        <v>538</v>
      </c>
      <c r="F1033" t="s">
        <v>539</v>
      </c>
      <c r="G1033" t="s">
        <v>111</v>
      </c>
      <c r="H1033" t="s">
        <v>259</v>
      </c>
      <c r="I1033" t="s">
        <v>48</v>
      </c>
      <c r="J1033" t="s">
        <v>112</v>
      </c>
      <c r="K1033" t="s">
        <v>1569</v>
      </c>
      <c r="L1033" t="s">
        <v>1569</v>
      </c>
      <c r="M1033" t="s">
        <v>1569</v>
      </c>
      <c r="O1033">
        <v>0</v>
      </c>
    </row>
    <row r="1034" spans="3:15" hidden="1" x14ac:dyDescent="0.25">
      <c r="C1034" t="str">
        <f t="shared" si="16"/>
        <v>select N'Ференчик Іван-Богдан Михайлович', N'60',  N'Реабілітаційне відділення',  N'Асистент фізичного терапевта',  N'1.00', 8, 360, 0, getDate(), null, getDate() union all</v>
      </c>
      <c r="D1034" t="s">
        <v>552</v>
      </c>
      <c r="E1034" t="s">
        <v>100</v>
      </c>
      <c r="F1034" t="s">
        <v>101</v>
      </c>
      <c r="G1034" t="s">
        <v>553</v>
      </c>
      <c r="H1034" t="s">
        <v>25</v>
      </c>
      <c r="I1034" t="s">
        <v>48</v>
      </c>
      <c r="J1034" t="s">
        <v>314</v>
      </c>
      <c r="K1034" t="s">
        <v>1569</v>
      </c>
      <c r="L1034" t="s">
        <v>1569</v>
      </c>
      <c r="M1034" t="s">
        <v>1569</v>
      </c>
      <c r="O1034">
        <v>0</v>
      </c>
    </row>
    <row r="1035" spans="3:15" hidden="1" x14ac:dyDescent="0.25">
      <c r="C1035" t="str">
        <f t="shared" si="16"/>
        <v>select N'Ферима Анжела Михайлівна', N'3',  N'Інфекційне відділення',  N'сестра медична',  N'1.00', 8, 200, 0, getDate(), null, getDate() union all</v>
      </c>
      <c r="D1035" t="s">
        <v>567</v>
      </c>
      <c r="E1035" t="s">
        <v>92</v>
      </c>
      <c r="F1035" t="s">
        <v>77</v>
      </c>
      <c r="G1035" t="s">
        <v>93</v>
      </c>
      <c r="H1035" t="s">
        <v>568</v>
      </c>
      <c r="I1035" t="s">
        <v>48</v>
      </c>
      <c r="J1035" t="s">
        <v>95</v>
      </c>
      <c r="K1035" t="s">
        <v>1569</v>
      </c>
      <c r="L1035" t="s">
        <v>1569</v>
      </c>
      <c r="M1035" t="s">
        <v>1569</v>
      </c>
      <c r="O1035">
        <v>0</v>
      </c>
    </row>
    <row r="1036" spans="3:15" hidden="1" x14ac:dyDescent="0.25">
      <c r="C1036" t="str">
        <f t="shared" si="16"/>
        <v>select N'Ферко Наталія Мігалівна', N'86',  N'Відділення постінтенсивного виходжування для новонароджених та постнатального догляду',  N'Молодша медична сестра',  N'1.00', 8, 120, 0, getDate(), null, getDate() union all</v>
      </c>
      <c r="D1036" t="s">
        <v>1343</v>
      </c>
      <c r="E1036" t="s">
        <v>681</v>
      </c>
      <c r="F1036" t="s">
        <v>682</v>
      </c>
      <c r="G1036" t="s">
        <v>111</v>
      </c>
      <c r="H1036" t="s">
        <v>25</v>
      </c>
      <c r="I1036" t="s">
        <v>48</v>
      </c>
      <c r="J1036" t="s">
        <v>112</v>
      </c>
      <c r="K1036" t="s">
        <v>1569</v>
      </c>
      <c r="L1036" t="s">
        <v>1569</v>
      </c>
      <c r="M1036" t="s">
        <v>1569</v>
      </c>
      <c r="O1036">
        <v>0</v>
      </c>
    </row>
    <row r="1037" spans="3:15" hidden="1" x14ac:dyDescent="0.25">
      <c r="C1037" t="str">
        <f t="shared" si="16"/>
        <v>select N'Ферко Світлана Юріївна', N'97',  N'Акушерський блок',  N'Молодша медична сестра',  N'1.00', 8, 120, 0, getDate(), null, getDate() union all</v>
      </c>
      <c r="D1037" t="s">
        <v>675</v>
      </c>
      <c r="E1037" t="s">
        <v>641</v>
      </c>
      <c r="F1037" t="s">
        <v>642</v>
      </c>
      <c r="G1037" t="s">
        <v>111</v>
      </c>
      <c r="H1037" t="s">
        <v>25</v>
      </c>
      <c r="I1037" t="s">
        <v>48</v>
      </c>
      <c r="J1037" t="s">
        <v>112</v>
      </c>
      <c r="K1037" t="s">
        <v>1569</v>
      </c>
      <c r="L1037" t="s">
        <v>1569</v>
      </c>
      <c r="M1037" t="s">
        <v>1569</v>
      </c>
      <c r="O1037">
        <v>0</v>
      </c>
    </row>
    <row r="1038" spans="3:15" hidden="1" x14ac:dyDescent="0.25">
      <c r="C1038" t="str">
        <f t="shared" si="16"/>
        <v>select N'Фехтел Марія Петрівна', N'65',  N'Відділення інтенсивної терапії новонароджених',  N'Молодша медична сестра',  N'1.00', 8, 120, 0, getDate(), null, getDate() union all</v>
      </c>
      <c r="D1038" t="s">
        <v>624</v>
      </c>
      <c r="E1038" t="s">
        <v>79</v>
      </c>
      <c r="F1038" t="s">
        <v>80</v>
      </c>
      <c r="G1038" t="s">
        <v>111</v>
      </c>
      <c r="H1038" t="s">
        <v>31</v>
      </c>
      <c r="I1038" t="s">
        <v>48</v>
      </c>
      <c r="J1038" t="s">
        <v>112</v>
      </c>
      <c r="K1038" t="s">
        <v>1569</v>
      </c>
      <c r="L1038" t="s">
        <v>1569</v>
      </c>
      <c r="M1038" t="s">
        <v>1569</v>
      </c>
      <c r="O1038">
        <v>0</v>
      </c>
    </row>
    <row r="1039" spans="3:15" hidden="1" x14ac:dyDescent="0.25">
      <c r="C1039" t="str">
        <f t="shared" si="16"/>
        <v>select N'Фехтел Олена Василівна', N'2',  N'Відділення екстреної (невідкладної) медичної допомоги',  N'Молодша медична сестра',  N'1.00', 8, 120, 0, getDate(), null, getDate() union all</v>
      </c>
      <c r="D1039" t="s">
        <v>672</v>
      </c>
      <c r="E1039" t="s">
        <v>173</v>
      </c>
      <c r="F1039" t="s">
        <v>30</v>
      </c>
      <c r="G1039" t="s">
        <v>111</v>
      </c>
      <c r="H1039" t="s">
        <v>25</v>
      </c>
      <c r="I1039" t="s">
        <v>48</v>
      </c>
      <c r="J1039" t="s">
        <v>112</v>
      </c>
      <c r="K1039" t="s">
        <v>1569</v>
      </c>
      <c r="L1039" t="s">
        <v>1569</v>
      </c>
      <c r="M1039" t="s">
        <v>1569</v>
      </c>
      <c r="O1039">
        <v>0</v>
      </c>
    </row>
    <row r="1040" spans="3:15" hidden="1" x14ac:dyDescent="0.25">
      <c r="C1040" t="str">
        <f t="shared" si="16"/>
        <v>select N'Фехтель Лілія Павлівна', N'65',  N'Відділення інтенсивної терапії новонароджених',  N'Молодша медична сестра',  N'1.00', 8, 120, 0, getDate(), null, getDate() union all</v>
      </c>
      <c r="D1040" t="s">
        <v>621</v>
      </c>
      <c r="E1040" t="s">
        <v>79</v>
      </c>
      <c r="F1040" t="s">
        <v>80</v>
      </c>
      <c r="G1040" t="s">
        <v>111</v>
      </c>
      <c r="H1040" t="s">
        <v>622</v>
      </c>
      <c r="I1040" t="s">
        <v>48</v>
      </c>
      <c r="J1040" t="s">
        <v>112</v>
      </c>
      <c r="K1040" t="s">
        <v>1569</v>
      </c>
      <c r="L1040" t="s">
        <v>1569</v>
      </c>
      <c r="M1040" t="s">
        <v>1569</v>
      </c>
      <c r="O1040">
        <v>0</v>
      </c>
    </row>
    <row r="1041" spans="3:15" hidden="1" x14ac:dyDescent="0.25">
      <c r="C1041" t="str">
        <f t="shared" si="16"/>
        <v>select N'Фечик Марія Іванівна', N'25',  N'Клініко-діагностична лабораторія',  N'Молодша медична сестра',  N'1.00', 8, 120, 0, getDate(), null, getDate() union all</v>
      </c>
      <c r="D1041" t="s">
        <v>1211</v>
      </c>
      <c r="E1041" t="s">
        <v>268</v>
      </c>
      <c r="F1041" t="s">
        <v>269</v>
      </c>
      <c r="G1041" t="s">
        <v>111</v>
      </c>
      <c r="H1041" t="s">
        <v>25</v>
      </c>
      <c r="I1041" t="s">
        <v>48</v>
      </c>
      <c r="J1041" t="s">
        <v>112</v>
      </c>
      <c r="K1041" t="s">
        <v>1569</v>
      </c>
      <c r="L1041" t="s">
        <v>1569</v>
      </c>
      <c r="M1041" t="s">
        <v>1569</v>
      </c>
      <c r="O1041">
        <v>0</v>
      </c>
    </row>
    <row r="1042" spans="3:15" hidden="1" x14ac:dyDescent="0.25">
      <c r="C1042" t="str">
        <f t="shared" si="16"/>
        <v>select N'Фізер Тетяна Василівна', N'84',  N'Інсультне відділення',  N'сестра медична',  N'1.00', 8, 200, 0, getDate(), null, getDate() union all</v>
      </c>
      <c r="D1042" t="s">
        <v>626</v>
      </c>
      <c r="E1042" t="s">
        <v>282</v>
      </c>
      <c r="F1042" t="s">
        <v>89</v>
      </c>
      <c r="G1042" t="s">
        <v>93</v>
      </c>
      <c r="H1042" t="s">
        <v>25</v>
      </c>
      <c r="I1042" t="s">
        <v>48</v>
      </c>
      <c r="J1042" t="s">
        <v>95</v>
      </c>
      <c r="K1042" t="s">
        <v>1569</v>
      </c>
      <c r="L1042" t="s">
        <v>1569</v>
      </c>
      <c r="M1042" t="s">
        <v>1569</v>
      </c>
      <c r="O1042">
        <v>0</v>
      </c>
    </row>
    <row r="1043" spans="3:15" hidden="1" x14ac:dyDescent="0.25">
      <c r="C1043" t="str">
        <f t="shared" si="16"/>
        <v>select N'Фізир Людмила Юріївна', N'86',  N'Відділення постінтенсивного виходжування для новонароджених та постнатального догляду',  N'Молодша медична сестра',  N'1.00', 8, 120, 0, getDate(), null, getDate() union all</v>
      </c>
      <c r="D1043" t="s">
        <v>1403</v>
      </c>
      <c r="E1043" t="s">
        <v>681</v>
      </c>
      <c r="F1043" t="s">
        <v>682</v>
      </c>
      <c r="G1043" t="s">
        <v>111</v>
      </c>
      <c r="H1043" t="s">
        <v>31</v>
      </c>
      <c r="I1043" t="s">
        <v>48</v>
      </c>
      <c r="J1043" t="s">
        <v>112</v>
      </c>
      <c r="K1043" t="s">
        <v>1569</v>
      </c>
      <c r="L1043" t="s">
        <v>1569</v>
      </c>
      <c r="M1043" t="s">
        <v>1569</v>
      </c>
      <c r="O1043">
        <v>0</v>
      </c>
    </row>
    <row r="1044" spans="3:15" hidden="1" x14ac:dyDescent="0.25">
      <c r="C1044" t="str">
        <f t="shared" si="16"/>
        <v>select N'Філонюк Віталій Миколайович', N'32',  N'Сектор дитячої консультації',  N'лікар-хірург дитячий',  N'1.00', 0, 0, 0, getDate(), null, getDate() union all</v>
      </c>
      <c r="D1044" t="s">
        <v>1113</v>
      </c>
      <c r="E1044" t="s">
        <v>237</v>
      </c>
      <c r="F1044" t="s">
        <v>84</v>
      </c>
      <c r="G1044" t="s">
        <v>575</v>
      </c>
      <c r="H1044">
        <v>1</v>
      </c>
      <c r="I1044" t="s">
        <v>26</v>
      </c>
      <c r="J1044" t="s">
        <v>26</v>
      </c>
      <c r="K1044" s="5" t="s">
        <v>1669</v>
      </c>
      <c r="L1044" t="s">
        <v>1659</v>
      </c>
      <c r="M1044" t="s">
        <v>1569</v>
      </c>
      <c r="O1044">
        <v>0</v>
      </c>
    </row>
    <row r="1045" spans="3:15" hidden="1" x14ac:dyDescent="0.25">
      <c r="C1045" t="str">
        <f t="shared" si="16"/>
        <v>select N'Філонюк Віталій Миколайович', N'106',  N'Педіатричне відділення',  N'лікар-хірург дитячий',  N'0.25', 0, 0, 0, getDate(), null, getDate() union all</v>
      </c>
      <c r="D1045" t="s">
        <v>1113</v>
      </c>
      <c r="E1045" t="s">
        <v>1319</v>
      </c>
      <c r="F1045" t="s">
        <v>1320</v>
      </c>
      <c r="G1045" t="s">
        <v>575</v>
      </c>
      <c r="H1045" t="s">
        <v>577</v>
      </c>
      <c r="I1045" t="s">
        <v>26</v>
      </c>
      <c r="J1045" t="s">
        <v>26</v>
      </c>
      <c r="K1045" s="5" t="s">
        <v>1669</v>
      </c>
      <c r="L1045" t="s">
        <v>1662</v>
      </c>
      <c r="M1045" t="s">
        <v>1570</v>
      </c>
      <c r="O1045">
        <v>0</v>
      </c>
    </row>
    <row r="1046" spans="3:15" hidden="1" x14ac:dyDescent="0.25">
      <c r="C1046" t="str">
        <f t="shared" si="16"/>
        <v>select N'Філонюк Віталій Миколайович', N'32',  N'Сектор медичних оглядів',  N'лікар-хірург',  N'0.25', 0, 0, 0, getDate(), null, getDate() union all</v>
      </c>
      <c r="D1046" t="s">
        <v>1113</v>
      </c>
      <c r="E1046" t="s">
        <v>373</v>
      </c>
      <c r="F1046" t="s">
        <v>84</v>
      </c>
      <c r="G1046" t="s">
        <v>435</v>
      </c>
      <c r="H1046" t="s">
        <v>592</v>
      </c>
      <c r="I1046" t="s">
        <v>26</v>
      </c>
      <c r="J1046" t="s">
        <v>26</v>
      </c>
      <c r="K1046" s="5" t="s">
        <v>1669</v>
      </c>
      <c r="L1046" t="s">
        <v>1662</v>
      </c>
      <c r="M1046" t="s">
        <v>1570</v>
      </c>
      <c r="O1046">
        <v>0</v>
      </c>
    </row>
    <row r="1047" spans="3:15" hidden="1" x14ac:dyDescent="0.25">
      <c r="C1047" t="str">
        <f t="shared" si="16"/>
        <v>select N'Філонюк Евеліна Сергіївна', N'32',  N'Сектор дитячої консультації',  N'лікар-ендокринолог дитячий',  N'1.00', 0, 0, 0, getDate(), null, getDate() union all</v>
      </c>
      <c r="D1047" t="s">
        <v>1097</v>
      </c>
      <c r="E1047" t="s">
        <v>237</v>
      </c>
      <c r="F1047" t="s">
        <v>84</v>
      </c>
      <c r="G1047" t="s">
        <v>1098</v>
      </c>
      <c r="H1047" t="s">
        <v>131</v>
      </c>
      <c r="I1047" t="s">
        <v>26</v>
      </c>
      <c r="J1047" t="s">
        <v>26</v>
      </c>
      <c r="K1047" t="s">
        <v>1569</v>
      </c>
      <c r="L1047" t="s">
        <v>1569</v>
      </c>
      <c r="M1047" t="s">
        <v>1569</v>
      </c>
      <c r="O1047">
        <v>0</v>
      </c>
    </row>
    <row r="1048" spans="3:15" hidden="1" x14ac:dyDescent="0.25">
      <c r="C1048" t="str">
        <f t="shared" si="16"/>
        <v>select N'Фітас Наталія Юріївна', N'93',  N'Бухгалтерія',  N'економіст',  N'1.00', 10, 800, 0, getDate(), null, getDate() union all</v>
      </c>
      <c r="D1048" t="s">
        <v>1401</v>
      </c>
      <c r="E1048" t="s">
        <v>330</v>
      </c>
      <c r="F1048" t="s">
        <v>331</v>
      </c>
      <c r="G1048" t="s">
        <v>1402</v>
      </c>
      <c r="H1048" t="s">
        <v>353</v>
      </c>
      <c r="I1048" t="s">
        <v>55</v>
      </c>
      <c r="J1048" t="s">
        <v>56</v>
      </c>
      <c r="K1048" s="5" t="s">
        <v>1668</v>
      </c>
      <c r="L1048" t="s">
        <v>1657</v>
      </c>
      <c r="M1048" t="s">
        <v>1569</v>
      </c>
      <c r="O1048">
        <v>0</v>
      </c>
    </row>
    <row r="1049" spans="3:15" hidden="1" x14ac:dyDescent="0.25">
      <c r="C1049" t="str">
        <f t="shared" si="16"/>
        <v>select N'Фітас Наталія Юріївна', N'93',  N'Бухгалтерія',  N'Бухгалтер з обліку матеріальних цінностей',  N'0.25', 10, 800, 0, getDate(), null, getDate() union all</v>
      </c>
      <c r="D1049" t="s">
        <v>1401</v>
      </c>
      <c r="E1049" t="s">
        <v>330</v>
      </c>
      <c r="F1049" t="s">
        <v>331</v>
      </c>
      <c r="G1049" t="s">
        <v>1169</v>
      </c>
      <c r="H1049" t="s">
        <v>353</v>
      </c>
      <c r="I1049" t="s">
        <v>55</v>
      </c>
      <c r="J1049" t="s">
        <v>56</v>
      </c>
      <c r="K1049" s="5" t="s">
        <v>1668</v>
      </c>
      <c r="L1049" t="s">
        <v>1574</v>
      </c>
      <c r="M1049" t="s">
        <v>1570</v>
      </c>
      <c r="O1049">
        <v>0</v>
      </c>
    </row>
    <row r="1050" spans="3:15" hidden="1" x14ac:dyDescent="0.25">
      <c r="C1050" t="str">
        <f t="shared" si="16"/>
        <v>select N'Фішер Людмила Леонідівна', N'94',  N'Господарський відділ',  N'прибиральник службових приміщень',  N'1.00', 0, 0, 0, getDate(), null, getDate() union all</v>
      </c>
      <c r="D1050" t="s">
        <v>1105</v>
      </c>
      <c r="E1050" t="s">
        <v>63</v>
      </c>
      <c r="F1050" t="s">
        <v>64</v>
      </c>
      <c r="G1050" t="s">
        <v>1106</v>
      </c>
      <c r="H1050" t="s">
        <v>320</v>
      </c>
      <c r="I1050" t="s">
        <v>26</v>
      </c>
      <c r="J1050" t="s">
        <v>26</v>
      </c>
      <c r="K1050" t="s">
        <v>1569</v>
      </c>
      <c r="L1050" t="s">
        <v>1569</v>
      </c>
      <c r="M1050" t="s">
        <v>1569</v>
      </c>
      <c r="O1050">
        <v>0</v>
      </c>
    </row>
    <row r="1051" spans="3:15" hidden="1" x14ac:dyDescent="0.25">
      <c r="C1051" t="str">
        <f t="shared" si="16"/>
        <v>select N'Фодор Віталія Володимирівна', N'82',  N'Відділення інтенсивної терапії для вагітної, роділлі, породіллі',  N'сестра медична-анестезист',  N'1.00', 8, 260, 0, getDate(), null, getDate() union all</v>
      </c>
      <c r="D1051" t="s">
        <v>659</v>
      </c>
      <c r="E1051" t="s">
        <v>485</v>
      </c>
      <c r="F1051" t="s">
        <v>486</v>
      </c>
      <c r="G1051" t="s">
        <v>362</v>
      </c>
      <c r="H1051" t="s">
        <v>566</v>
      </c>
      <c r="I1051" t="s">
        <v>48</v>
      </c>
      <c r="J1051" t="s">
        <v>49</v>
      </c>
      <c r="K1051" t="s">
        <v>1569</v>
      </c>
      <c r="L1051" t="s">
        <v>1569</v>
      </c>
      <c r="M1051" t="s">
        <v>1569</v>
      </c>
      <c r="O1051">
        <v>0</v>
      </c>
    </row>
    <row r="1052" spans="3:15" hidden="1" x14ac:dyDescent="0.25">
      <c r="C1052" t="str">
        <f t="shared" si="16"/>
        <v>select N'Френіс Магдалина Миколаївна', N'97',  N'Акушерський блок',  N'акушерка',  N'1.00', 8, 260, 0, getDate(), null, getDate() union all</v>
      </c>
      <c r="D1052" t="s">
        <v>856</v>
      </c>
      <c r="E1052" t="s">
        <v>641</v>
      </c>
      <c r="F1052" t="s">
        <v>642</v>
      </c>
      <c r="G1052" t="s">
        <v>46</v>
      </c>
      <c r="H1052" t="s">
        <v>857</v>
      </c>
      <c r="I1052" t="s">
        <v>48</v>
      </c>
      <c r="J1052" t="s">
        <v>49</v>
      </c>
      <c r="K1052" t="s">
        <v>1569</v>
      </c>
      <c r="L1052" t="s">
        <v>1569</v>
      </c>
      <c r="M1052" t="s">
        <v>1569</v>
      </c>
      <c r="O1052">
        <v>0</v>
      </c>
    </row>
    <row r="1053" spans="3:15" hidden="1" x14ac:dyDescent="0.25">
      <c r="C1053" t="str">
        <f t="shared" si="16"/>
        <v>select N'Фречка Анжела Василівна', N'16',  N'Пологове відділення',  N'лікар-акушер-гінеколог',  N'1.00', 0, 0, 2992.20768, getDate(), null, getDate() union all</v>
      </c>
      <c r="D1053" t="s">
        <v>631</v>
      </c>
      <c r="E1053" t="s">
        <v>157</v>
      </c>
      <c r="F1053" t="s">
        <v>158</v>
      </c>
      <c r="G1053" t="s">
        <v>36</v>
      </c>
      <c r="H1053" t="s">
        <v>181</v>
      </c>
      <c r="I1053" t="s">
        <v>26</v>
      </c>
      <c r="J1053" t="s">
        <v>26</v>
      </c>
      <c r="K1053" t="s">
        <v>1569</v>
      </c>
      <c r="L1053" t="s">
        <v>1569</v>
      </c>
      <c r="M1053" t="s">
        <v>1569</v>
      </c>
      <c r="O1053" t="s">
        <v>1626</v>
      </c>
    </row>
    <row r="1054" spans="3:15" hidden="1" x14ac:dyDescent="0.25">
      <c r="C1054" t="str">
        <f t="shared" si="16"/>
        <v>select N'Фречка Василь Антонович', N'18',  N'Хірургічне відділення №1',  N'лікар-хірург',  N'1.00', 0, 0, 2208.534336, getDate(), null, getDate() union all</v>
      </c>
      <c r="D1054" t="s">
        <v>434</v>
      </c>
      <c r="E1054" t="s">
        <v>151</v>
      </c>
      <c r="F1054" t="s">
        <v>152</v>
      </c>
      <c r="G1054" t="s">
        <v>435</v>
      </c>
      <c r="H1054" t="s">
        <v>1715</v>
      </c>
      <c r="I1054" t="s">
        <v>26</v>
      </c>
      <c r="J1054" t="s">
        <v>26</v>
      </c>
      <c r="K1054" t="s">
        <v>1569</v>
      </c>
      <c r="L1054" t="s">
        <v>1569</v>
      </c>
      <c r="M1054" t="s">
        <v>1569</v>
      </c>
      <c r="O1054" t="s">
        <v>1656</v>
      </c>
    </row>
    <row r="1055" spans="3:15" hidden="1" x14ac:dyDescent="0.25">
      <c r="C1055" t="str">
        <f t="shared" si="16"/>
        <v>select N'Фролов Максим Олександрович', N'54',  N'Паталогоанатомічне відділення',  N'лікар-патологоанатом',  N'1.00', 0, 0, 0, getDate(), null, getDate() union all</v>
      </c>
      <c r="D1055" t="s">
        <v>285</v>
      </c>
      <c r="E1055" t="s">
        <v>286</v>
      </c>
      <c r="F1055" t="s">
        <v>287</v>
      </c>
      <c r="G1055" t="s">
        <v>288</v>
      </c>
      <c r="H1055">
        <v>0</v>
      </c>
      <c r="I1055" t="s">
        <v>26</v>
      </c>
      <c r="J1055" t="s">
        <v>26</v>
      </c>
      <c r="K1055" t="s">
        <v>1569</v>
      </c>
      <c r="L1055" t="s">
        <v>1569</v>
      </c>
      <c r="M1055" t="s">
        <v>1569</v>
      </c>
      <c r="O1055">
        <v>0</v>
      </c>
    </row>
    <row r="1056" spans="3:15" hidden="1" x14ac:dyDescent="0.25">
      <c r="C1056" t="str">
        <f t="shared" si="16"/>
        <v>select N'Фроща Оксана Володимирівна', N'22',  N'Відділення загальної терапії',  N'сестра медична',  N'1.00', 8, 200, 0, getDate(), null, getDate() union all</v>
      </c>
      <c r="D1056" t="s">
        <v>530</v>
      </c>
      <c r="E1056" t="s">
        <v>202</v>
      </c>
      <c r="F1056" t="s">
        <v>203</v>
      </c>
      <c r="G1056" t="s">
        <v>93</v>
      </c>
      <c r="H1056" t="s">
        <v>142</v>
      </c>
      <c r="I1056" t="s">
        <v>48</v>
      </c>
      <c r="J1056" t="s">
        <v>95</v>
      </c>
      <c r="K1056" t="s">
        <v>1569</v>
      </c>
      <c r="L1056" t="s">
        <v>1569</v>
      </c>
      <c r="M1056" t="s">
        <v>1569</v>
      </c>
      <c r="O1056">
        <v>0</v>
      </c>
    </row>
    <row r="1057" spans="3:15" hidden="1" x14ac:dyDescent="0.25">
      <c r="C1057" t="str">
        <f t="shared" si="16"/>
        <v>select N'Фурдь Олена Володимирівна', N'',  N'Адміністрація',  N'менеджер з адміністративної діяльності',  N'1.00', 0, 0, 0, getDate(), null, getDate() union all</v>
      </c>
      <c r="D1057" t="s">
        <v>989</v>
      </c>
      <c r="E1057" t="s">
        <v>191</v>
      </c>
      <c r="G1057" t="s">
        <v>60</v>
      </c>
      <c r="H1057" t="s">
        <v>25</v>
      </c>
      <c r="I1057">
        <v>0</v>
      </c>
      <c r="J1057">
        <v>0</v>
      </c>
      <c r="K1057" t="s">
        <v>1569</v>
      </c>
      <c r="L1057" t="s">
        <v>1569</v>
      </c>
      <c r="M1057" t="s">
        <v>1569</v>
      </c>
      <c r="O1057">
        <v>0</v>
      </c>
    </row>
    <row r="1058" spans="3:15" hidden="1" x14ac:dyDescent="0.25">
      <c r="C1058" t="str">
        <f t="shared" si="16"/>
        <v>select N'Фуцур Світлана Ігорівна', N'82',  N'Відділення інтенсивної терапії для вагітної, роділлі, породіллі',  N'лікар-анестезіолог',  N'1.00', 0, 0, 2992.20768, getDate(), null, getDate() union all</v>
      </c>
      <c r="D1058" t="s">
        <v>1281</v>
      </c>
      <c r="E1058" t="s">
        <v>485</v>
      </c>
      <c r="F1058" t="s">
        <v>486</v>
      </c>
      <c r="G1058" t="s">
        <v>219</v>
      </c>
      <c r="H1058" t="s">
        <v>181</v>
      </c>
      <c r="I1058" t="s">
        <v>26</v>
      </c>
      <c r="J1058" t="s">
        <v>26</v>
      </c>
      <c r="K1058" t="s">
        <v>1569</v>
      </c>
      <c r="L1058" t="s">
        <v>1569</v>
      </c>
      <c r="M1058" t="s">
        <v>1569</v>
      </c>
      <c r="O1058" t="s">
        <v>1626</v>
      </c>
    </row>
    <row r="1059" spans="3:15" hidden="1" x14ac:dyDescent="0.25">
      <c r="C1059" t="str">
        <f t="shared" si="16"/>
        <v>select N'Хайнас Вікторія Михайлівна', N'86',  N'Відділення постінтенсивного виходжування для новонароджених та постнатального догляду',  N'сестра медична',  N'1.00', 8, 200, 0, getDate(), null, getDate() union all</v>
      </c>
      <c r="D1059" t="s">
        <v>1491</v>
      </c>
      <c r="E1059" t="s">
        <v>681</v>
      </c>
      <c r="F1059" t="s">
        <v>682</v>
      </c>
      <c r="G1059" t="s">
        <v>93</v>
      </c>
      <c r="H1059" t="s">
        <v>1492</v>
      </c>
      <c r="I1059" t="s">
        <v>48</v>
      </c>
      <c r="J1059" t="s">
        <v>95</v>
      </c>
      <c r="K1059" t="s">
        <v>1569</v>
      </c>
      <c r="L1059" t="s">
        <v>1569</v>
      </c>
      <c r="M1059" t="s">
        <v>1569</v>
      </c>
      <c r="O1059">
        <v>0</v>
      </c>
    </row>
    <row r="1060" spans="3:15" hidden="1" x14ac:dyDescent="0.25">
      <c r="C1060" t="str">
        <f t="shared" si="16"/>
        <v>select N'Хайнас Мар''яна Іллівна', N'32',  N'Кабінет молодшого персоналу',  N'Молодша медична сестра',  N'1.00', 8, 120, 0, getDate(), null, getDate() union all</v>
      </c>
      <c r="D1060" t="s">
        <v>1620</v>
      </c>
      <c r="E1060" t="s">
        <v>419</v>
      </c>
      <c r="F1060" t="s">
        <v>84</v>
      </c>
      <c r="G1060" t="s">
        <v>111</v>
      </c>
      <c r="H1060" t="s">
        <v>31</v>
      </c>
      <c r="I1060" t="s">
        <v>48</v>
      </c>
      <c r="J1060" t="s">
        <v>112</v>
      </c>
      <c r="K1060" t="s">
        <v>1569</v>
      </c>
      <c r="L1060" t="s">
        <v>1569</v>
      </c>
      <c r="M1060" t="s">
        <v>1569</v>
      </c>
      <c r="O1060">
        <v>0</v>
      </c>
    </row>
    <row r="1061" spans="3:15" hidden="1" x14ac:dyDescent="0.25">
      <c r="C1061" t="str">
        <f t="shared" si="16"/>
        <v>select N'Халус Любов Юріївна', N'18',  N'Хірургічне відділення №1',  N'сестра медична',  N'1.00', 8, 200, 0, getDate(), null, getDate() union all</v>
      </c>
      <c r="D1061" t="s">
        <v>439</v>
      </c>
      <c r="E1061" t="s">
        <v>151</v>
      </c>
      <c r="F1061" t="s">
        <v>152</v>
      </c>
      <c r="G1061" t="s">
        <v>93</v>
      </c>
      <c r="H1061" t="s">
        <v>31</v>
      </c>
      <c r="I1061" t="s">
        <v>48</v>
      </c>
      <c r="J1061" t="s">
        <v>95</v>
      </c>
      <c r="K1061" t="s">
        <v>1569</v>
      </c>
      <c r="L1061" t="s">
        <v>1569</v>
      </c>
      <c r="M1061" t="s">
        <v>1569</v>
      </c>
      <c r="O1061">
        <v>0</v>
      </c>
    </row>
    <row r="1062" spans="3:15" hidden="1" x14ac:dyDescent="0.25">
      <c r="C1062" t="str">
        <f t="shared" si="16"/>
        <v>select N'Харченко Ольга Андріївна', N'81',  N'Операційний блок судинної хірургії',  N'Молодша медична сестра',  N'1.00', 8, 120, 0, getDate(), null, getDate() union all</v>
      </c>
      <c r="D1062" t="s">
        <v>1025</v>
      </c>
      <c r="E1062" t="s">
        <v>1026</v>
      </c>
      <c r="F1062" t="s">
        <v>227</v>
      </c>
      <c r="G1062" t="s">
        <v>111</v>
      </c>
      <c r="H1062" t="s">
        <v>353</v>
      </c>
      <c r="I1062" t="s">
        <v>48</v>
      </c>
      <c r="J1062" t="s">
        <v>112</v>
      </c>
      <c r="K1062" t="s">
        <v>1569</v>
      </c>
      <c r="L1062" t="s">
        <v>1569</v>
      </c>
      <c r="M1062" t="s">
        <v>1569</v>
      </c>
      <c r="O1062">
        <v>0</v>
      </c>
    </row>
    <row r="1063" spans="3:15" hidden="1" x14ac:dyDescent="0.25">
      <c r="C1063" t="str">
        <f t="shared" si="16"/>
        <v>select N'Хаща Алла Дмитрівна', N'32',  N'Реабілітаційний кабінет',  N'сестра медична з фізіотерапії',  N'1.00', 8, 200, 0, getDate(), null, getDate() union all</v>
      </c>
      <c r="D1063" t="s">
        <v>772</v>
      </c>
      <c r="E1063" t="s">
        <v>758</v>
      </c>
      <c r="F1063" t="s">
        <v>84</v>
      </c>
      <c r="G1063" t="s">
        <v>759</v>
      </c>
      <c r="H1063" t="s">
        <v>25</v>
      </c>
      <c r="I1063" t="s">
        <v>48</v>
      </c>
      <c r="J1063" t="s">
        <v>95</v>
      </c>
      <c r="K1063" t="s">
        <v>1569</v>
      </c>
      <c r="L1063" t="s">
        <v>1569</v>
      </c>
      <c r="M1063" t="s">
        <v>1569</v>
      </c>
      <c r="O1063">
        <v>0</v>
      </c>
    </row>
    <row r="1064" spans="3:15" hidden="1" x14ac:dyDescent="0.25">
      <c r="C1064" t="str">
        <f t="shared" si="16"/>
        <v>select N'Хаща Наталія Володимирівна', N'3',  N'Інфекційне відділення',  N'сестра медична',  N'1.00', 8, 200, 0, getDate(), null, getDate() union all</v>
      </c>
      <c r="D1064" t="s">
        <v>1181</v>
      </c>
      <c r="E1064" t="s">
        <v>92</v>
      </c>
      <c r="F1064" t="s">
        <v>77</v>
      </c>
      <c r="G1064" t="s">
        <v>93</v>
      </c>
      <c r="H1064" t="s">
        <v>25</v>
      </c>
      <c r="I1064" t="s">
        <v>48</v>
      </c>
      <c r="J1064" t="s">
        <v>95</v>
      </c>
      <c r="K1064" t="s">
        <v>1569</v>
      </c>
      <c r="L1064" t="s">
        <v>1569</v>
      </c>
      <c r="M1064" t="s">
        <v>1569</v>
      </c>
      <c r="O1064">
        <v>0</v>
      </c>
    </row>
    <row r="1065" spans="3:15" hidden="1" x14ac:dyDescent="0.25">
      <c r="C1065" t="str">
        <f t="shared" si="16"/>
        <v>select N'Химинець Валерія Миколаївна', N'',  N'Адміністрація',  N'діловод',  N'1.00', 0, 0, 0, getDate(), null, getDate() union all</v>
      </c>
      <c r="D1065" t="s">
        <v>1513</v>
      </c>
      <c r="E1065" t="s">
        <v>191</v>
      </c>
      <c r="G1065" t="s">
        <v>1514</v>
      </c>
      <c r="H1065" t="s">
        <v>25</v>
      </c>
      <c r="I1065" t="s">
        <v>26</v>
      </c>
      <c r="J1065" t="s">
        <v>26</v>
      </c>
      <c r="K1065" t="s">
        <v>1569</v>
      </c>
      <c r="L1065" t="s">
        <v>1569</v>
      </c>
      <c r="M1065" t="s">
        <v>1569</v>
      </c>
      <c r="O1065">
        <v>0</v>
      </c>
    </row>
    <row r="1066" spans="3:15" hidden="1" x14ac:dyDescent="0.25">
      <c r="C1066" t="str">
        <f t="shared" si="16"/>
        <v>select N'Химич Тетяна Андріївна', N'32',  N'Кабінет з ультразвукової діагностики',  N'лікар з ультразвукової діагностики',  N'1.00', 0, 0, 1854.8579, getDate(), null, getDate() union all</v>
      </c>
      <c r="D1066" t="s">
        <v>302</v>
      </c>
      <c r="E1066" t="s">
        <v>303</v>
      </c>
      <c r="F1066" t="s">
        <v>84</v>
      </c>
      <c r="G1066" t="s">
        <v>159</v>
      </c>
      <c r="H1066" t="s">
        <v>1678</v>
      </c>
      <c r="I1066" t="s">
        <v>26</v>
      </c>
      <c r="J1066" t="s">
        <v>26</v>
      </c>
      <c r="K1066" t="s">
        <v>1569</v>
      </c>
      <c r="L1066" t="s">
        <v>1569</v>
      </c>
      <c r="M1066" t="s">
        <v>1569</v>
      </c>
      <c r="O1066" t="s">
        <v>304</v>
      </c>
    </row>
    <row r="1067" spans="3:15" hidden="1" x14ac:dyDescent="0.25">
      <c r="C1067" t="str">
        <f t="shared" si="16"/>
        <v>select N'Химіч Наталія Михайлівна', N'60',  N'Реабілітаційне відділення',  N'Молодша медична сестра',  N'1.00', 8, 120, 0, getDate(), null, getDate() union all</v>
      </c>
      <c r="D1067" t="s">
        <v>953</v>
      </c>
      <c r="E1067" t="s">
        <v>100</v>
      </c>
      <c r="F1067" t="s">
        <v>101</v>
      </c>
      <c r="G1067" t="s">
        <v>111</v>
      </c>
      <c r="H1067" t="s">
        <v>25</v>
      </c>
      <c r="I1067" t="s">
        <v>48</v>
      </c>
      <c r="J1067" t="s">
        <v>112</v>
      </c>
      <c r="K1067" t="s">
        <v>1569</v>
      </c>
      <c r="L1067" t="s">
        <v>1569</v>
      </c>
      <c r="M1067" t="s">
        <v>1569</v>
      </c>
      <c r="O1067">
        <v>0</v>
      </c>
    </row>
    <row r="1068" spans="3:15" hidden="1" x14ac:dyDescent="0.25">
      <c r="C1068" t="str">
        <f t="shared" si="16"/>
        <v>select N'Хлипняч Тетяна Михайлівна', N'32',  N'Офтальмологічний кабінет',  N'лікар-офтальмолог',  N'1.00', 0, 0, 0, getDate(), null, getDate() union all</v>
      </c>
      <c r="D1068" t="s">
        <v>1139</v>
      </c>
      <c r="E1068" t="s">
        <v>692</v>
      </c>
      <c r="F1068" t="s">
        <v>84</v>
      </c>
      <c r="G1068" t="s">
        <v>693</v>
      </c>
      <c r="H1068">
        <v>0</v>
      </c>
      <c r="I1068" t="s">
        <v>26</v>
      </c>
      <c r="J1068" t="s">
        <v>26</v>
      </c>
      <c r="K1068" t="s">
        <v>1569</v>
      </c>
      <c r="L1068" t="s">
        <v>1569</v>
      </c>
      <c r="M1068" t="s">
        <v>1569</v>
      </c>
      <c r="O1068">
        <v>0</v>
      </c>
    </row>
    <row r="1069" spans="3:15" hidden="1" x14ac:dyDescent="0.25">
      <c r="C1069" t="str">
        <f t="shared" si="16"/>
        <v>select N'Хлопук Олександр Володимирович', N'32',  N'Отоларингологічний кабінет',  N'лікар-отоларинголог',  N'0.50', 0, 0, 1726.96, getDate(), null, getDate() union all</v>
      </c>
      <c r="D1069" t="s">
        <v>427</v>
      </c>
      <c r="E1069" t="s">
        <v>428</v>
      </c>
      <c r="F1069" t="s">
        <v>84</v>
      </c>
      <c r="G1069" t="s">
        <v>429</v>
      </c>
      <c r="H1069" t="s">
        <v>1716</v>
      </c>
      <c r="I1069" t="s">
        <v>26</v>
      </c>
      <c r="J1069" t="s">
        <v>26</v>
      </c>
      <c r="K1069" t="s">
        <v>1569</v>
      </c>
      <c r="L1069" t="s">
        <v>1571</v>
      </c>
      <c r="M1069" t="s">
        <v>1571</v>
      </c>
      <c r="O1069" t="s">
        <v>1600</v>
      </c>
    </row>
    <row r="1070" spans="3:15" hidden="1" x14ac:dyDescent="0.25">
      <c r="C1070" t="str">
        <f t="shared" si="16"/>
        <v>select N'Хлопук Олександр Володимирович', N'32',  N'Сектор медичних оглядів',  N'лікар-отоларинголог',  N'0.50', 0, 0, 0, getDate(), null, getDate() union all</v>
      </c>
      <c r="D1070" t="s">
        <v>427</v>
      </c>
      <c r="E1070" t="s">
        <v>373</v>
      </c>
      <c r="F1070" t="s">
        <v>84</v>
      </c>
      <c r="G1070" t="s">
        <v>429</v>
      </c>
      <c r="H1070" t="s">
        <v>1717</v>
      </c>
      <c r="I1070" t="s">
        <v>26</v>
      </c>
      <c r="J1070" t="s">
        <v>26</v>
      </c>
      <c r="K1070" t="s">
        <v>1569</v>
      </c>
      <c r="L1070" t="s">
        <v>1571</v>
      </c>
      <c r="M1070" t="s">
        <v>1571</v>
      </c>
      <c r="O1070">
        <v>0</v>
      </c>
    </row>
    <row r="1071" spans="3:15" hidden="1" x14ac:dyDescent="0.25">
      <c r="C1071" t="str">
        <f t="shared" si="16"/>
        <v>select N'Хмара Ольга Іванівна', N'16',  N'Пологове відділення',  N'лікар-акушер-гінеколог',  N'1.00', 0, 0, 0, getDate(), null, getDate() union all</v>
      </c>
      <c r="D1071" t="s">
        <v>1524</v>
      </c>
      <c r="E1071" t="s">
        <v>157</v>
      </c>
      <c r="F1071" t="s">
        <v>158</v>
      </c>
      <c r="G1071" t="s">
        <v>36</v>
      </c>
      <c r="H1071">
        <v>1</v>
      </c>
      <c r="I1071" t="s">
        <v>26</v>
      </c>
      <c r="J1071" t="s">
        <v>26</v>
      </c>
      <c r="K1071" t="s">
        <v>1569</v>
      </c>
      <c r="L1071" t="s">
        <v>1569</v>
      </c>
      <c r="M1071" t="s">
        <v>1569</v>
      </c>
      <c r="N1071">
        <v>45505</v>
      </c>
      <c r="O1071">
        <v>0</v>
      </c>
    </row>
    <row r="1072" spans="3:15" hidden="1" x14ac:dyDescent="0.25">
      <c r="C1072" t="str">
        <f t="shared" si="16"/>
        <v>select N'Хома Аліна Сергіївна', N'84',  N'Інсультне відділення',  N'сестра медична',  N'1.00', 8, 200, 0, getDate(), null, getDate() union all</v>
      </c>
      <c r="D1072" t="s">
        <v>1016</v>
      </c>
      <c r="E1072" t="s">
        <v>282</v>
      </c>
      <c r="F1072" t="s">
        <v>89</v>
      </c>
      <c r="G1072" t="s">
        <v>93</v>
      </c>
      <c r="H1072" t="s">
        <v>25</v>
      </c>
      <c r="I1072" t="s">
        <v>48</v>
      </c>
      <c r="J1072" t="s">
        <v>95</v>
      </c>
      <c r="K1072" t="s">
        <v>1569</v>
      </c>
      <c r="L1072" t="s">
        <v>1569</v>
      </c>
      <c r="M1072" t="s">
        <v>1569</v>
      </c>
      <c r="O1072">
        <v>0</v>
      </c>
    </row>
    <row r="1073" spans="3:15" hidden="1" x14ac:dyDescent="0.25">
      <c r="C1073" t="str">
        <f t="shared" si="16"/>
        <v>select N'Хома Світлана Василівна', N'22',  N'Відділення загальної терапії',  N'Молодша медична сестра',  N'1.00', 8, 120, 0, getDate(), null, getDate() union all</v>
      </c>
      <c r="D1073" t="s">
        <v>1164</v>
      </c>
      <c r="E1073" t="s">
        <v>202</v>
      </c>
      <c r="F1073" t="s">
        <v>203</v>
      </c>
      <c r="G1073" t="s">
        <v>111</v>
      </c>
      <c r="H1073" t="s">
        <v>204</v>
      </c>
      <c r="I1073" t="s">
        <v>48</v>
      </c>
      <c r="J1073" t="s">
        <v>112</v>
      </c>
      <c r="K1073" t="s">
        <v>1569</v>
      </c>
      <c r="L1073" t="s">
        <v>1569</v>
      </c>
      <c r="M1073" t="s">
        <v>1569</v>
      </c>
      <c r="O1073">
        <v>0</v>
      </c>
    </row>
    <row r="1074" spans="3:15" hidden="1" x14ac:dyDescent="0.25">
      <c r="C1074" t="str">
        <f t="shared" si="16"/>
        <v>select N'Хомазюк Мар’яна Василівна', N'33',  N'Жіноча консультація',  N'акушерка',  N'1.00', 8, 260, 0, getDate(), null, getDate() union all</v>
      </c>
      <c r="D1074" t="s">
        <v>305</v>
      </c>
      <c r="E1074" t="s">
        <v>222</v>
      </c>
      <c r="F1074" t="s">
        <v>223</v>
      </c>
      <c r="G1074" t="s">
        <v>46</v>
      </c>
      <c r="H1074" t="s">
        <v>25</v>
      </c>
      <c r="I1074" t="s">
        <v>48</v>
      </c>
      <c r="J1074" t="s">
        <v>49</v>
      </c>
      <c r="K1074" t="s">
        <v>1569</v>
      </c>
      <c r="L1074" t="s">
        <v>1569</v>
      </c>
      <c r="M1074" t="s">
        <v>1569</v>
      </c>
      <c r="O1074">
        <v>0</v>
      </c>
    </row>
    <row r="1075" spans="3:15" hidden="1" x14ac:dyDescent="0.25">
      <c r="C1075" t="str">
        <f t="shared" si="16"/>
        <v>select N'Худинець Тетяна Юріївна', N'7',  N'Відділення анестезіології та інтенсивної терапії',  N'сестра медична-анестезист',  N'1.00', 8, 260, 0, getDate(), null, getDate() union all</v>
      </c>
      <c r="D1075" t="s">
        <v>526</v>
      </c>
      <c r="E1075" t="s">
        <v>206</v>
      </c>
      <c r="F1075" t="s">
        <v>140</v>
      </c>
      <c r="G1075" t="s">
        <v>362</v>
      </c>
      <c r="H1075" t="s">
        <v>131</v>
      </c>
      <c r="I1075" t="s">
        <v>48</v>
      </c>
      <c r="J1075" t="s">
        <v>49</v>
      </c>
      <c r="K1075" t="s">
        <v>1569</v>
      </c>
      <c r="L1075" t="s">
        <v>1569</v>
      </c>
      <c r="M1075" t="s">
        <v>1569</v>
      </c>
      <c r="O1075">
        <v>0</v>
      </c>
    </row>
    <row r="1076" spans="3:15" hidden="1" x14ac:dyDescent="0.25">
      <c r="C1076" t="str">
        <f t="shared" si="16"/>
        <v>select N'Цап Ганна Іванівна', N'81',  N'Операційний блок гінекологічного профілю',  N'Молодша медична сестра',  N'1.00', 8, 120, 0, getDate(), null, getDate() union all</v>
      </c>
      <c r="D1076" t="s">
        <v>554</v>
      </c>
      <c r="E1076" t="s">
        <v>555</v>
      </c>
      <c r="F1076" t="s">
        <v>227</v>
      </c>
      <c r="G1076" t="s">
        <v>111</v>
      </c>
      <c r="H1076" t="s">
        <v>320</v>
      </c>
      <c r="I1076" t="s">
        <v>48</v>
      </c>
      <c r="J1076" t="s">
        <v>112</v>
      </c>
      <c r="K1076" t="s">
        <v>1569</v>
      </c>
      <c r="L1076" t="s">
        <v>1569</v>
      </c>
      <c r="M1076" t="s">
        <v>1569</v>
      </c>
      <c r="O1076">
        <v>0</v>
      </c>
    </row>
    <row r="1077" spans="3:15" hidden="1" x14ac:dyDescent="0.25">
      <c r="C1077" t="str">
        <f t="shared" si="16"/>
        <v>select N'Ціко Євген Євгенович', N'31',  N'Відділ досліджень та розвитку',  N'Системний адміністратор',  N'1.00', 5, 640, 0, getDate(), null, getDate() union all</v>
      </c>
      <c r="D1077" t="s">
        <v>1551</v>
      </c>
      <c r="E1077" t="s">
        <v>58</v>
      </c>
      <c r="F1077" t="s">
        <v>59</v>
      </c>
      <c r="G1077" t="s">
        <v>1552</v>
      </c>
      <c r="H1077" t="s">
        <v>122</v>
      </c>
      <c r="I1077" t="s">
        <v>23</v>
      </c>
      <c r="J1077" t="s">
        <v>61</v>
      </c>
      <c r="K1077" t="s">
        <v>1569</v>
      </c>
      <c r="L1077" t="s">
        <v>1569</v>
      </c>
      <c r="M1077" t="s">
        <v>1569</v>
      </c>
      <c r="O1077">
        <v>0</v>
      </c>
    </row>
    <row r="1078" spans="3:15" hidden="1" x14ac:dyDescent="0.25">
      <c r="C1078" t="str">
        <f t="shared" si="16"/>
        <v>select N'Цімбота Оксана Михайлівна', N'',  N'Адміністрація',  N'Заступник директора з якості надання медичних послуг',  N'1.00', 0, 0, 0, getDate(), null, getDate() union all</v>
      </c>
      <c r="D1078" t="s">
        <v>1059</v>
      </c>
      <c r="E1078" t="s">
        <v>191</v>
      </c>
      <c r="G1078" t="s">
        <v>1060</v>
      </c>
      <c r="H1078" t="s">
        <v>683</v>
      </c>
      <c r="I1078" t="s">
        <v>26</v>
      </c>
      <c r="J1078" t="s">
        <v>26</v>
      </c>
      <c r="K1078" s="5" t="s">
        <v>1668</v>
      </c>
      <c r="L1078" t="s">
        <v>1657</v>
      </c>
      <c r="M1078" t="s">
        <v>1569</v>
      </c>
      <c r="O1078">
        <v>0</v>
      </c>
    </row>
    <row r="1079" spans="3:15" hidden="1" x14ac:dyDescent="0.25">
      <c r="C1079" t="str">
        <f t="shared" si="16"/>
        <v>select N'Цімбота Оксана Михайлівна', N'22',  N'Відділення загальної терапії',  N'лікар-пульмонолог',  N'0.25', 0, 0, 48.373318, getDate(), null, getDate() union all</v>
      </c>
      <c r="D1079" t="s">
        <v>1059</v>
      </c>
      <c r="E1079" t="s">
        <v>202</v>
      </c>
      <c r="F1079" t="s">
        <v>203</v>
      </c>
      <c r="G1079" t="s">
        <v>432</v>
      </c>
      <c r="H1079" t="s">
        <v>1718</v>
      </c>
      <c r="I1079" t="s">
        <v>26</v>
      </c>
      <c r="J1079" t="s">
        <v>26</v>
      </c>
      <c r="K1079" s="5" t="s">
        <v>1668</v>
      </c>
      <c r="L1079" t="s">
        <v>1574</v>
      </c>
      <c r="M1079" t="s">
        <v>1570</v>
      </c>
      <c r="O1079" t="s">
        <v>1127</v>
      </c>
    </row>
    <row r="1080" spans="3:15" hidden="1" x14ac:dyDescent="0.25">
      <c r="C1080" t="str">
        <f t="shared" si="16"/>
        <v>select N'Цімбрик Оксана Юріївна', N'5',  N'Відділення ортопедії, травматології та нейрохірургії',  N'сестра медична',  N'1.00', 8, 200, 0, getDate(), null, getDate() union all</v>
      </c>
      <c r="D1080" t="s">
        <v>255</v>
      </c>
      <c r="E1080" t="s">
        <v>22</v>
      </c>
      <c r="F1080" t="s">
        <v>23</v>
      </c>
      <c r="G1080" t="s">
        <v>93</v>
      </c>
      <c r="H1080" t="s">
        <v>181</v>
      </c>
      <c r="I1080" t="s">
        <v>48</v>
      </c>
      <c r="J1080" t="s">
        <v>95</v>
      </c>
      <c r="K1080" t="s">
        <v>1569</v>
      </c>
      <c r="L1080" t="s">
        <v>1569</v>
      </c>
      <c r="M1080" t="s">
        <v>1569</v>
      </c>
      <c r="O1080">
        <v>0</v>
      </c>
    </row>
    <row r="1081" spans="3:15" hidden="1" x14ac:dyDescent="0.25">
      <c r="C1081" t="str">
        <f t="shared" si="16"/>
        <v>select N'Цогла Лілія Василівна', N'28',  N'Рентгенологічний блок',  N'лікар-рентгенолог',  N'0.50', 8, 360, 0, getDate(), null, getDate() union all</v>
      </c>
      <c r="D1081" t="s">
        <v>825</v>
      </c>
      <c r="E1081" t="s">
        <v>370</v>
      </c>
      <c r="F1081" t="s">
        <v>365</v>
      </c>
      <c r="G1081" t="s">
        <v>371</v>
      </c>
      <c r="H1081">
        <v>1</v>
      </c>
      <c r="I1081">
        <v>8</v>
      </c>
      <c r="J1081">
        <v>360</v>
      </c>
      <c r="K1081" t="s">
        <v>1571</v>
      </c>
      <c r="L1081" t="s">
        <v>1569</v>
      </c>
      <c r="M1081" t="s">
        <v>1571</v>
      </c>
      <c r="O1081">
        <v>0</v>
      </c>
    </row>
    <row r="1082" spans="3:15" hidden="1" x14ac:dyDescent="0.25">
      <c r="C1082" t="str">
        <f t="shared" si="16"/>
        <v>select N'Цофей Тетяна Володимирівна', N'87',  N'Юридичний відділ',  N'Начальник юридичного відділу',  N'1.00', 0, 0, 0, getDate(), null, getDate() union all</v>
      </c>
      <c r="D1082" t="s">
        <v>1370</v>
      </c>
      <c r="E1082" t="s">
        <v>1171</v>
      </c>
      <c r="F1082" t="s">
        <v>1172</v>
      </c>
      <c r="G1082" t="s">
        <v>1371</v>
      </c>
      <c r="H1082" t="s">
        <v>193</v>
      </c>
      <c r="I1082" t="s">
        <v>26</v>
      </c>
      <c r="J1082" t="s">
        <v>26</v>
      </c>
      <c r="K1082" t="s">
        <v>1569</v>
      </c>
      <c r="L1082" t="s">
        <v>1569</v>
      </c>
      <c r="M1082" t="s">
        <v>1569</v>
      </c>
      <c r="O1082">
        <v>0</v>
      </c>
    </row>
    <row r="1083" spans="3:15" hidden="1" x14ac:dyDescent="0.25">
      <c r="C1083" t="str">
        <f t="shared" si="16"/>
        <v>select N'Чебан Лілія Володимірівна', N'81',  N'Операційна №2',  N'сестра медична операційна',  N'1.00', 8, 260, 0, getDate(), null, getDate() union all</v>
      </c>
      <c r="D1083" t="s">
        <v>864</v>
      </c>
      <c r="E1083" t="s">
        <v>532</v>
      </c>
      <c r="F1083" t="s">
        <v>227</v>
      </c>
      <c r="G1083" t="s">
        <v>228</v>
      </c>
      <c r="H1083" t="s">
        <v>181</v>
      </c>
      <c r="I1083" t="s">
        <v>48</v>
      </c>
      <c r="J1083" t="s">
        <v>49</v>
      </c>
      <c r="K1083" s="5" t="s">
        <v>1668</v>
      </c>
      <c r="L1083" t="s">
        <v>1657</v>
      </c>
      <c r="M1083" t="s">
        <v>1569</v>
      </c>
      <c r="O1083">
        <v>0</v>
      </c>
    </row>
    <row r="1084" spans="3:15" hidden="1" x14ac:dyDescent="0.25">
      <c r="C1084" t="str">
        <f t="shared" si="16"/>
        <v>select N'Чебан Лілія Володимірівна', N'81',  N'Операційна №2',  N'сестра медична операційна',  N'0.25', 8, 260, 0, getDate(), null, getDate() union all</v>
      </c>
      <c r="D1084" t="s">
        <v>864</v>
      </c>
      <c r="E1084" t="s">
        <v>532</v>
      </c>
      <c r="F1084" t="s">
        <v>227</v>
      </c>
      <c r="G1084" t="s">
        <v>228</v>
      </c>
      <c r="H1084" t="s">
        <v>577</v>
      </c>
      <c r="I1084" t="s">
        <v>48</v>
      </c>
      <c r="J1084" t="s">
        <v>49</v>
      </c>
      <c r="K1084" s="5" t="s">
        <v>1668</v>
      </c>
      <c r="L1084" t="s">
        <v>1574</v>
      </c>
      <c r="M1084" t="s">
        <v>1570</v>
      </c>
      <c r="O1084">
        <v>0</v>
      </c>
    </row>
    <row r="1085" spans="3:15" hidden="1" x14ac:dyDescent="0.25">
      <c r="C1085" t="str">
        <f t="shared" si="16"/>
        <v>select N'Чекан Ганна Іванівна', N'84',  N'Терапевтичний блок інтенсивної терапії',  N'Молодша медична сестра',  N'1.00', 8, 120, 0, getDate(), null, getDate() union all</v>
      </c>
      <c r="D1085" t="s">
        <v>289</v>
      </c>
      <c r="E1085" t="s">
        <v>88</v>
      </c>
      <c r="F1085" t="s">
        <v>89</v>
      </c>
      <c r="G1085" t="s">
        <v>111</v>
      </c>
      <c r="H1085" t="s">
        <v>290</v>
      </c>
      <c r="I1085" t="s">
        <v>48</v>
      </c>
      <c r="J1085" t="s">
        <v>112</v>
      </c>
      <c r="K1085" t="s">
        <v>1569</v>
      </c>
      <c r="L1085" t="s">
        <v>1569</v>
      </c>
      <c r="M1085" t="s">
        <v>1569</v>
      </c>
      <c r="O1085">
        <v>0</v>
      </c>
    </row>
    <row r="1086" spans="3:15" hidden="1" x14ac:dyDescent="0.25">
      <c r="C1086" t="str">
        <f t="shared" si="16"/>
        <v>select N'Чекан Любомир Анатолійович', N'18',  N'Хірургічне відділення №1',  N'лікар-уролог',  N'1.00', 0, 0, 2351.23812768, getDate(), null, getDate() union all</v>
      </c>
      <c r="D1086" t="s">
        <v>873</v>
      </c>
      <c r="E1086" t="s">
        <v>151</v>
      </c>
      <c r="F1086" t="s">
        <v>152</v>
      </c>
      <c r="G1086" t="s">
        <v>872</v>
      </c>
      <c r="H1086" t="s">
        <v>1719</v>
      </c>
      <c r="I1086" t="s">
        <v>26</v>
      </c>
      <c r="J1086" t="s">
        <v>26</v>
      </c>
      <c r="K1086" s="5" t="s">
        <v>1668</v>
      </c>
      <c r="L1086" t="s">
        <v>1657</v>
      </c>
      <c r="M1086" t="s">
        <v>1569</v>
      </c>
      <c r="O1086" t="s">
        <v>1601</v>
      </c>
    </row>
    <row r="1087" spans="3:15" hidden="1" x14ac:dyDescent="0.25">
      <c r="C1087" t="str">
        <f t="shared" si="16"/>
        <v>select N'Чекан Любомир Анатолійович', N'106',  N'Педіатричне відділення',  N'лікар-уролог дитячий',  N'0.25', 0, 0, 0, getDate(), null, getDate() union all</v>
      </c>
      <c r="D1087" t="s">
        <v>873</v>
      </c>
      <c r="E1087" t="s">
        <v>1319</v>
      </c>
      <c r="F1087" t="s">
        <v>1320</v>
      </c>
      <c r="G1087" t="s">
        <v>1324</v>
      </c>
      <c r="H1087" t="s">
        <v>1720</v>
      </c>
      <c r="I1087" t="s">
        <v>26</v>
      </c>
      <c r="J1087" t="s">
        <v>26</v>
      </c>
      <c r="K1087" s="5" t="s">
        <v>1668</v>
      </c>
      <c r="L1087" t="s">
        <v>1574</v>
      </c>
      <c r="M1087" t="s">
        <v>1570</v>
      </c>
      <c r="O1087">
        <v>0</v>
      </c>
    </row>
    <row r="1088" spans="3:15" hidden="1" x14ac:dyDescent="0.25">
      <c r="C1088" t="str">
        <f t="shared" si="16"/>
        <v>select N'Чекан Марія Василівна', N'32',  N'Кабінет з ультразвукової діагностики',  N'лікар з ультразвукової діагностики',  N'0.75', 0, 0, 0, getDate(), null, getDate() union all</v>
      </c>
      <c r="D1088" t="s">
        <v>979</v>
      </c>
      <c r="E1088" t="s">
        <v>303</v>
      </c>
      <c r="F1088" t="s">
        <v>84</v>
      </c>
      <c r="G1088" t="s">
        <v>159</v>
      </c>
      <c r="H1088" t="s">
        <v>106</v>
      </c>
      <c r="I1088" t="s">
        <v>26</v>
      </c>
      <c r="J1088" t="s">
        <v>26</v>
      </c>
      <c r="K1088" t="s">
        <v>1569</v>
      </c>
      <c r="L1088" t="s">
        <v>1572</v>
      </c>
      <c r="M1088" t="s">
        <v>1572</v>
      </c>
      <c r="O1088">
        <v>0</v>
      </c>
    </row>
    <row r="1089" spans="3:15" hidden="1" x14ac:dyDescent="0.25">
      <c r="C1089" t="str">
        <f t="shared" si="16"/>
        <v>select N'Чекан Марія Василівна', N'28',  N'Рентгенологічний блок',  N'лікар-рентгенолог',  N'0.25', 8, 360, 0, getDate(), null, getDate() union all</v>
      </c>
      <c r="D1089" t="s">
        <v>979</v>
      </c>
      <c r="E1089" t="s">
        <v>370</v>
      </c>
      <c r="F1089" t="s">
        <v>365</v>
      </c>
      <c r="G1089" t="s">
        <v>371</v>
      </c>
      <c r="H1089" t="s">
        <v>106</v>
      </c>
      <c r="I1089">
        <v>8</v>
      </c>
      <c r="J1089">
        <v>360</v>
      </c>
      <c r="K1089" t="s">
        <v>1569</v>
      </c>
      <c r="L1089" t="s">
        <v>1570</v>
      </c>
      <c r="M1089" t="s">
        <v>1570</v>
      </c>
      <c r="O1089">
        <v>0</v>
      </c>
    </row>
    <row r="1090" spans="3:15" hidden="1" x14ac:dyDescent="0.25">
      <c r="C1090" t="str">
        <f t="shared" ref="C1090:C1153" si="17">CONCATENATE("select N'",D1090,"', N'",F1090,"', "," N'",E1090,"',  N'",G1090,"',  N'",M1090,"', ",I1090,", ",J1090,", ",O1090,", getDate(), null, getDate() union all")</f>
        <v>select N'Чекан Сільва Сергіївна', N'93',  N'Бухгалтерія',  N'Бухгалтер з обліку матеріальних цінностей',  N'1.00', 10, 800, 0, getDate(), null, getDate() union all</v>
      </c>
      <c r="D1090" t="s">
        <v>1494</v>
      </c>
      <c r="E1090" t="s">
        <v>330</v>
      </c>
      <c r="F1090" t="s">
        <v>331</v>
      </c>
      <c r="G1090" t="s">
        <v>1169</v>
      </c>
      <c r="H1090" t="s">
        <v>25</v>
      </c>
      <c r="I1090" t="s">
        <v>55</v>
      </c>
      <c r="J1090" t="s">
        <v>56</v>
      </c>
      <c r="K1090" t="s">
        <v>1569</v>
      </c>
      <c r="L1090" t="s">
        <v>1569</v>
      </c>
      <c r="M1090" t="s">
        <v>1569</v>
      </c>
      <c r="O1090">
        <v>0</v>
      </c>
    </row>
    <row r="1091" spans="3:15" hidden="1" x14ac:dyDescent="0.25">
      <c r="C1091" t="str">
        <f t="shared" si="17"/>
        <v>select N'Чеканов Дмитро Юрійович', N'65',  N'Відділення інтенсивної терапії новонароджених',  N'лікар-хірург дитячий',  N'0.50', 0, 0, 0, getDate(), null, getDate() union all</v>
      </c>
      <c r="D1091" t="s">
        <v>1323</v>
      </c>
      <c r="E1091" t="s">
        <v>79</v>
      </c>
      <c r="F1091" t="s">
        <v>80</v>
      </c>
      <c r="G1091" t="s">
        <v>575</v>
      </c>
      <c r="H1091" t="s">
        <v>1721</v>
      </c>
      <c r="I1091" t="s">
        <v>26</v>
      </c>
      <c r="J1091" t="s">
        <v>26</v>
      </c>
      <c r="K1091" t="s">
        <v>1571</v>
      </c>
      <c r="L1091" t="s">
        <v>1569</v>
      </c>
      <c r="M1091" t="s">
        <v>1571</v>
      </c>
      <c r="O1091">
        <v>0</v>
      </c>
    </row>
    <row r="1092" spans="3:15" hidden="1" x14ac:dyDescent="0.25">
      <c r="C1092" t="str">
        <f t="shared" si="17"/>
        <v>select N'Чепа Тетяна Іванівна', N'83',  N'Відділення патології вагітності та екстрагенітальної патології',  N'Молодша медична сестра',  N'1.00', 8, 120, 0, getDate(), null, getDate() union all</v>
      </c>
      <c r="D1092" t="s">
        <v>678</v>
      </c>
      <c r="E1092" t="s">
        <v>44</v>
      </c>
      <c r="F1092" t="s">
        <v>45</v>
      </c>
      <c r="G1092" t="s">
        <v>111</v>
      </c>
      <c r="H1092" t="s">
        <v>25</v>
      </c>
      <c r="I1092" t="s">
        <v>48</v>
      </c>
      <c r="J1092" t="s">
        <v>112</v>
      </c>
      <c r="K1092" t="s">
        <v>1569</v>
      </c>
      <c r="L1092" t="s">
        <v>1569</v>
      </c>
      <c r="M1092" t="s">
        <v>1569</v>
      </c>
      <c r="O1092">
        <v>0</v>
      </c>
    </row>
    <row r="1093" spans="3:15" hidden="1" x14ac:dyDescent="0.25">
      <c r="C1093" t="str">
        <f t="shared" si="17"/>
        <v>select N'Черепаня Ярослава Степанівна', N'25',  N'Клініко-діагностична лабораторія',  N'лаборант',  N'0.50', 8, 200, 0, getDate(), null, getDate() union all</v>
      </c>
      <c r="D1093" t="s">
        <v>852</v>
      </c>
      <c r="E1093" t="s">
        <v>268</v>
      </c>
      <c r="F1093" t="s">
        <v>269</v>
      </c>
      <c r="G1093" t="s">
        <v>270</v>
      </c>
      <c r="H1093" t="s">
        <v>25</v>
      </c>
      <c r="I1093" t="s">
        <v>48</v>
      </c>
      <c r="J1093" t="s">
        <v>95</v>
      </c>
      <c r="K1093" t="s">
        <v>1571</v>
      </c>
      <c r="L1093" t="s">
        <v>1569</v>
      </c>
      <c r="M1093" t="s">
        <v>1571</v>
      </c>
      <c r="O1093">
        <v>0</v>
      </c>
    </row>
    <row r="1094" spans="3:15" hidden="1" x14ac:dyDescent="0.25">
      <c r="C1094" t="str">
        <f t="shared" si="17"/>
        <v>select N'Черничка Мар"яна Петрівна', N'79',  N'Відділення Судинної Хірургії',  N'сестра медична',  N'1.00', 8, 200, 0, getDate(), null, getDate() union all</v>
      </c>
      <c r="D1094" t="s">
        <v>1561</v>
      </c>
      <c r="E1094" t="s">
        <v>67</v>
      </c>
      <c r="F1094" t="s">
        <v>68</v>
      </c>
      <c r="G1094" t="s">
        <v>93</v>
      </c>
      <c r="H1094" t="s">
        <v>149</v>
      </c>
      <c r="I1094" t="s">
        <v>48</v>
      </c>
      <c r="J1094" t="s">
        <v>95</v>
      </c>
      <c r="K1094" t="s">
        <v>1569</v>
      </c>
      <c r="L1094" t="s">
        <v>1569</v>
      </c>
      <c r="M1094" t="s">
        <v>1569</v>
      </c>
      <c r="O1094">
        <v>0</v>
      </c>
    </row>
    <row r="1095" spans="3:15" hidden="1" x14ac:dyDescent="0.25">
      <c r="C1095" t="str">
        <f t="shared" si="17"/>
        <v>select N'Чикун Аделія-Анна Анварівна', N'84',  N'Інсультне відділення',  N'лікар-інтерн',  N'1.00', 0, 0, 0, getDate(), null, getDate() union all</v>
      </c>
      <c r="D1095" t="s">
        <v>1394</v>
      </c>
      <c r="E1095" t="s">
        <v>282</v>
      </c>
      <c r="F1095" t="s">
        <v>89</v>
      </c>
      <c r="G1095" t="s">
        <v>1567</v>
      </c>
      <c r="H1095">
        <v>1</v>
      </c>
      <c r="I1095" t="s">
        <v>26</v>
      </c>
      <c r="J1095" t="s">
        <v>26</v>
      </c>
      <c r="K1095" t="s">
        <v>1569</v>
      </c>
      <c r="L1095" t="s">
        <v>1569</v>
      </c>
      <c r="M1095" t="s">
        <v>1569</v>
      </c>
      <c r="O1095">
        <v>0</v>
      </c>
    </row>
    <row r="1096" spans="3:15" hidden="1" x14ac:dyDescent="0.25">
      <c r="C1096" t="str">
        <f t="shared" si="17"/>
        <v>select N'Чикун Сергій Вікторович', N'991',  N'Операційне відділення',  N'завідувач',  N'0.75', 0, 0, 0, getDate(), null, getDate() union all</v>
      </c>
      <c r="D1096" t="s">
        <v>296</v>
      </c>
      <c r="E1096" t="s">
        <v>297</v>
      </c>
      <c r="F1096">
        <v>991</v>
      </c>
      <c r="G1096" t="s">
        <v>69</v>
      </c>
      <c r="H1096" t="s">
        <v>25</v>
      </c>
      <c r="I1096" t="s">
        <v>26</v>
      </c>
      <c r="J1096" t="s">
        <v>26</v>
      </c>
      <c r="K1096" s="5" t="s">
        <v>1669</v>
      </c>
      <c r="L1096" t="s">
        <v>1571</v>
      </c>
      <c r="M1096" t="s">
        <v>1572</v>
      </c>
      <c r="O1096">
        <v>0</v>
      </c>
    </row>
    <row r="1097" spans="3:15" hidden="1" x14ac:dyDescent="0.25">
      <c r="C1097" t="str">
        <f t="shared" si="17"/>
        <v>select N'Чикун Сергій Вікторович', N'7',  N'Відділення анестезіології та інтенсивної терапії',  N'лікар-анестезіолог',  N'0.75', 0, 0, 0, getDate(), null, getDate() union all</v>
      </c>
      <c r="D1097" t="s">
        <v>296</v>
      </c>
      <c r="E1097" t="s">
        <v>206</v>
      </c>
      <c r="F1097" t="s">
        <v>140</v>
      </c>
      <c r="G1097" t="s">
        <v>219</v>
      </c>
      <c r="H1097" t="s">
        <v>1423</v>
      </c>
      <c r="I1097" t="s">
        <v>26</v>
      </c>
      <c r="J1097" t="s">
        <v>26</v>
      </c>
      <c r="K1097" s="5" t="s">
        <v>1669</v>
      </c>
      <c r="L1097" t="s">
        <v>1571</v>
      </c>
      <c r="M1097" t="s">
        <v>1572</v>
      </c>
      <c r="O1097">
        <v>0</v>
      </c>
    </row>
    <row r="1098" spans="3:15" hidden="1" x14ac:dyDescent="0.25">
      <c r="C1098" t="str">
        <f t="shared" si="17"/>
        <v>select N'Човбан Едуард Михайлович', N'19',  N'Гнійно-септичне хірургічне відділення',  N'лікар-хірург',  N'1.00', 0, 0, 1173.3334, getDate(), null, getDate() union all</v>
      </c>
      <c r="D1098" t="s">
        <v>465</v>
      </c>
      <c r="E1098" t="s">
        <v>137</v>
      </c>
      <c r="F1098" t="s">
        <v>138</v>
      </c>
      <c r="G1098" t="s">
        <v>435</v>
      </c>
      <c r="H1098">
        <v>1</v>
      </c>
      <c r="I1098" t="s">
        <v>26</v>
      </c>
      <c r="J1098" t="s">
        <v>26</v>
      </c>
      <c r="K1098" s="5" t="s">
        <v>1668</v>
      </c>
      <c r="L1098" t="s">
        <v>1657</v>
      </c>
      <c r="M1098" t="s">
        <v>1569</v>
      </c>
      <c r="O1098" t="s">
        <v>466</v>
      </c>
    </row>
    <row r="1099" spans="3:15" hidden="1" x14ac:dyDescent="0.25">
      <c r="C1099" t="str">
        <f t="shared" si="17"/>
        <v>select N'Човбан Едуард Михайлович', N'18',  N'Хірургічне відділення №1',  N'лікар-хірург',  N'0.25', 0, 0, 348.25623, getDate(), null, getDate() union all</v>
      </c>
      <c r="D1099" t="s">
        <v>465</v>
      </c>
      <c r="E1099" t="s">
        <v>151</v>
      </c>
      <c r="F1099" t="s">
        <v>152</v>
      </c>
      <c r="G1099" t="s">
        <v>435</v>
      </c>
      <c r="H1099" t="s">
        <v>577</v>
      </c>
      <c r="I1099" t="s">
        <v>26</v>
      </c>
      <c r="J1099" t="s">
        <v>26</v>
      </c>
      <c r="K1099" s="5" t="s">
        <v>1668</v>
      </c>
      <c r="L1099" t="s">
        <v>1574</v>
      </c>
      <c r="M1099" t="s">
        <v>1570</v>
      </c>
      <c r="O1099" t="s">
        <v>1407</v>
      </c>
    </row>
    <row r="1100" spans="3:15" hidden="1" x14ac:dyDescent="0.25">
      <c r="C1100" t="str">
        <f t="shared" si="17"/>
        <v>select N'Човбан Маріанна Петрівна', N'32',  N'Неврологічний кабінет',  N'лікар-невропатолог',  N'1.00', 0, 0, 0, getDate(), null, getDate() union all</v>
      </c>
      <c r="D1100" t="s">
        <v>954</v>
      </c>
      <c r="E1100" t="s">
        <v>97</v>
      </c>
      <c r="F1100" t="s">
        <v>84</v>
      </c>
      <c r="G1100" t="s">
        <v>90</v>
      </c>
      <c r="H1100">
        <v>1</v>
      </c>
      <c r="I1100" t="s">
        <v>26</v>
      </c>
      <c r="J1100" t="s">
        <v>26</v>
      </c>
      <c r="K1100" t="s">
        <v>1569</v>
      </c>
      <c r="L1100" t="s">
        <v>1569</v>
      </c>
      <c r="M1100" t="s">
        <v>1569</v>
      </c>
      <c r="O1100">
        <v>0</v>
      </c>
    </row>
    <row r="1101" spans="3:15" hidden="1" x14ac:dyDescent="0.25">
      <c r="C1101" t="str">
        <f t="shared" si="17"/>
        <v>select N'Чокнаді Мар''яна Михайлівна', N'32',  N'Поліклінічне відділення',  N'сестра медична старша',  N'1.00', 8, 280, 0, getDate(), null, getDate() union all</v>
      </c>
      <c r="D1101" t="s">
        <v>1621</v>
      </c>
      <c r="E1101" t="s">
        <v>438</v>
      </c>
      <c r="F1101" t="s">
        <v>84</v>
      </c>
      <c r="G1101" t="s">
        <v>117</v>
      </c>
      <c r="H1101" t="s">
        <v>25</v>
      </c>
      <c r="I1101" t="s">
        <v>48</v>
      </c>
      <c r="J1101" t="s">
        <v>118</v>
      </c>
      <c r="K1101" s="5" t="s">
        <v>1668</v>
      </c>
      <c r="L1101" t="s">
        <v>1657</v>
      </c>
      <c r="M1101" t="s">
        <v>1569</v>
      </c>
      <c r="O1101">
        <v>0</v>
      </c>
    </row>
    <row r="1102" spans="3:15" hidden="1" x14ac:dyDescent="0.25">
      <c r="C1102" t="str">
        <f t="shared" si="17"/>
        <v>select N'Чокнаді Мар''яна Михайлівна', N'32',  N'Операційний блок',  N'сестра медична-анестезист',  N'0.25', 8, 260, 0, getDate(), null, getDate() union all</v>
      </c>
      <c r="D1102" t="s">
        <v>1621</v>
      </c>
      <c r="E1102" t="s">
        <v>346</v>
      </c>
      <c r="F1102" t="s">
        <v>84</v>
      </c>
      <c r="G1102" t="s">
        <v>362</v>
      </c>
      <c r="H1102" t="s">
        <v>592</v>
      </c>
      <c r="I1102" t="s">
        <v>48</v>
      </c>
      <c r="J1102" t="s">
        <v>49</v>
      </c>
      <c r="K1102" s="5" t="s">
        <v>1668</v>
      </c>
      <c r="L1102" t="s">
        <v>1574</v>
      </c>
      <c r="M1102" t="s">
        <v>1570</v>
      </c>
      <c r="O1102">
        <v>0</v>
      </c>
    </row>
    <row r="1103" spans="3:15" hidden="1" x14ac:dyDescent="0.25">
      <c r="C1103" t="str">
        <f t="shared" si="17"/>
        <v>select N'Чорі Світлана Михайлівна', N'84',  N'Інсультне відділення',  N'сестра медична',  N'1.00', 8, 200, 0, getDate(), null, getDate() union all</v>
      </c>
      <c r="D1103" t="s">
        <v>628</v>
      </c>
      <c r="E1103" t="s">
        <v>282</v>
      </c>
      <c r="F1103" t="s">
        <v>89</v>
      </c>
      <c r="G1103" t="s">
        <v>93</v>
      </c>
      <c r="H1103" t="s">
        <v>181</v>
      </c>
      <c r="I1103" t="s">
        <v>48</v>
      </c>
      <c r="J1103" t="s">
        <v>95</v>
      </c>
      <c r="K1103" t="s">
        <v>1569</v>
      </c>
      <c r="L1103" t="s">
        <v>1569</v>
      </c>
      <c r="M1103" t="s">
        <v>1569</v>
      </c>
      <c r="O1103">
        <v>0</v>
      </c>
    </row>
    <row r="1104" spans="3:15" hidden="1" x14ac:dyDescent="0.25">
      <c r="C1104" t="str">
        <f t="shared" si="17"/>
        <v>select N'Чорій Вікторія Іванівна', N'82',  N'Відділення інтенсивної терапії для вагітної, роділлі, породіллі',  N'акушерка',  N'0.75', 8, 260, 0, getDate(), null, getDate() union all</v>
      </c>
      <c r="D1104" t="s">
        <v>484</v>
      </c>
      <c r="E1104" t="s">
        <v>485</v>
      </c>
      <c r="F1104" t="s">
        <v>486</v>
      </c>
      <c r="G1104" t="s">
        <v>46</v>
      </c>
      <c r="H1104" t="s">
        <v>487</v>
      </c>
      <c r="I1104" t="s">
        <v>48</v>
      </c>
      <c r="J1104" t="s">
        <v>49</v>
      </c>
      <c r="K1104" t="s">
        <v>1572</v>
      </c>
      <c r="L1104" t="s">
        <v>1569</v>
      </c>
      <c r="M1104" t="s">
        <v>1572</v>
      </c>
      <c r="O1104">
        <v>0</v>
      </c>
    </row>
    <row r="1105" spans="3:15" hidden="1" x14ac:dyDescent="0.25">
      <c r="C1105" t="str">
        <f t="shared" si="17"/>
        <v>select N'Чорій Віта Іванівна', N'21',  N'Онкологічне відділення',  N'Молодша медична сестра',  N'1.00', 8, 120, 0, getDate(), null, getDate() union all</v>
      </c>
      <c r="D1105" t="s">
        <v>189</v>
      </c>
      <c r="E1105" t="s">
        <v>40</v>
      </c>
      <c r="F1105" t="s">
        <v>41</v>
      </c>
      <c r="G1105" t="s">
        <v>111</v>
      </c>
      <c r="H1105" t="s">
        <v>25</v>
      </c>
      <c r="I1105" t="s">
        <v>48</v>
      </c>
      <c r="J1105" t="s">
        <v>112</v>
      </c>
      <c r="K1105" t="s">
        <v>1569</v>
      </c>
      <c r="L1105" t="s">
        <v>1569</v>
      </c>
      <c r="M1105" t="s">
        <v>1569</v>
      </c>
      <c r="O1105">
        <v>0</v>
      </c>
    </row>
    <row r="1106" spans="3:15" hidden="1" x14ac:dyDescent="0.25">
      <c r="C1106" t="str">
        <f t="shared" si="17"/>
        <v>select N'Чубірка Георгіна Мігалівна', N'2',  N'Відділення екстреної (невідкладної) медичної допомоги',  N'реєстратор медичний',  N'1.00', 8, 360, 0, getDate(), null, getDate() union all</v>
      </c>
      <c r="D1106" t="s">
        <v>665</v>
      </c>
      <c r="E1106" t="s">
        <v>173</v>
      </c>
      <c r="F1106" t="s">
        <v>30</v>
      </c>
      <c r="G1106" t="s">
        <v>313</v>
      </c>
      <c r="H1106" t="s">
        <v>25</v>
      </c>
      <c r="I1106" t="s">
        <v>48</v>
      </c>
      <c r="J1106" t="s">
        <v>314</v>
      </c>
      <c r="K1106" s="5" t="s">
        <v>1668</v>
      </c>
      <c r="L1106" t="s">
        <v>1657</v>
      </c>
      <c r="M1106" t="s">
        <v>1569</v>
      </c>
      <c r="O1106">
        <v>0</v>
      </c>
    </row>
    <row r="1107" spans="3:15" hidden="1" x14ac:dyDescent="0.25">
      <c r="C1107" t="str">
        <f t="shared" si="17"/>
        <v>select N'Чубірка Георгіна Мігалівна', N'2',  N'Відділення екстреної (невідкладної) медичної допомоги',  N'реєстратор медичний',  N'0.25', 8, 360, 0, getDate(), null, getDate() union all</v>
      </c>
      <c r="D1107" t="s">
        <v>665</v>
      </c>
      <c r="E1107" t="s">
        <v>173</v>
      </c>
      <c r="F1107" t="s">
        <v>30</v>
      </c>
      <c r="G1107" t="s">
        <v>313</v>
      </c>
      <c r="H1107" t="s">
        <v>592</v>
      </c>
      <c r="I1107" t="s">
        <v>48</v>
      </c>
      <c r="J1107" t="s">
        <v>314</v>
      </c>
      <c r="K1107" s="5" t="s">
        <v>1668</v>
      </c>
      <c r="L1107" t="s">
        <v>1574</v>
      </c>
      <c r="M1107" t="s">
        <v>1570</v>
      </c>
      <c r="O1107">
        <v>0</v>
      </c>
    </row>
    <row r="1108" spans="3:15" hidden="1" x14ac:dyDescent="0.25">
      <c r="C1108" t="str">
        <f t="shared" si="17"/>
        <v>select N'Чубірка Надія Михайлівна', N'19',  N'Гнійно-септичне хірургічне відділення',  N'сестра медична',  N'1.00', 8, 200, 0, getDate(), null, getDate() union all</v>
      </c>
      <c r="D1108" t="s">
        <v>474</v>
      </c>
      <c r="E1108" t="s">
        <v>137</v>
      </c>
      <c r="F1108" t="s">
        <v>138</v>
      </c>
      <c r="G1108" t="s">
        <v>93</v>
      </c>
      <c r="H1108" t="s">
        <v>475</v>
      </c>
      <c r="I1108" t="s">
        <v>48</v>
      </c>
      <c r="J1108" t="s">
        <v>95</v>
      </c>
      <c r="K1108" t="s">
        <v>1569</v>
      </c>
      <c r="L1108" t="s">
        <v>1569</v>
      </c>
      <c r="M1108" t="s">
        <v>1569</v>
      </c>
      <c r="O1108">
        <v>0</v>
      </c>
    </row>
    <row r="1109" spans="3:15" hidden="1" x14ac:dyDescent="0.25">
      <c r="C1109" t="str">
        <f t="shared" si="17"/>
        <v>select N'Чубірко Віктор Іванович', N'82',  N'Відділення інтенсивної терапії для вагітної, роділлі, породіллі',  N'лікар-анестезіолог',  N'0.75', 0, 0, 0, getDate(), null, getDate() union all</v>
      </c>
      <c r="D1109" t="s">
        <v>633</v>
      </c>
      <c r="E1109" t="s">
        <v>485</v>
      </c>
      <c r="F1109" t="s">
        <v>486</v>
      </c>
      <c r="G1109" t="s">
        <v>219</v>
      </c>
      <c r="H1109" t="s">
        <v>1706</v>
      </c>
      <c r="I1109" t="s">
        <v>26</v>
      </c>
      <c r="J1109" t="s">
        <v>26</v>
      </c>
      <c r="K1109" t="s">
        <v>1569</v>
      </c>
      <c r="L1109" t="s">
        <v>1572</v>
      </c>
      <c r="M1109" t="s">
        <v>1572</v>
      </c>
      <c r="O1109">
        <v>0</v>
      </c>
    </row>
    <row r="1110" spans="3:15" hidden="1" x14ac:dyDescent="0.25">
      <c r="C1110" t="str">
        <f t="shared" si="17"/>
        <v>select N'Чубірко Віктор Іванович', N'995',  N'Відділення інтенсивної терапії для вагітної, роділлі, породіллі',  N'завідувач',  N'0.25', 0, 0, 0, getDate(), null, getDate() union all</v>
      </c>
      <c r="D1110" t="s">
        <v>633</v>
      </c>
      <c r="E1110" t="s">
        <v>485</v>
      </c>
      <c r="F1110">
        <v>995</v>
      </c>
      <c r="G1110" t="s">
        <v>69</v>
      </c>
      <c r="H1110" t="s">
        <v>25</v>
      </c>
      <c r="I1110" t="s">
        <v>26</v>
      </c>
      <c r="J1110" t="s">
        <v>26</v>
      </c>
      <c r="K1110" t="s">
        <v>1569</v>
      </c>
      <c r="L1110" t="s">
        <v>1570</v>
      </c>
      <c r="M1110" t="s">
        <v>1570</v>
      </c>
      <c r="O1110">
        <v>0</v>
      </c>
    </row>
    <row r="1111" spans="3:15" hidden="1" x14ac:dyDescent="0.25">
      <c r="C1111" t="str">
        <f t="shared" si="17"/>
        <v>select N'Чулей Ігор Олександрович', N'32',  N'Сектор медичних оглядів',  N'лікар-невропатолог',  N'0.50', 0, 0, 1828.55, getDate(), null, getDate() union all</v>
      </c>
      <c r="D1111" t="s">
        <v>1200</v>
      </c>
      <c r="E1111" t="s">
        <v>373</v>
      </c>
      <c r="F1111" t="s">
        <v>84</v>
      </c>
      <c r="G1111" t="s">
        <v>90</v>
      </c>
      <c r="H1111" t="s">
        <v>1722</v>
      </c>
      <c r="I1111" t="s">
        <v>26</v>
      </c>
      <c r="J1111" t="s">
        <v>26</v>
      </c>
      <c r="K1111" t="s">
        <v>1571</v>
      </c>
      <c r="L1111" t="s">
        <v>1569</v>
      </c>
      <c r="M1111" t="s">
        <v>1571</v>
      </c>
      <c r="O1111" t="s">
        <v>1598</v>
      </c>
    </row>
    <row r="1112" spans="3:15" hidden="1" x14ac:dyDescent="0.25">
      <c r="C1112" t="str">
        <f t="shared" si="17"/>
        <v>select N'Чучка Володимир Володимирович', N'33',  N'Жіноча консультація',  N'лікар-акушер-гінеколог',  N'1.00', 0, 0, 0, getDate(), null, getDate() union all</v>
      </c>
      <c r="D1112" t="s">
        <v>947</v>
      </c>
      <c r="E1112" t="s">
        <v>222</v>
      </c>
      <c r="F1112" t="s">
        <v>223</v>
      </c>
      <c r="G1112" t="s">
        <v>36</v>
      </c>
      <c r="H1112">
        <v>1</v>
      </c>
      <c r="I1112" t="s">
        <v>26</v>
      </c>
      <c r="J1112" t="s">
        <v>26</v>
      </c>
      <c r="K1112" t="s">
        <v>1569</v>
      </c>
      <c r="L1112" t="s">
        <v>1569</v>
      </c>
      <c r="M1112" t="s">
        <v>1569</v>
      </c>
      <c r="O1112">
        <v>0</v>
      </c>
    </row>
    <row r="1113" spans="3:15" hidden="1" x14ac:dyDescent="0.25">
      <c r="C1113" t="str">
        <f t="shared" si="17"/>
        <v>select N'Шаленик Андреа Іванівна', N'83',  N'Відділення патології вагітності та екстрагенітальної патології',  N'акушерка',  N'1.00', 8, 260, 0, getDate(), null, getDate() union all</v>
      </c>
      <c r="D1113" t="s">
        <v>868</v>
      </c>
      <c r="E1113" t="s">
        <v>44</v>
      </c>
      <c r="F1113" t="s">
        <v>45</v>
      </c>
      <c r="G1113" t="s">
        <v>46</v>
      </c>
      <c r="H1113" t="s">
        <v>142</v>
      </c>
      <c r="I1113" t="s">
        <v>48</v>
      </c>
      <c r="J1113" t="s">
        <v>49</v>
      </c>
      <c r="K1113" t="s">
        <v>1569</v>
      </c>
      <c r="L1113" t="s">
        <v>1569</v>
      </c>
      <c r="M1113" t="s">
        <v>1569</v>
      </c>
      <c r="O1113">
        <v>0</v>
      </c>
    </row>
    <row r="1114" spans="3:15" hidden="1" x14ac:dyDescent="0.25">
      <c r="C1114" t="str">
        <f t="shared" si="17"/>
        <v>select N'Шаленик Ксенія Іванівна', N'81',  N'Операційна №2 на два операційні столи',  N'Молодша медична сестра',  N'1.00', 8, 120, 0, getDate(), null, getDate() union all</v>
      </c>
      <c r="D1114" t="s">
        <v>258</v>
      </c>
      <c r="E1114" t="s">
        <v>233</v>
      </c>
      <c r="F1114" t="s">
        <v>227</v>
      </c>
      <c r="G1114" t="s">
        <v>111</v>
      </c>
      <c r="H1114" t="s">
        <v>259</v>
      </c>
      <c r="I1114" t="s">
        <v>48</v>
      </c>
      <c r="J1114" t="s">
        <v>112</v>
      </c>
      <c r="K1114" t="s">
        <v>1569</v>
      </c>
      <c r="L1114" t="s">
        <v>1569</v>
      </c>
      <c r="M1114" t="s">
        <v>1569</v>
      </c>
      <c r="O1114">
        <v>0</v>
      </c>
    </row>
    <row r="1115" spans="3:15" hidden="1" x14ac:dyDescent="0.25">
      <c r="C1115" t="str">
        <f t="shared" si="17"/>
        <v>select N'Шаленик Ліліана Василівна', N'81',  N'Ургентна мала операційна',  N'сестра медична операційна',  N'1.00', 8, 260, 0, getDate(), null, getDate() union all</v>
      </c>
      <c r="D1115" t="s">
        <v>1196</v>
      </c>
      <c r="E1115" t="s">
        <v>324</v>
      </c>
      <c r="F1115" t="s">
        <v>227</v>
      </c>
      <c r="G1115" t="s">
        <v>228</v>
      </c>
      <c r="H1115" t="s">
        <v>31</v>
      </c>
      <c r="I1115" t="s">
        <v>48</v>
      </c>
      <c r="J1115" t="s">
        <v>49</v>
      </c>
      <c r="K1115" t="s">
        <v>1569</v>
      </c>
      <c r="L1115" t="s">
        <v>1569</v>
      </c>
      <c r="M1115" t="s">
        <v>1569</v>
      </c>
      <c r="O1115">
        <v>0</v>
      </c>
    </row>
    <row r="1116" spans="3:15" hidden="1" x14ac:dyDescent="0.25">
      <c r="C1116" t="str">
        <f t="shared" si="17"/>
        <v>select N'Шаленик Наталія Андріївна', N'22',  N'Відділення загальної терапії',  N'сестра медична маніпуляційна',  N'1.00', 8, 260, 0, getDate(), null, getDate() union all</v>
      </c>
      <c r="D1116" t="s">
        <v>445</v>
      </c>
      <c r="E1116" t="s">
        <v>202</v>
      </c>
      <c r="F1116" t="s">
        <v>203</v>
      </c>
      <c r="G1116" t="s">
        <v>188</v>
      </c>
      <c r="H1116" t="s">
        <v>181</v>
      </c>
      <c r="I1116" t="s">
        <v>48</v>
      </c>
      <c r="J1116" t="s">
        <v>49</v>
      </c>
      <c r="K1116" t="s">
        <v>1569</v>
      </c>
      <c r="L1116" t="s">
        <v>1569</v>
      </c>
      <c r="M1116" t="s">
        <v>1569</v>
      </c>
      <c r="O1116">
        <v>0</v>
      </c>
    </row>
    <row r="1117" spans="3:15" hidden="1" x14ac:dyDescent="0.25">
      <c r="C1117" t="str">
        <f t="shared" si="17"/>
        <v>select N'Шафар Христина Сергіївна', N'21',  N'Онкологічне відділення',  N'сестра медична',  N'1.00', 8, 200, 0, getDate(), null, getDate() union all</v>
      </c>
      <c r="D1117" t="s">
        <v>284</v>
      </c>
      <c r="E1117" t="s">
        <v>40</v>
      </c>
      <c r="F1117" t="s">
        <v>41</v>
      </c>
      <c r="G1117" t="s">
        <v>93</v>
      </c>
      <c r="H1117" t="s">
        <v>181</v>
      </c>
      <c r="I1117" t="s">
        <v>48</v>
      </c>
      <c r="J1117" t="s">
        <v>95</v>
      </c>
      <c r="K1117" t="s">
        <v>1569</v>
      </c>
      <c r="L1117" t="s">
        <v>1569</v>
      </c>
      <c r="M1117" t="s">
        <v>1569</v>
      </c>
      <c r="O1117">
        <v>0</v>
      </c>
    </row>
    <row r="1118" spans="3:15" hidden="1" x14ac:dyDescent="0.25">
      <c r="C1118" t="str">
        <f t="shared" si="17"/>
        <v>select N'Шах Юрій Миколайович', N'991',  N'Стоматологічне відділення',  N'завідувач',  N'1.00', 0, 0, 0, getDate(), null, getDate() union all</v>
      </c>
      <c r="D1118" t="s">
        <v>339</v>
      </c>
      <c r="E1118" t="s">
        <v>340</v>
      </c>
      <c r="F1118">
        <v>991</v>
      </c>
      <c r="G1118" t="s">
        <v>69</v>
      </c>
      <c r="H1118" t="s">
        <v>106</v>
      </c>
      <c r="I1118" t="s">
        <v>26</v>
      </c>
      <c r="J1118" t="s">
        <v>26</v>
      </c>
      <c r="K1118" t="s">
        <v>1569</v>
      </c>
      <c r="L1118" t="s">
        <v>1569</v>
      </c>
      <c r="M1118" t="s">
        <v>1569</v>
      </c>
      <c r="O1118">
        <v>0</v>
      </c>
    </row>
    <row r="1119" spans="3:15" hidden="1" x14ac:dyDescent="0.25">
      <c r="C1119" t="str">
        <f t="shared" si="17"/>
        <v>select N'Шваб Оксана Миколаївна', N'32',  N'Рецепція',  N'сестра медична',  N'1.00', 6, 320, 0, getDate(), null, getDate() union all</v>
      </c>
      <c r="D1119" t="s">
        <v>855</v>
      </c>
      <c r="E1119" t="s">
        <v>411</v>
      </c>
      <c r="F1119" t="s">
        <v>84</v>
      </c>
      <c r="G1119" t="s">
        <v>93</v>
      </c>
      <c r="H1119" t="s">
        <v>31</v>
      </c>
      <c r="I1119">
        <v>6</v>
      </c>
      <c r="J1119">
        <v>320</v>
      </c>
      <c r="K1119" t="s">
        <v>1569</v>
      </c>
      <c r="L1119" t="s">
        <v>1569</v>
      </c>
      <c r="M1119" t="s">
        <v>1569</v>
      </c>
      <c r="O1119">
        <v>0</v>
      </c>
    </row>
    <row r="1120" spans="3:15" hidden="1" x14ac:dyDescent="0.25">
      <c r="C1120" t="str">
        <f t="shared" si="17"/>
        <v>select N'Шваб Олена Петрівна', N'21',  N'Онкологічне відділення',  N'сестра медична',  N'1.00', 8, 200, 0, getDate(), null, getDate() union all</v>
      </c>
      <c r="D1120" t="s">
        <v>154</v>
      </c>
      <c r="E1120" t="s">
        <v>40</v>
      </c>
      <c r="F1120" t="s">
        <v>41</v>
      </c>
      <c r="G1120" t="s">
        <v>93</v>
      </c>
      <c r="H1120" t="s">
        <v>144</v>
      </c>
      <c r="I1120" t="s">
        <v>48</v>
      </c>
      <c r="J1120" t="s">
        <v>95</v>
      </c>
      <c r="K1120" t="s">
        <v>1569</v>
      </c>
      <c r="L1120" t="s">
        <v>1569</v>
      </c>
      <c r="M1120" t="s">
        <v>1569</v>
      </c>
      <c r="O1120">
        <v>0</v>
      </c>
    </row>
    <row r="1121" spans="3:15" hidden="1" x14ac:dyDescent="0.25">
      <c r="C1121" t="str">
        <f t="shared" si="17"/>
        <v>select N'Швайка Роман Михайлович', N'32',  N'Кабінет ендоскопії',  N'лікар-ендоскопіст',  N'0.50', 0, 0, 428.57138, getDate(), null, getDate() union all</v>
      </c>
      <c r="D1121" t="s">
        <v>400</v>
      </c>
      <c r="E1121" t="s">
        <v>389</v>
      </c>
      <c r="F1121" t="s">
        <v>84</v>
      </c>
      <c r="G1121" t="s">
        <v>390</v>
      </c>
      <c r="H1121" t="s">
        <v>381</v>
      </c>
      <c r="I1121" t="s">
        <v>26</v>
      </c>
      <c r="J1121" t="s">
        <v>26</v>
      </c>
      <c r="K1121" t="s">
        <v>1569</v>
      </c>
      <c r="L1121" t="s">
        <v>1571</v>
      </c>
      <c r="M1121" t="s">
        <v>1571</v>
      </c>
      <c r="O1121" t="s">
        <v>401</v>
      </c>
    </row>
    <row r="1122" spans="3:15" hidden="1" x14ac:dyDescent="0.25">
      <c r="C1122" t="str">
        <f t="shared" si="17"/>
        <v>select N'Швайка Роман Михайлович', N'28',  N'Ендоскопічний кабінет',  N'лікар-ендоскопіст',  N'0.50', 0, 0, 19.047617, getDate(), null, getDate() union all</v>
      </c>
      <c r="D1122" t="s">
        <v>400</v>
      </c>
      <c r="E1122" t="s">
        <v>380</v>
      </c>
      <c r="F1122" t="s">
        <v>365</v>
      </c>
      <c r="G1122" t="s">
        <v>390</v>
      </c>
      <c r="H1122" t="s">
        <v>381</v>
      </c>
      <c r="I1122" t="s">
        <v>26</v>
      </c>
      <c r="J1122" t="s">
        <v>26</v>
      </c>
      <c r="K1122" t="s">
        <v>1569</v>
      </c>
      <c r="L1122" t="s">
        <v>1571</v>
      </c>
      <c r="M1122" t="s">
        <v>1571</v>
      </c>
      <c r="O1122" t="s">
        <v>1302</v>
      </c>
    </row>
    <row r="1123" spans="3:15" hidden="1" x14ac:dyDescent="0.25">
      <c r="C1123" t="str">
        <f t="shared" si="17"/>
        <v>select N'Швед Людмила Іванівна', N'81',  N'Операційна №1',  N'Молодша медична сестра',  N'1.00', 8, 120, 0, getDate(), null, getDate() union all</v>
      </c>
      <c r="D1123" t="s">
        <v>676</v>
      </c>
      <c r="E1123" t="s">
        <v>231</v>
      </c>
      <c r="F1123" t="s">
        <v>227</v>
      </c>
      <c r="G1123" t="s">
        <v>111</v>
      </c>
      <c r="H1123" t="s">
        <v>204</v>
      </c>
      <c r="I1123" t="s">
        <v>48</v>
      </c>
      <c r="J1123" t="s">
        <v>112</v>
      </c>
      <c r="K1123" t="s">
        <v>1569</v>
      </c>
      <c r="L1123" t="s">
        <v>1569</v>
      </c>
      <c r="M1123" t="s">
        <v>1569</v>
      </c>
      <c r="O1123">
        <v>0</v>
      </c>
    </row>
    <row r="1124" spans="3:15" hidden="1" x14ac:dyDescent="0.25">
      <c r="C1124" t="str">
        <f t="shared" si="17"/>
        <v>select N'Шведюк Ірина Володимирівна', N'32',  N'Кабінет психіатра',  N'лікар-психіатр дитячий',  N'0.50', 0, 0, 0, getDate(), null, getDate() union all</v>
      </c>
      <c r="D1124" t="s">
        <v>1307</v>
      </c>
      <c r="E1124" t="s">
        <v>716</v>
      </c>
      <c r="F1124" t="s">
        <v>84</v>
      </c>
      <c r="G1124" t="s">
        <v>1308</v>
      </c>
      <c r="H1124">
        <v>1</v>
      </c>
      <c r="I1124" t="s">
        <v>26</v>
      </c>
      <c r="J1124" t="s">
        <v>26</v>
      </c>
      <c r="K1124" t="s">
        <v>1569</v>
      </c>
      <c r="L1124" t="s">
        <v>1571</v>
      </c>
      <c r="M1124" t="s">
        <v>1571</v>
      </c>
      <c r="N1124">
        <v>45523</v>
      </c>
      <c r="O1124">
        <v>0</v>
      </c>
    </row>
    <row r="1125" spans="3:15" hidden="1" x14ac:dyDescent="0.25">
      <c r="C1125" t="str">
        <f t="shared" si="17"/>
        <v>select N'Шведюк Ірина Володимирівна', N'32',  N'Кабінет психіатра',  N'лікар-психіатр',  N'0.50', 0, 0, 0, getDate(), null, getDate() union all</v>
      </c>
      <c r="D1125" t="s">
        <v>1307</v>
      </c>
      <c r="E1125" t="s">
        <v>716</v>
      </c>
      <c r="F1125" t="s">
        <v>84</v>
      </c>
      <c r="G1125" t="s">
        <v>717</v>
      </c>
      <c r="H1125">
        <v>1</v>
      </c>
      <c r="I1125" t="s">
        <v>26</v>
      </c>
      <c r="J1125" t="s">
        <v>26</v>
      </c>
      <c r="K1125" t="s">
        <v>1569</v>
      </c>
      <c r="L1125" t="s">
        <v>1571</v>
      </c>
      <c r="M1125" t="s">
        <v>1571</v>
      </c>
      <c r="N1125">
        <v>45523</v>
      </c>
      <c r="O1125">
        <v>0</v>
      </c>
    </row>
    <row r="1126" spans="3:15" hidden="1" x14ac:dyDescent="0.25">
      <c r="C1126" t="str">
        <f t="shared" si="17"/>
        <v>select N'Шелельо Ганна Василівна', N'86',  N'Відділення постінтенсивного виходжування для новонароджених та постнатального догляду',  N'сестра медична',  N'1.00', 8, 200, 0, getDate(), null, getDate() union all</v>
      </c>
      <c r="D1126" t="s">
        <v>1463</v>
      </c>
      <c r="E1126" t="s">
        <v>681</v>
      </c>
      <c r="F1126" t="s">
        <v>682</v>
      </c>
      <c r="G1126" t="s">
        <v>93</v>
      </c>
      <c r="H1126" t="s">
        <v>1464</v>
      </c>
      <c r="I1126" t="s">
        <v>48</v>
      </c>
      <c r="J1126" t="s">
        <v>95</v>
      </c>
      <c r="K1126" t="s">
        <v>1569</v>
      </c>
      <c r="L1126" t="s">
        <v>1569</v>
      </c>
      <c r="M1126" t="s">
        <v>1569</v>
      </c>
      <c r="O1126">
        <v>0</v>
      </c>
    </row>
    <row r="1127" spans="3:15" hidden="1" x14ac:dyDescent="0.25">
      <c r="C1127" t="str">
        <f t="shared" si="17"/>
        <v>select N'Шелемба Ірина Анатоліївна', N'91',  N'Роздаткова',  N'Молодша медична сестра',  N'1.00', 8, 120, 0, getDate(), null, getDate() union all</v>
      </c>
      <c r="D1127" t="s">
        <v>1067</v>
      </c>
      <c r="E1127" t="s">
        <v>1051</v>
      </c>
      <c r="F1127" t="s">
        <v>116</v>
      </c>
      <c r="G1127" t="s">
        <v>111</v>
      </c>
      <c r="H1127" t="s">
        <v>25</v>
      </c>
      <c r="I1127" t="s">
        <v>48</v>
      </c>
      <c r="J1127" t="s">
        <v>112</v>
      </c>
      <c r="K1127" t="s">
        <v>1569</v>
      </c>
      <c r="L1127" t="s">
        <v>1569</v>
      </c>
      <c r="M1127" t="s">
        <v>1569</v>
      </c>
      <c r="O1127">
        <v>0</v>
      </c>
    </row>
    <row r="1128" spans="3:15" hidden="1" x14ac:dyDescent="0.25">
      <c r="C1128" t="str">
        <f t="shared" si="17"/>
        <v>select N'Шемет Леся Федорівна', N'13',  N'Кардіологічне відділення',  N'сестра медична',  N'1.00', 8, 200, 0, getDate(), null, getDate() union all</v>
      </c>
      <c r="D1128" t="s">
        <v>920</v>
      </c>
      <c r="E1128" t="s">
        <v>383</v>
      </c>
      <c r="F1128" t="s">
        <v>384</v>
      </c>
      <c r="G1128" t="s">
        <v>93</v>
      </c>
      <c r="H1128" t="s">
        <v>25</v>
      </c>
      <c r="I1128" t="s">
        <v>48</v>
      </c>
      <c r="J1128" t="s">
        <v>95</v>
      </c>
      <c r="K1128" s="5" t="s">
        <v>1668</v>
      </c>
      <c r="L1128" t="s">
        <v>1657</v>
      </c>
      <c r="M1128" t="s">
        <v>1569</v>
      </c>
      <c r="O1128">
        <v>0</v>
      </c>
    </row>
    <row r="1129" spans="3:15" hidden="1" x14ac:dyDescent="0.25">
      <c r="C1129" t="str">
        <f t="shared" si="17"/>
        <v>select N'Шемет Леся Федорівна', N'13',  N'Кардіологічне відділення',  N'сестра медична',  N'0.25', 8, 200, 0, getDate(), null, getDate() union all</v>
      </c>
      <c r="D1129" t="s">
        <v>920</v>
      </c>
      <c r="E1129" t="s">
        <v>383</v>
      </c>
      <c r="F1129" t="s">
        <v>384</v>
      </c>
      <c r="G1129" t="s">
        <v>93</v>
      </c>
      <c r="H1129" t="s">
        <v>37</v>
      </c>
      <c r="I1129" t="s">
        <v>48</v>
      </c>
      <c r="J1129" t="s">
        <v>95</v>
      </c>
      <c r="K1129" s="5" t="s">
        <v>1668</v>
      </c>
      <c r="L1129" t="s">
        <v>1574</v>
      </c>
      <c r="M1129" t="s">
        <v>1570</v>
      </c>
      <c r="O1129">
        <v>0</v>
      </c>
    </row>
    <row r="1130" spans="3:15" hidden="1" x14ac:dyDescent="0.25">
      <c r="C1130" t="str">
        <f t="shared" si="17"/>
        <v>select N'Шепа Віктор Володимирович', N'13',  N'Кардіологічне відділення',  N'Брат медичний',  N'0.50', 8, 200, 0, getDate(), null, getDate() union all</v>
      </c>
      <c r="D1130" t="s">
        <v>1334</v>
      </c>
      <c r="E1130" t="s">
        <v>383</v>
      </c>
      <c r="F1130" t="s">
        <v>384</v>
      </c>
      <c r="G1130" t="s">
        <v>1015</v>
      </c>
      <c r="H1130" t="s">
        <v>181</v>
      </c>
      <c r="I1130" t="s">
        <v>48</v>
      </c>
      <c r="J1130" t="s">
        <v>95</v>
      </c>
      <c r="K1130" t="s">
        <v>1571</v>
      </c>
      <c r="L1130" t="s">
        <v>1569</v>
      </c>
      <c r="M1130" t="s">
        <v>1571</v>
      </c>
      <c r="O1130">
        <v>0</v>
      </c>
    </row>
    <row r="1131" spans="3:15" hidden="1" x14ac:dyDescent="0.25">
      <c r="C1131" t="str">
        <f t="shared" si="17"/>
        <v>select N'Шепентал Віталій Вікторович', N'94',  N'Господарський відділ',  N'двірник',  N'1.00', 0, 0, 0, getDate(), null, getDate() union all</v>
      </c>
      <c r="D1131" t="s">
        <v>1413</v>
      </c>
      <c r="E1131" t="s">
        <v>63</v>
      </c>
      <c r="F1131" t="s">
        <v>64</v>
      </c>
      <c r="G1131" t="s">
        <v>1190</v>
      </c>
      <c r="H1131" t="s">
        <v>25</v>
      </c>
      <c r="I1131" t="s">
        <v>26</v>
      </c>
      <c r="J1131" t="s">
        <v>26</v>
      </c>
      <c r="K1131" t="s">
        <v>1569</v>
      </c>
      <c r="L1131" t="s">
        <v>1569</v>
      </c>
      <c r="M1131" t="s">
        <v>1569</v>
      </c>
      <c r="O1131">
        <v>0</v>
      </c>
    </row>
    <row r="1132" spans="3:15" hidden="1" x14ac:dyDescent="0.25">
      <c r="C1132" t="str">
        <f t="shared" si="17"/>
        <v>select N'Шепентал Наталія Юріївна', N'32',  N'Кабінет молодшого персоналу',  N'Молодша медична сестра',  N'1.00', 8, 120, 0, getDate(), null, getDate() union all</v>
      </c>
      <c r="D1132" t="s">
        <v>1304</v>
      </c>
      <c r="E1132" t="s">
        <v>419</v>
      </c>
      <c r="F1132" t="s">
        <v>84</v>
      </c>
      <c r="G1132" t="s">
        <v>111</v>
      </c>
      <c r="H1132" t="s">
        <v>25</v>
      </c>
      <c r="I1132" t="s">
        <v>48</v>
      </c>
      <c r="J1132" t="s">
        <v>112</v>
      </c>
      <c r="K1132" t="s">
        <v>1569</v>
      </c>
      <c r="L1132" t="s">
        <v>1569</v>
      </c>
      <c r="M1132" t="s">
        <v>1569</v>
      </c>
      <c r="O1132">
        <v>0</v>
      </c>
    </row>
    <row r="1133" spans="3:15" hidden="1" x14ac:dyDescent="0.25">
      <c r="C1133" t="str">
        <f t="shared" si="17"/>
        <v>select N'Шершун Алла Іванівна', N'18',  N'Хірургічне відділення №1',  N'сестра медична',  N'1.00', 8, 200, 0, getDate(), null, getDate() union all</v>
      </c>
      <c r="D1133" t="s">
        <v>448</v>
      </c>
      <c r="E1133" t="s">
        <v>151</v>
      </c>
      <c r="F1133" t="s">
        <v>152</v>
      </c>
      <c r="G1133" t="s">
        <v>93</v>
      </c>
      <c r="H1133" t="s">
        <v>181</v>
      </c>
      <c r="I1133" t="s">
        <v>48</v>
      </c>
      <c r="J1133" t="s">
        <v>95</v>
      </c>
      <c r="K1133" t="s">
        <v>1569</v>
      </c>
      <c r="L1133" t="s">
        <v>1569</v>
      </c>
      <c r="M1133" t="s">
        <v>1569</v>
      </c>
      <c r="O1133">
        <v>0</v>
      </c>
    </row>
    <row r="1134" spans="3:15" hidden="1" x14ac:dyDescent="0.25">
      <c r="C1134" t="str">
        <f t="shared" si="17"/>
        <v>select N'Шершун Валентина Володимирівна', N'81',  N'Операційна №2',  N'Молодша медична сестра',  N'1.00', 8, 120, 0, getDate(), null, getDate() union all</v>
      </c>
      <c r="D1134" t="s">
        <v>531</v>
      </c>
      <c r="E1134" t="s">
        <v>532</v>
      </c>
      <c r="F1134" t="s">
        <v>227</v>
      </c>
      <c r="G1134" t="s">
        <v>111</v>
      </c>
      <c r="H1134" t="s">
        <v>196</v>
      </c>
      <c r="I1134" t="s">
        <v>48</v>
      </c>
      <c r="J1134" t="s">
        <v>112</v>
      </c>
      <c r="K1134" t="s">
        <v>1569</v>
      </c>
      <c r="L1134" t="s">
        <v>1569</v>
      </c>
      <c r="M1134" t="s">
        <v>1569</v>
      </c>
      <c r="O1134">
        <v>0</v>
      </c>
    </row>
    <row r="1135" spans="3:15" hidden="1" x14ac:dyDescent="0.25">
      <c r="C1135" t="str">
        <f t="shared" si="17"/>
        <v>select N'Шершун Мирослава Степанівна', N'7',  N'Відділення анестезіології та інтенсивної терапії',  N'сестра медична',  N'1.00', 8, 200, 0, getDate(), null, getDate() union all</v>
      </c>
      <c r="D1135" t="s">
        <v>1090</v>
      </c>
      <c r="E1135" t="s">
        <v>206</v>
      </c>
      <c r="F1135" t="s">
        <v>140</v>
      </c>
      <c r="G1135" t="s">
        <v>93</v>
      </c>
      <c r="H1135" t="s">
        <v>320</v>
      </c>
      <c r="I1135" t="s">
        <v>48</v>
      </c>
      <c r="J1135" t="s">
        <v>95</v>
      </c>
      <c r="K1135" t="s">
        <v>1569</v>
      </c>
      <c r="L1135" t="s">
        <v>1569</v>
      </c>
      <c r="M1135" t="s">
        <v>1569</v>
      </c>
      <c r="O1135">
        <v>0</v>
      </c>
    </row>
    <row r="1136" spans="3:15" hidden="1" x14ac:dyDescent="0.25">
      <c r="C1136" t="str">
        <f t="shared" si="17"/>
        <v>select N'Шершун Олександр Іванович', N'32',  N'Операційний блок',  N'лікар-анестезіолог',  N'1.00', 0, 0, 0, getDate(), null, getDate() union all</v>
      </c>
      <c r="D1136" t="s">
        <v>345</v>
      </c>
      <c r="E1136" t="s">
        <v>346</v>
      </c>
      <c r="F1136" t="s">
        <v>84</v>
      </c>
      <c r="G1136" t="s">
        <v>219</v>
      </c>
      <c r="H1136" t="s">
        <v>103</v>
      </c>
      <c r="I1136" t="s">
        <v>26</v>
      </c>
      <c r="J1136" t="s">
        <v>26</v>
      </c>
      <c r="K1136" t="s">
        <v>1569</v>
      </c>
      <c r="L1136" t="s">
        <v>1569</v>
      </c>
      <c r="M1136" t="s">
        <v>1569</v>
      </c>
      <c r="O1136">
        <v>0</v>
      </c>
    </row>
    <row r="1137" spans="3:15" hidden="1" x14ac:dyDescent="0.25">
      <c r="C1137" t="str">
        <f t="shared" si="17"/>
        <v>select N'Шестак Ольга Михайлівна', N'32',  N'Рентгенологічний кабінет',  N'рентгенолаборант',  N'1.00', 8, 200, 0, getDate(), null, getDate() union all</v>
      </c>
      <c r="D1137" t="s">
        <v>387</v>
      </c>
      <c r="E1137" t="s">
        <v>212</v>
      </c>
      <c r="F1137" t="s">
        <v>84</v>
      </c>
      <c r="G1137" t="s">
        <v>213</v>
      </c>
      <c r="H1137" t="s">
        <v>122</v>
      </c>
      <c r="I1137" t="s">
        <v>48</v>
      </c>
      <c r="J1137" t="s">
        <v>95</v>
      </c>
      <c r="K1137" t="s">
        <v>1569</v>
      </c>
      <c r="L1137" t="s">
        <v>1569</v>
      </c>
      <c r="M1137" t="s">
        <v>1569</v>
      </c>
      <c r="O1137">
        <v>0</v>
      </c>
    </row>
    <row r="1138" spans="3:15" hidden="1" x14ac:dyDescent="0.25">
      <c r="C1138" t="str">
        <f t="shared" si="17"/>
        <v>select N'Шіпош Марина Андріївна', N'32',  N'Сектор дитячої консультації',  N'лікар-отоларинголог дитячий',  N'1.00', 0, 0, 160, getDate(), null, getDate() union all</v>
      </c>
      <c r="D1138" t="s">
        <v>557</v>
      </c>
      <c r="E1138" t="s">
        <v>237</v>
      </c>
      <c r="F1138" t="s">
        <v>84</v>
      </c>
      <c r="G1138" t="s">
        <v>558</v>
      </c>
      <c r="H1138">
        <v>1</v>
      </c>
      <c r="I1138" t="s">
        <v>26</v>
      </c>
      <c r="J1138" t="s">
        <v>26</v>
      </c>
      <c r="K1138" t="s">
        <v>1569</v>
      </c>
      <c r="L1138" t="s">
        <v>1569</v>
      </c>
      <c r="M1138" t="s">
        <v>1569</v>
      </c>
      <c r="O1138">
        <v>160</v>
      </c>
    </row>
    <row r="1139" spans="3:15" hidden="1" x14ac:dyDescent="0.25">
      <c r="C1139" t="str">
        <f t="shared" si="17"/>
        <v>select N'Шіц Марія Ернестівна', N'81',  N'Операційна №2 на два операційні столи',  N'Молодша медична сестра',  N'1.00', 8, 120, 0, getDate(), null, getDate() union all</v>
      </c>
      <c r="D1139" t="s">
        <v>264</v>
      </c>
      <c r="E1139" t="s">
        <v>233</v>
      </c>
      <c r="F1139" t="s">
        <v>227</v>
      </c>
      <c r="G1139" t="s">
        <v>111</v>
      </c>
      <c r="H1139" t="s">
        <v>25</v>
      </c>
      <c r="I1139" t="s">
        <v>48</v>
      </c>
      <c r="J1139" t="s">
        <v>112</v>
      </c>
      <c r="K1139" t="s">
        <v>1569</v>
      </c>
      <c r="L1139" t="s">
        <v>1569</v>
      </c>
      <c r="M1139" t="s">
        <v>1569</v>
      </c>
      <c r="O1139">
        <v>0</v>
      </c>
    </row>
    <row r="1140" spans="3:15" hidden="1" x14ac:dyDescent="0.25">
      <c r="C1140" t="str">
        <f t="shared" si="17"/>
        <v>select N'Шкодин Аліна Олегівна', N'85',  N'Відділення сумісного перебування матері та дитини',  N'лікар-педіатр',  N'1.00', 0, 0, 0, getDate(), null, getDate() union all</v>
      </c>
      <c r="D1140" t="s">
        <v>1517</v>
      </c>
      <c r="E1140" t="s">
        <v>146</v>
      </c>
      <c r="F1140" t="s">
        <v>147</v>
      </c>
      <c r="G1140" t="s">
        <v>396</v>
      </c>
      <c r="H1140">
        <v>0</v>
      </c>
      <c r="I1140" t="s">
        <v>26</v>
      </c>
      <c r="J1140" t="s">
        <v>26</v>
      </c>
      <c r="K1140" t="s">
        <v>1569</v>
      </c>
      <c r="L1140" t="s">
        <v>1569</v>
      </c>
      <c r="M1140" t="s">
        <v>1569</v>
      </c>
      <c r="N1140">
        <v>45505</v>
      </c>
      <c r="O1140">
        <v>0</v>
      </c>
    </row>
    <row r="1141" spans="3:15" hidden="1" x14ac:dyDescent="0.25">
      <c r="C1141" t="str">
        <f t="shared" si="17"/>
        <v>select N'Шманько Ксенія Василівна', N'7',  N'Відділення анестезіології та інтенсивної терапії',  N'сестра медична-анестезист',  N'1.00', 8, 260, 0, getDate(), null, getDate() union all</v>
      </c>
      <c r="D1141" t="s">
        <v>1378</v>
      </c>
      <c r="E1141" t="s">
        <v>206</v>
      </c>
      <c r="F1141" t="s">
        <v>140</v>
      </c>
      <c r="G1141" t="s">
        <v>362</v>
      </c>
      <c r="H1141" t="s">
        <v>25</v>
      </c>
      <c r="I1141" t="s">
        <v>48</v>
      </c>
      <c r="J1141" t="s">
        <v>49</v>
      </c>
      <c r="K1141" t="s">
        <v>1569</v>
      </c>
      <c r="L1141" t="s">
        <v>1569</v>
      </c>
      <c r="M1141" t="s">
        <v>1569</v>
      </c>
      <c r="O1141">
        <v>0</v>
      </c>
    </row>
    <row r="1142" spans="3:15" hidden="1" x14ac:dyDescent="0.25">
      <c r="C1142" t="str">
        <f t="shared" si="17"/>
        <v>select N'Шманько Світлана Теодорівна', N'93',  N'Бухгалтерія',  N'Бухгалтер з обліку матеріальних цінностей',  N'1.00', 10, 800, 0, getDate(), null, getDate() union all</v>
      </c>
      <c r="D1142" t="s">
        <v>1509</v>
      </c>
      <c r="E1142" t="s">
        <v>330</v>
      </c>
      <c r="F1142" t="s">
        <v>331</v>
      </c>
      <c r="G1142" t="s">
        <v>1169</v>
      </c>
      <c r="H1142" t="s">
        <v>25</v>
      </c>
      <c r="I1142" t="s">
        <v>55</v>
      </c>
      <c r="J1142" t="s">
        <v>56</v>
      </c>
      <c r="K1142" t="s">
        <v>1569</v>
      </c>
      <c r="L1142" t="s">
        <v>1569</v>
      </c>
      <c r="M1142" t="s">
        <v>1569</v>
      </c>
      <c r="O1142">
        <v>0</v>
      </c>
    </row>
    <row r="1143" spans="3:15" hidden="1" x14ac:dyDescent="0.25">
      <c r="C1143" t="str">
        <f t="shared" si="17"/>
        <v>select N'Шмитко Наталія Іванівна', N'18',  N'Хірургічне відділення №1',  N'Молодша медична сестра',  N'1.00', 8, 120, 0, getDate(), null, getDate() union all</v>
      </c>
      <c r="D1143" t="s">
        <v>906</v>
      </c>
      <c r="E1143" t="s">
        <v>151</v>
      </c>
      <c r="F1143" t="s">
        <v>152</v>
      </c>
      <c r="G1143" t="s">
        <v>111</v>
      </c>
      <c r="H1143" t="s">
        <v>25</v>
      </c>
      <c r="I1143" t="s">
        <v>48</v>
      </c>
      <c r="J1143" t="s">
        <v>112</v>
      </c>
      <c r="K1143" t="s">
        <v>1569</v>
      </c>
      <c r="L1143" t="s">
        <v>1569</v>
      </c>
      <c r="M1143" t="s">
        <v>1569</v>
      </c>
      <c r="O1143">
        <v>0</v>
      </c>
    </row>
    <row r="1144" spans="3:15" hidden="1" x14ac:dyDescent="0.25">
      <c r="C1144" t="str">
        <f t="shared" si="17"/>
        <v>select N'Шопляк Іванна Іванівна', N'93',  N'Бухгалтерія',  N'Бухгалтер з розрахунків заробітної плати',  N'1.00', 10, 800, 0, getDate(), null, getDate() union all</v>
      </c>
      <c r="D1144" t="s">
        <v>1293</v>
      </c>
      <c r="E1144" t="s">
        <v>330</v>
      </c>
      <c r="F1144" t="s">
        <v>331</v>
      </c>
      <c r="G1144" t="s">
        <v>332</v>
      </c>
      <c r="H1144" t="s">
        <v>1294</v>
      </c>
      <c r="I1144" t="s">
        <v>55</v>
      </c>
      <c r="J1144" t="s">
        <v>56</v>
      </c>
      <c r="K1144" t="s">
        <v>1569</v>
      </c>
      <c r="L1144" t="s">
        <v>1569</v>
      </c>
      <c r="M1144" t="s">
        <v>1569</v>
      </c>
      <c r="O1144">
        <v>0</v>
      </c>
    </row>
    <row r="1145" spans="3:15" hidden="1" x14ac:dyDescent="0.25">
      <c r="C1145" t="str">
        <f t="shared" si="17"/>
        <v>select N'Шорбан Беата Іванівна', N'32',  N'Хірургічний кабінет',  N'сестра медична',  N'1.00', 8, 200, 0, getDate(), null, getDate() union all</v>
      </c>
      <c r="D1145" t="s">
        <v>877</v>
      </c>
      <c r="E1145" t="s">
        <v>875</v>
      </c>
      <c r="F1145" t="s">
        <v>84</v>
      </c>
      <c r="G1145" t="s">
        <v>93</v>
      </c>
      <c r="H1145" t="s">
        <v>25</v>
      </c>
      <c r="I1145" t="s">
        <v>48</v>
      </c>
      <c r="J1145" t="s">
        <v>95</v>
      </c>
      <c r="K1145" t="s">
        <v>1569</v>
      </c>
      <c r="L1145" t="s">
        <v>1569</v>
      </c>
      <c r="M1145" t="s">
        <v>1569</v>
      </c>
      <c r="O1145">
        <v>0</v>
      </c>
    </row>
    <row r="1146" spans="3:15" hidden="1" x14ac:dyDescent="0.25">
      <c r="C1146" t="str">
        <f t="shared" si="17"/>
        <v>select N'Шпак Вікторія Іванівна', N'32',  N'Загальнолікарський кабінет',  N'сестра медична',  N'1.00', 8, 200, 0, getDate(), null, getDate() union all</v>
      </c>
      <c r="D1146" t="s">
        <v>922</v>
      </c>
      <c r="E1146" t="s">
        <v>127</v>
      </c>
      <c r="F1146" t="s">
        <v>84</v>
      </c>
      <c r="G1146" t="s">
        <v>93</v>
      </c>
      <c r="H1146" t="s">
        <v>125</v>
      </c>
      <c r="I1146" t="s">
        <v>48</v>
      </c>
      <c r="J1146" t="s">
        <v>95</v>
      </c>
      <c r="K1146" t="s">
        <v>1569</v>
      </c>
      <c r="L1146" t="s">
        <v>1569</v>
      </c>
      <c r="M1146" t="s">
        <v>1569</v>
      </c>
      <c r="O1146">
        <v>0</v>
      </c>
    </row>
    <row r="1147" spans="3:15" hidden="1" x14ac:dyDescent="0.25">
      <c r="C1147" t="str">
        <f t="shared" si="17"/>
        <v>select N'Шпак Оксана Юріївна', N'21',  N'Онкологічне відділення',  N'сестра медична',  N'1.00', 8, 200, 0, getDate(), null, getDate() union all</v>
      </c>
      <c r="D1147" t="s">
        <v>171</v>
      </c>
      <c r="E1147" t="s">
        <v>40</v>
      </c>
      <c r="F1147" t="s">
        <v>41</v>
      </c>
      <c r="G1147" t="s">
        <v>93</v>
      </c>
      <c r="H1147" t="s">
        <v>25</v>
      </c>
      <c r="I1147" t="s">
        <v>48</v>
      </c>
      <c r="J1147" t="s">
        <v>95</v>
      </c>
      <c r="K1147" t="s">
        <v>1569</v>
      </c>
      <c r="L1147" t="s">
        <v>1569</v>
      </c>
      <c r="M1147" t="s">
        <v>1569</v>
      </c>
      <c r="O1147">
        <v>0</v>
      </c>
    </row>
    <row r="1148" spans="3:15" hidden="1" x14ac:dyDescent="0.25">
      <c r="C1148" t="str">
        <f t="shared" si="17"/>
        <v>select N'Шпакова Іванна Олександрівна', N'2',  N'Відділення екстреної (невідкладної) медичної допомоги',  N'сестра-господиня',  N'1.00', 8, 140, 0, getDate(), null, getDate() union all</v>
      </c>
      <c r="D1148" t="s">
        <v>1345</v>
      </c>
      <c r="E1148" t="s">
        <v>173</v>
      </c>
      <c r="F1148" t="s">
        <v>30</v>
      </c>
      <c r="G1148" t="s">
        <v>183</v>
      </c>
      <c r="H1148" t="s">
        <v>122</v>
      </c>
      <c r="I1148" t="s">
        <v>48</v>
      </c>
      <c r="J1148" t="s">
        <v>184</v>
      </c>
      <c r="K1148" t="s">
        <v>1569</v>
      </c>
      <c r="L1148" t="s">
        <v>1569</v>
      </c>
      <c r="M1148" t="s">
        <v>1569</v>
      </c>
      <c r="O1148">
        <v>0</v>
      </c>
    </row>
    <row r="1149" spans="3:15" hidden="1" x14ac:dyDescent="0.25">
      <c r="C1149" t="str">
        <f t="shared" si="17"/>
        <v>select N'Шпиньович Аліна Іванівна', N'83',  N'Відділення патології вагітності та екстрагенітальної патології',  N'акушерка',  N'1.00', 8, 260, 0, getDate(), null, getDate() union all</v>
      </c>
      <c r="D1149" t="s">
        <v>1228</v>
      </c>
      <c r="E1149" t="s">
        <v>44</v>
      </c>
      <c r="F1149" t="s">
        <v>45</v>
      </c>
      <c r="G1149" t="s">
        <v>46</v>
      </c>
      <c r="H1149" t="s">
        <v>142</v>
      </c>
      <c r="I1149" t="s">
        <v>48</v>
      </c>
      <c r="J1149" t="s">
        <v>49</v>
      </c>
      <c r="K1149" t="s">
        <v>1569</v>
      </c>
      <c r="L1149" t="s">
        <v>1569</v>
      </c>
      <c r="M1149" t="s">
        <v>1569</v>
      </c>
      <c r="O1149">
        <v>0</v>
      </c>
    </row>
    <row r="1150" spans="3:15" hidden="1" x14ac:dyDescent="0.25">
      <c r="C1150" t="str">
        <f t="shared" si="17"/>
        <v>select N'Шпиток Еріка Іванівна', N'32',  N'Кабінет фтизіатра',  N'сестра медична',  N'1.00', 8, 200, 0, getDate(), null, getDate() union all</v>
      </c>
      <c r="D1150" t="s">
        <v>215</v>
      </c>
      <c r="E1150" t="s">
        <v>216</v>
      </c>
      <c r="F1150" t="s">
        <v>84</v>
      </c>
      <c r="G1150" t="s">
        <v>93</v>
      </c>
      <c r="H1150" t="s">
        <v>25</v>
      </c>
      <c r="I1150" t="s">
        <v>48</v>
      </c>
      <c r="J1150" t="s">
        <v>95</v>
      </c>
      <c r="K1150" t="s">
        <v>1569</v>
      </c>
      <c r="L1150" t="s">
        <v>1569</v>
      </c>
      <c r="M1150" t="s">
        <v>1569</v>
      </c>
      <c r="O1150">
        <v>0</v>
      </c>
    </row>
    <row r="1151" spans="3:15" hidden="1" x14ac:dyDescent="0.25">
      <c r="C1151" t="str">
        <f t="shared" si="17"/>
        <v>select N'Шпонтак Тетяна Василівна', N'33',  N'Жіноча консультація',  N'акушерка',  N'1.00', 8, 260, 0, getDate(), null, getDate() union all</v>
      </c>
      <c r="D1151" t="s">
        <v>326</v>
      </c>
      <c r="E1151" t="s">
        <v>222</v>
      </c>
      <c r="F1151" t="s">
        <v>223</v>
      </c>
      <c r="G1151" t="s">
        <v>46</v>
      </c>
      <c r="H1151" t="s">
        <v>25</v>
      </c>
      <c r="I1151" t="s">
        <v>48</v>
      </c>
      <c r="J1151" t="s">
        <v>49</v>
      </c>
      <c r="K1151" t="s">
        <v>1569</v>
      </c>
      <c r="L1151" t="s">
        <v>1569</v>
      </c>
      <c r="M1151" t="s">
        <v>1569</v>
      </c>
      <c r="O1151">
        <v>0</v>
      </c>
    </row>
    <row r="1152" spans="3:15" hidden="1" x14ac:dyDescent="0.25">
      <c r="C1152" t="str">
        <f t="shared" si="17"/>
        <v>select N'Штефанець Ангеліна Романівна', N'13',  N'Рентген-операційний блок',  N'сестра медична операційна',  N'0.50', 8, 260, 0, getDate(), null, getDate() union all</v>
      </c>
      <c r="D1152" t="s">
        <v>1191</v>
      </c>
      <c r="E1152" t="s">
        <v>1192</v>
      </c>
      <c r="F1152" t="s">
        <v>384</v>
      </c>
      <c r="G1152" t="s">
        <v>228</v>
      </c>
      <c r="H1152" t="s">
        <v>181</v>
      </c>
      <c r="I1152" t="s">
        <v>48</v>
      </c>
      <c r="J1152" t="s">
        <v>49</v>
      </c>
      <c r="K1152" t="s">
        <v>1571</v>
      </c>
      <c r="L1152" t="s">
        <v>1569</v>
      </c>
      <c r="M1152" t="s">
        <v>1571</v>
      </c>
      <c r="O1152">
        <v>0</v>
      </c>
    </row>
    <row r="1153" spans="3:15" hidden="1" x14ac:dyDescent="0.25">
      <c r="C1153" t="str">
        <f t="shared" si="17"/>
        <v>select N'Штибель Михайло Васильович', N'5',  N'Відділення ортопедії, травматології та нейрохірургії',  N'лікар-інтерн',  N'1.00', 0, 0, 0, getDate(), null, getDate() union all</v>
      </c>
      <c r="D1153" t="s">
        <v>1193</v>
      </c>
      <c r="E1153" t="s">
        <v>22</v>
      </c>
      <c r="F1153" t="s">
        <v>23</v>
      </c>
      <c r="G1153" t="s">
        <v>1567</v>
      </c>
      <c r="H1153">
        <v>0</v>
      </c>
      <c r="I1153" t="s">
        <v>26</v>
      </c>
      <c r="J1153" t="s">
        <v>26</v>
      </c>
      <c r="K1153" t="s">
        <v>1569</v>
      </c>
      <c r="L1153" t="s">
        <v>1569</v>
      </c>
      <c r="M1153" t="s">
        <v>1569</v>
      </c>
      <c r="O1153">
        <v>0</v>
      </c>
    </row>
    <row r="1154" spans="3:15" hidden="1" x14ac:dyDescent="0.25">
      <c r="C1154" t="str">
        <f t="shared" ref="C1154:C1181" si="18">CONCATENATE("select N'",D1154,"', N'",F1154,"', "," N'",E1154,"',  N'",G1154,"',  N'",M1154,"', ",I1154,", ",J1154,", ",O1154,", getDate(), null, getDate() union all")</f>
        <v>select N'Штима Наталія Василівна', N'46',  N'Медичний склад',  N'фармацевт',  N'1.00', 0, 0, 0, getDate(), null, getDate() union all</v>
      </c>
      <c r="D1154" t="s">
        <v>1532</v>
      </c>
      <c r="E1154" t="s">
        <v>511</v>
      </c>
      <c r="F1154" t="s">
        <v>512</v>
      </c>
      <c r="G1154" t="s">
        <v>1533</v>
      </c>
      <c r="H1154" t="s">
        <v>122</v>
      </c>
      <c r="I1154" t="s">
        <v>26</v>
      </c>
      <c r="J1154" t="s">
        <v>26</v>
      </c>
      <c r="K1154" t="s">
        <v>1569</v>
      </c>
      <c r="L1154" t="s">
        <v>1569</v>
      </c>
      <c r="M1154" t="s">
        <v>1569</v>
      </c>
      <c r="O1154">
        <v>0</v>
      </c>
    </row>
    <row r="1155" spans="3:15" hidden="1" x14ac:dyDescent="0.25">
      <c r="C1155" t="str">
        <f t="shared" si="18"/>
        <v>select N'Шуті Світлана Василівна', N'91',  N'Центральне стерилізаційне відділення',  N'Молодша медична сестра',  N'1.00', 8, 120, 0, getDate(), null, getDate() union all</v>
      </c>
      <c r="D1155" t="s">
        <v>133</v>
      </c>
      <c r="E1155" t="s">
        <v>115</v>
      </c>
      <c r="F1155" t="s">
        <v>116</v>
      </c>
      <c r="G1155" t="s">
        <v>111</v>
      </c>
      <c r="H1155" t="s">
        <v>25</v>
      </c>
      <c r="I1155" t="s">
        <v>48</v>
      </c>
      <c r="J1155" t="s">
        <v>112</v>
      </c>
      <c r="K1155" t="s">
        <v>1569</v>
      </c>
      <c r="L1155" t="s">
        <v>1569</v>
      </c>
      <c r="M1155" t="s">
        <v>1569</v>
      </c>
      <c r="O1155">
        <v>0</v>
      </c>
    </row>
    <row r="1156" spans="3:15" hidden="1" x14ac:dyDescent="0.25">
      <c r="C1156" t="str">
        <f t="shared" si="18"/>
        <v>select N'Шутка Марина Михайлівна', N'22',  N'Відділення загальної терапії',  N'сестра медична',  N'1.00', 8, 200, 0, getDate(), null, getDate() union all</v>
      </c>
      <c r="D1156" t="s">
        <v>528</v>
      </c>
      <c r="E1156" t="s">
        <v>202</v>
      </c>
      <c r="F1156" t="s">
        <v>203</v>
      </c>
      <c r="G1156" t="s">
        <v>93</v>
      </c>
      <c r="H1156" t="s">
        <v>181</v>
      </c>
      <c r="I1156" t="s">
        <v>48</v>
      </c>
      <c r="J1156" t="s">
        <v>95</v>
      </c>
      <c r="K1156" t="s">
        <v>1569</v>
      </c>
      <c r="L1156" t="s">
        <v>1569</v>
      </c>
      <c r="M1156" t="s">
        <v>1569</v>
      </c>
      <c r="O1156">
        <v>0</v>
      </c>
    </row>
    <row r="1157" spans="3:15" hidden="1" x14ac:dyDescent="0.25">
      <c r="C1157" t="str">
        <f t="shared" si="18"/>
        <v>select N'Шушко Ольга Федорівна', N'46',  N'Медичний склад',  N'сестра медична',  N'1.00', 8, 200, 0, getDate(), null, getDate() union all</v>
      </c>
      <c r="D1157" t="s">
        <v>510</v>
      </c>
      <c r="E1157" t="s">
        <v>511</v>
      </c>
      <c r="F1157" t="s">
        <v>512</v>
      </c>
      <c r="G1157" t="s">
        <v>93</v>
      </c>
      <c r="H1157" t="s">
        <v>25</v>
      </c>
      <c r="I1157" t="s">
        <v>48</v>
      </c>
      <c r="J1157" t="s">
        <v>95</v>
      </c>
      <c r="K1157" t="s">
        <v>1569</v>
      </c>
      <c r="L1157" t="s">
        <v>1569</v>
      </c>
      <c r="M1157" t="s">
        <v>1569</v>
      </c>
      <c r="O1157">
        <v>0</v>
      </c>
    </row>
    <row r="1158" spans="3:15" hidden="1" x14ac:dyDescent="0.25">
      <c r="C1158" t="str">
        <f t="shared" si="18"/>
        <v>select N'Щербан Іванна Іванівна', N'91',  N'Центральне стерилізаційне відділення',  N'Молодша медична сестра',  N'1.00', 8, 120, 0, getDate(), null, getDate() union all</v>
      </c>
      <c r="D1158" t="s">
        <v>134</v>
      </c>
      <c r="E1158" t="s">
        <v>115</v>
      </c>
      <c r="F1158" t="s">
        <v>116</v>
      </c>
      <c r="G1158" t="s">
        <v>111</v>
      </c>
      <c r="H1158" t="s">
        <v>25</v>
      </c>
      <c r="I1158" t="s">
        <v>48</v>
      </c>
      <c r="J1158" t="s">
        <v>112</v>
      </c>
      <c r="K1158" t="s">
        <v>1569</v>
      </c>
      <c r="L1158" t="s">
        <v>1569</v>
      </c>
      <c r="M1158" t="s">
        <v>1569</v>
      </c>
      <c r="O1158">
        <v>0</v>
      </c>
    </row>
    <row r="1159" spans="3:15" hidden="1" x14ac:dyDescent="0.25">
      <c r="C1159" t="str">
        <f t="shared" si="18"/>
        <v>select N'Щербан Оксана Петрівна', N'97',  N'Акушерський блок',  N'акушерка',  N'1.00', 8, 260, 0, getDate(), null, getDate() union all</v>
      </c>
      <c r="D1159" t="s">
        <v>643</v>
      </c>
      <c r="E1159" t="s">
        <v>641</v>
      </c>
      <c r="F1159" t="s">
        <v>642</v>
      </c>
      <c r="G1159" t="s">
        <v>46</v>
      </c>
      <c r="H1159" t="s">
        <v>31</v>
      </c>
      <c r="I1159" t="s">
        <v>48</v>
      </c>
      <c r="J1159" t="s">
        <v>49</v>
      </c>
      <c r="K1159" t="s">
        <v>1569</v>
      </c>
      <c r="L1159" t="s">
        <v>1569</v>
      </c>
      <c r="M1159" t="s">
        <v>1569</v>
      </c>
      <c r="O1159">
        <v>0</v>
      </c>
    </row>
    <row r="1160" spans="3:15" hidden="1" x14ac:dyDescent="0.25">
      <c r="C1160" t="str">
        <f t="shared" si="18"/>
        <v>select N'Щеренко Наталя Олександрівна', N'19',  N'Гнійно-септичне хірургічне відділення',  N'сестра медична',  N'1.00', 8, 200, 0, getDate(), null, getDate() union all</v>
      </c>
      <c r="D1160" t="s">
        <v>1539</v>
      </c>
      <c r="E1160" t="s">
        <v>137</v>
      </c>
      <c r="F1160" t="s">
        <v>138</v>
      </c>
      <c r="G1160" t="s">
        <v>93</v>
      </c>
      <c r="H1160" t="s">
        <v>1381</v>
      </c>
      <c r="I1160" t="s">
        <v>48</v>
      </c>
      <c r="J1160" t="s">
        <v>95</v>
      </c>
      <c r="K1160" t="s">
        <v>1569</v>
      </c>
      <c r="L1160" t="s">
        <v>1569</v>
      </c>
      <c r="M1160" t="s">
        <v>1569</v>
      </c>
      <c r="O1160">
        <v>0</v>
      </c>
    </row>
    <row r="1161" spans="3:15" hidden="1" x14ac:dyDescent="0.25">
      <c r="C1161" t="str">
        <f t="shared" si="18"/>
        <v>select N'Щока Любов Василівна', N'32',  N'Рецепція',  N'сестра медична',  N'1.00', 6, 320, 0, getDate(), null, getDate() union all</v>
      </c>
      <c r="D1161" t="s">
        <v>820</v>
      </c>
      <c r="E1161" t="s">
        <v>411</v>
      </c>
      <c r="F1161" t="s">
        <v>84</v>
      </c>
      <c r="G1161" t="s">
        <v>93</v>
      </c>
      <c r="H1161" t="s">
        <v>454</v>
      </c>
      <c r="I1161">
        <v>6</v>
      </c>
      <c r="J1161">
        <v>320</v>
      </c>
      <c r="K1161" t="s">
        <v>1569</v>
      </c>
      <c r="L1161" t="s">
        <v>1569</v>
      </c>
      <c r="M1161" t="s">
        <v>1569</v>
      </c>
      <c r="O1161">
        <v>0</v>
      </c>
    </row>
    <row r="1162" spans="3:15" hidden="1" x14ac:dyDescent="0.25">
      <c r="C1162" t="str">
        <f t="shared" si="18"/>
        <v>select N'Щубелка Наталія Валеріївна', N'25',  N'Клініко-діагностична лабораторія',  N'лаборант',  N'1.00', 8, 200, 0, getDate(), null, getDate() union all</v>
      </c>
      <c r="D1162" t="s">
        <v>1161</v>
      </c>
      <c r="E1162" t="s">
        <v>268</v>
      </c>
      <c r="F1162" t="s">
        <v>269</v>
      </c>
      <c r="G1162" t="s">
        <v>270</v>
      </c>
      <c r="H1162" t="s">
        <v>193</v>
      </c>
      <c r="I1162" t="s">
        <v>48</v>
      </c>
      <c r="J1162" t="s">
        <v>95</v>
      </c>
      <c r="K1162" t="s">
        <v>1569</v>
      </c>
      <c r="L1162" t="s">
        <v>1569</v>
      </c>
      <c r="M1162" t="s">
        <v>1569</v>
      </c>
      <c r="O1162">
        <v>0</v>
      </c>
    </row>
    <row r="1163" spans="3:15" hidden="1" x14ac:dyDescent="0.25">
      <c r="C1163" t="str">
        <f t="shared" si="18"/>
        <v>select N'Югас Жанна Йосипівна', N'82',  N'Відділення інтенсивної терапії для вагітної, роділлі, породіллі',  N'сестра медична-анестезист',  N'1.00', 8, 260, 0, getDate(), null, getDate() union all</v>
      </c>
      <c r="D1163" t="s">
        <v>658</v>
      </c>
      <c r="E1163" t="s">
        <v>485</v>
      </c>
      <c r="F1163" t="s">
        <v>486</v>
      </c>
      <c r="G1163" t="s">
        <v>362</v>
      </c>
      <c r="H1163" t="s">
        <v>181</v>
      </c>
      <c r="I1163" t="s">
        <v>48</v>
      </c>
      <c r="J1163" t="s">
        <v>49</v>
      </c>
      <c r="K1163" t="s">
        <v>1569</v>
      </c>
      <c r="L1163" t="s">
        <v>1569</v>
      </c>
      <c r="M1163" t="s">
        <v>1569</v>
      </c>
      <c r="O1163">
        <v>0</v>
      </c>
    </row>
    <row r="1164" spans="3:15" hidden="1" x14ac:dyDescent="0.25">
      <c r="C1164" t="str">
        <f t="shared" si="18"/>
        <v>select N'Югас Мирослава Олександрівна', N'21',  N'Онкологічне відділення',  N'лікар-онколог',  N'1.00', 0, 0, 1507.9365, getDate(), null, getDate() union all</v>
      </c>
      <c r="D1164" t="s">
        <v>1330</v>
      </c>
      <c r="E1164" t="s">
        <v>40</v>
      </c>
      <c r="F1164" t="s">
        <v>41</v>
      </c>
      <c r="G1164" t="s">
        <v>163</v>
      </c>
      <c r="H1164" t="s">
        <v>86</v>
      </c>
      <c r="I1164" t="s">
        <v>26</v>
      </c>
      <c r="J1164" t="s">
        <v>26</v>
      </c>
      <c r="K1164" t="s">
        <v>1569</v>
      </c>
      <c r="L1164" t="s">
        <v>1569</v>
      </c>
      <c r="M1164" t="s">
        <v>1569</v>
      </c>
      <c r="O1164" t="s">
        <v>1331</v>
      </c>
    </row>
    <row r="1165" spans="3:15" hidden="1" x14ac:dyDescent="0.25">
      <c r="C1165" t="str">
        <f t="shared" si="18"/>
        <v>select N'Юр''єв Володимир Іванович', N'32',  N'Отоларингологічний кабінет',  N'лікар-отоларинголог',  N'1.00', 0, 0, 1407.69, getDate(), null, getDate() union all</v>
      </c>
      <c r="D1165" t="s">
        <v>1622</v>
      </c>
      <c r="E1165" t="s">
        <v>428</v>
      </c>
      <c r="F1165" t="s">
        <v>84</v>
      </c>
      <c r="G1165" t="s">
        <v>429</v>
      </c>
      <c r="H1165" t="s">
        <v>131</v>
      </c>
      <c r="I1165" t="s">
        <v>26</v>
      </c>
      <c r="J1165" t="s">
        <v>26</v>
      </c>
      <c r="K1165" t="s">
        <v>1569</v>
      </c>
      <c r="L1165" t="s">
        <v>1569</v>
      </c>
      <c r="M1165" t="s">
        <v>1569</v>
      </c>
      <c r="O1165" t="s">
        <v>1602</v>
      </c>
    </row>
    <row r="1166" spans="3:15" hidden="1" x14ac:dyDescent="0.25">
      <c r="C1166" t="str">
        <f t="shared" si="18"/>
        <v>select N'Юрович Артем Романович', N'7',  N'Відділення анестезіології та інтенсивної терапії',  N'лікар-анестезіолог',  N'1.00', 0, 0, 0, getDate(), null, getDate() union all</v>
      </c>
      <c r="D1166" t="s">
        <v>1198</v>
      </c>
      <c r="E1166" t="s">
        <v>206</v>
      </c>
      <c r="F1166" t="s">
        <v>140</v>
      </c>
      <c r="G1166" t="s">
        <v>219</v>
      </c>
      <c r="H1166">
        <v>0</v>
      </c>
      <c r="I1166" t="s">
        <v>26</v>
      </c>
      <c r="J1166" t="s">
        <v>26</v>
      </c>
      <c r="K1166" t="s">
        <v>1569</v>
      </c>
      <c r="L1166" t="s">
        <v>1569</v>
      </c>
      <c r="M1166" t="s">
        <v>1569</v>
      </c>
      <c r="O1166">
        <v>0</v>
      </c>
    </row>
    <row r="1167" spans="3:15" hidden="1" x14ac:dyDescent="0.25">
      <c r="C1167" t="str">
        <f t="shared" si="18"/>
        <v>select N'Юрович Тетяна Ярославівна', N'93',  N'Бухгалтерія',  N'Менеджер з організації консультативних послуг',  N'1.00', 0, 0, 0, getDate(), null, getDate() union all</v>
      </c>
      <c r="D1167" t="s">
        <v>351</v>
      </c>
      <c r="E1167" t="s">
        <v>330</v>
      </c>
      <c r="F1167" t="s">
        <v>331</v>
      </c>
      <c r="G1167" t="s">
        <v>352</v>
      </c>
      <c r="H1167" t="s">
        <v>353</v>
      </c>
      <c r="I1167" t="s">
        <v>26</v>
      </c>
      <c r="J1167" t="s">
        <v>26</v>
      </c>
      <c r="K1167" t="s">
        <v>1569</v>
      </c>
      <c r="L1167" t="s">
        <v>1569</v>
      </c>
      <c r="M1167" t="s">
        <v>1569</v>
      </c>
      <c r="O1167">
        <v>0</v>
      </c>
    </row>
    <row r="1168" spans="3:15" hidden="1" x14ac:dyDescent="0.25">
      <c r="C1168" t="str">
        <f t="shared" si="18"/>
        <v>select N'Юрса Роман Романович', N'32',  N'Сектор дитячої консультації',  N'лікар-хірург дитячий',  N'1.00', 0, 0, 800, getDate(), null, getDate() union all</v>
      </c>
      <c r="D1168" t="s">
        <v>574</v>
      </c>
      <c r="E1168" t="s">
        <v>237</v>
      </c>
      <c r="F1168" t="s">
        <v>84</v>
      </c>
      <c r="G1168" t="s">
        <v>575</v>
      </c>
      <c r="H1168">
        <v>1</v>
      </c>
      <c r="I1168" t="s">
        <v>26</v>
      </c>
      <c r="J1168" t="s">
        <v>26</v>
      </c>
      <c r="K1168" t="s">
        <v>1569</v>
      </c>
      <c r="L1168" t="s">
        <v>1569</v>
      </c>
      <c r="M1168" t="s">
        <v>1569</v>
      </c>
      <c r="O1168">
        <v>800</v>
      </c>
    </row>
    <row r="1169" spans="3:15" hidden="1" x14ac:dyDescent="0.25">
      <c r="C1169" t="str">
        <f t="shared" si="18"/>
        <v>select N'Юрченко Лариса Василівна', N'32',  N'Онкологічний кабінет',  N'лікар-онколог',  N'1.00', 0, 0, 96.9, getDate(), null, getDate() union all</v>
      </c>
      <c r="D1169" t="s">
        <v>997</v>
      </c>
      <c r="E1169" t="s">
        <v>699</v>
      </c>
      <c r="F1169" t="s">
        <v>84</v>
      </c>
      <c r="G1169" t="s">
        <v>163</v>
      </c>
      <c r="H1169">
        <v>1</v>
      </c>
      <c r="I1169" t="s">
        <v>26</v>
      </c>
      <c r="J1169" t="s">
        <v>26</v>
      </c>
      <c r="K1169" t="s">
        <v>1569</v>
      </c>
      <c r="L1169" t="s">
        <v>1569</v>
      </c>
      <c r="M1169" t="s">
        <v>1569</v>
      </c>
      <c r="O1169" t="s">
        <v>998</v>
      </c>
    </row>
    <row r="1170" spans="3:15" hidden="1" x14ac:dyDescent="0.25">
      <c r="C1170" t="str">
        <f t="shared" si="18"/>
        <v>select N'Юрченко Олександр Васильович', N'36',  N'Стоматологічне відділення',  N'лікар-стоматолог-хірург',  N'1.00', 0, 0, 0, getDate(), null, getDate() union all</v>
      </c>
      <c r="D1170" t="s">
        <v>1068</v>
      </c>
      <c r="E1170" t="s">
        <v>340</v>
      </c>
      <c r="F1170" t="s">
        <v>341</v>
      </c>
      <c r="G1170" t="s">
        <v>349</v>
      </c>
      <c r="H1170" t="s">
        <v>454</v>
      </c>
      <c r="I1170" t="s">
        <v>26</v>
      </c>
      <c r="J1170" t="s">
        <v>26</v>
      </c>
      <c r="K1170" t="s">
        <v>1569</v>
      </c>
      <c r="L1170" t="s">
        <v>1569</v>
      </c>
      <c r="M1170" t="s">
        <v>1569</v>
      </c>
      <c r="O1170">
        <v>0</v>
      </c>
    </row>
    <row r="1171" spans="3:15" hidden="1" x14ac:dyDescent="0.25">
      <c r="C1171" t="str">
        <f t="shared" si="18"/>
        <v>select N'Юско Ольга Соломонівна', N'65',  N'Відділення інтенсивної терапії новонароджених',  N'сестра медична',  N'1.00', 8, 200, 0, getDate(), null, getDate() union all</v>
      </c>
      <c r="D1171" t="s">
        <v>616</v>
      </c>
      <c r="E1171" t="s">
        <v>79</v>
      </c>
      <c r="F1171" t="s">
        <v>80</v>
      </c>
      <c r="G1171" t="s">
        <v>93</v>
      </c>
      <c r="H1171" t="s">
        <v>31</v>
      </c>
      <c r="I1171" t="s">
        <v>48</v>
      </c>
      <c r="J1171" t="s">
        <v>95</v>
      </c>
      <c r="K1171" t="s">
        <v>1569</v>
      </c>
      <c r="L1171" t="s">
        <v>1569</v>
      </c>
      <c r="M1171" t="s">
        <v>1569</v>
      </c>
      <c r="O1171">
        <v>0</v>
      </c>
    </row>
    <row r="1172" spans="3:15" hidden="1" x14ac:dyDescent="0.25">
      <c r="C1172" t="str">
        <f t="shared" si="18"/>
        <v>select N'Юхта Марія Миколаївна', N'32',  N'Кабінет молодшого персоналу',  N'Молодша медична сестра',  N'1.00', 8, 120, 0, getDate(), null, getDate() union all</v>
      </c>
      <c r="D1172" t="s">
        <v>892</v>
      </c>
      <c r="E1172" t="s">
        <v>419</v>
      </c>
      <c r="F1172" t="s">
        <v>84</v>
      </c>
      <c r="G1172" t="s">
        <v>111</v>
      </c>
      <c r="H1172" t="s">
        <v>274</v>
      </c>
      <c r="I1172" t="s">
        <v>48</v>
      </c>
      <c r="J1172" t="s">
        <v>112</v>
      </c>
      <c r="K1172" t="s">
        <v>1569</v>
      </c>
      <c r="L1172" t="s">
        <v>1569</v>
      </c>
      <c r="M1172" t="s">
        <v>1569</v>
      </c>
      <c r="O1172">
        <v>0</v>
      </c>
    </row>
    <row r="1173" spans="3:15" hidden="1" x14ac:dyDescent="0.25">
      <c r="C1173" t="str">
        <f t="shared" si="18"/>
        <v>select N'Яворська Ірина Орестівна', N'90',  N'Відділ кадрів',  N'інспектор з кадрів',  N'1.00', 10, 800, 0, getDate(), null, getDate() union all</v>
      </c>
      <c r="D1173" t="s">
        <v>51</v>
      </c>
      <c r="E1173" t="s">
        <v>52</v>
      </c>
      <c r="F1173" t="s">
        <v>53</v>
      </c>
      <c r="G1173" t="s">
        <v>54</v>
      </c>
      <c r="H1173" t="s">
        <v>25</v>
      </c>
      <c r="I1173" t="s">
        <v>55</v>
      </c>
      <c r="J1173" t="s">
        <v>56</v>
      </c>
      <c r="K1173" t="s">
        <v>1569</v>
      </c>
      <c r="L1173" t="s">
        <v>1569</v>
      </c>
      <c r="M1173" t="s">
        <v>1569</v>
      </c>
      <c r="O1173">
        <v>0</v>
      </c>
    </row>
    <row r="1174" spans="3:15" hidden="1" x14ac:dyDescent="0.25">
      <c r="C1174" t="str">
        <f t="shared" si="18"/>
        <v>select N'Яворська Наталія Володимирівна', N'97',  N'Акушерський блок',  N'акушерка',  N'1.00', 8, 260, 0, getDate(), null, getDate() union all</v>
      </c>
      <c r="D1174" t="s">
        <v>1119</v>
      </c>
      <c r="E1174" t="s">
        <v>641</v>
      </c>
      <c r="F1174" t="s">
        <v>642</v>
      </c>
      <c r="G1174" t="s">
        <v>46</v>
      </c>
      <c r="H1174" t="s">
        <v>181</v>
      </c>
      <c r="I1174" t="s">
        <v>48</v>
      </c>
      <c r="J1174" t="s">
        <v>49</v>
      </c>
      <c r="K1174" s="5" t="s">
        <v>1669</v>
      </c>
      <c r="L1174" t="s">
        <v>1659</v>
      </c>
      <c r="M1174" t="s">
        <v>1569</v>
      </c>
      <c r="O1174">
        <v>0</v>
      </c>
    </row>
    <row r="1175" spans="3:15" hidden="1" x14ac:dyDescent="0.25">
      <c r="C1175" t="str">
        <f t="shared" si="18"/>
        <v>select N'Яворська Наталія Володимирівна', N'82',  N'Відділення інтенсивної терапії для вагітної, роділлі, породіллі',  N'акушерка',  N'0.50', 8, 260, 0, getDate(), null, getDate() union all</v>
      </c>
      <c r="D1175" t="s">
        <v>1119</v>
      </c>
      <c r="E1175" t="s">
        <v>485</v>
      </c>
      <c r="F1175" t="s">
        <v>486</v>
      </c>
      <c r="G1175" t="s">
        <v>46</v>
      </c>
      <c r="H1175" t="s">
        <v>1364</v>
      </c>
      <c r="I1175" t="s">
        <v>48</v>
      </c>
      <c r="J1175" t="s">
        <v>49</v>
      </c>
      <c r="K1175" s="5" t="s">
        <v>1669</v>
      </c>
      <c r="L1175" t="s">
        <v>1660</v>
      </c>
      <c r="M1175" t="s">
        <v>1571</v>
      </c>
      <c r="O1175">
        <v>0</v>
      </c>
    </row>
    <row r="1176" spans="3:15" hidden="1" x14ac:dyDescent="0.25">
      <c r="C1176" t="str">
        <f t="shared" si="18"/>
        <v>select N'Якубіч Надія Юріївна', N'28',  N'Рентгенологічний блок',  N'рентгенолаборант',  N'1.00', 8, 200, 0, getDate(), null, getDate() union all</v>
      </c>
      <c r="D1176" t="s">
        <v>378</v>
      </c>
      <c r="E1176" t="s">
        <v>370</v>
      </c>
      <c r="F1176" t="s">
        <v>365</v>
      </c>
      <c r="G1176" t="s">
        <v>213</v>
      </c>
      <c r="H1176" t="s">
        <v>25</v>
      </c>
      <c r="I1176" t="s">
        <v>48</v>
      </c>
      <c r="J1176" t="s">
        <v>95</v>
      </c>
      <c r="K1176" t="s">
        <v>1569</v>
      </c>
      <c r="L1176" t="s">
        <v>1569</v>
      </c>
      <c r="M1176" t="s">
        <v>1569</v>
      </c>
      <c r="O1176">
        <v>0</v>
      </c>
    </row>
    <row r="1177" spans="3:15" hidden="1" x14ac:dyDescent="0.25">
      <c r="C1177" t="str">
        <f t="shared" si="18"/>
        <v>select N'Яро Юлія Василівна', N'60',  N'Реабілітаційне відділення',  N'психолог',  N'1.00', 8, 360, 0, getDate(), null, getDate() union all</v>
      </c>
      <c r="D1177" t="s">
        <v>357</v>
      </c>
      <c r="E1177" t="s">
        <v>100</v>
      </c>
      <c r="F1177" t="s">
        <v>101</v>
      </c>
      <c r="G1177" t="s">
        <v>358</v>
      </c>
      <c r="H1177" t="s">
        <v>359</v>
      </c>
      <c r="I1177" t="s">
        <v>48</v>
      </c>
      <c r="J1177" t="s">
        <v>314</v>
      </c>
      <c r="K1177" t="s">
        <v>1569</v>
      </c>
      <c r="L1177" t="s">
        <v>1569</v>
      </c>
      <c r="M1177" t="s">
        <v>1569</v>
      </c>
      <c r="O1177">
        <v>0</v>
      </c>
    </row>
    <row r="1178" spans="3:15" hidden="1" x14ac:dyDescent="0.25">
      <c r="C1178" t="str">
        <f t="shared" si="18"/>
        <v>select N'Ясінко Наталія Степанівна', N'91',  N'Центральне стерилізаційне відділення',  N'сестра медична',  N'1.00', 8, 200, 0, getDate(), null, getDate() union all</v>
      </c>
      <c r="D1178" t="s">
        <v>132</v>
      </c>
      <c r="E1178" t="s">
        <v>115</v>
      </c>
      <c r="F1178" t="s">
        <v>116</v>
      </c>
      <c r="G1178" t="s">
        <v>93</v>
      </c>
      <c r="H1178" t="s">
        <v>25</v>
      </c>
      <c r="I1178" t="s">
        <v>48</v>
      </c>
      <c r="J1178" t="s">
        <v>95</v>
      </c>
      <c r="K1178" t="s">
        <v>1569</v>
      </c>
      <c r="L1178" t="s">
        <v>1569</v>
      </c>
      <c r="M1178" t="s">
        <v>1569</v>
      </c>
      <c r="O1178">
        <v>0</v>
      </c>
    </row>
    <row r="1179" spans="3:15" hidden="1" x14ac:dyDescent="0.25">
      <c r="C1179" t="str">
        <f t="shared" si="18"/>
        <v>select N'Яцина Маргарита Миколаївна', N'22',  N'Відділення загальної терапії',  N'лікар-пульмонолог',  N'1.00', 0, 0, 1285.7142, getDate(), null, getDate() union all</v>
      </c>
      <c r="D1179" t="s">
        <v>431</v>
      </c>
      <c r="E1179" t="s">
        <v>202</v>
      </c>
      <c r="F1179" t="s">
        <v>203</v>
      </c>
      <c r="G1179" t="s">
        <v>432</v>
      </c>
      <c r="H1179" t="s">
        <v>193</v>
      </c>
      <c r="I1179" t="s">
        <v>26</v>
      </c>
      <c r="J1179" t="s">
        <v>26</v>
      </c>
      <c r="K1179" t="s">
        <v>1569</v>
      </c>
      <c r="L1179" t="s">
        <v>1569</v>
      </c>
      <c r="M1179" t="s">
        <v>1569</v>
      </c>
      <c r="O1179" t="s">
        <v>433</v>
      </c>
    </row>
    <row r="1180" spans="3:15" hidden="1" x14ac:dyDescent="0.25">
      <c r="C1180" t="str">
        <f t="shared" si="18"/>
        <v>select N'Яцина Мирослава Михайлівна', N'32',  N'Отоларингологічний кабінет',  N'лікар-отоларинголог',  N'1.00', 0, 0, 1088.42, getDate(), null, getDate() union all</v>
      </c>
      <c r="D1180" t="s">
        <v>508</v>
      </c>
      <c r="E1180" t="s">
        <v>428</v>
      </c>
      <c r="F1180" t="s">
        <v>84</v>
      </c>
      <c r="G1180" t="s">
        <v>429</v>
      </c>
      <c r="H1180" t="s">
        <v>1690</v>
      </c>
      <c r="I1180" t="s">
        <v>26</v>
      </c>
      <c r="J1180" t="s">
        <v>26</v>
      </c>
      <c r="K1180" s="5" t="s">
        <v>1668</v>
      </c>
      <c r="L1180" t="s">
        <v>1657</v>
      </c>
      <c r="M1180" t="s">
        <v>1569</v>
      </c>
      <c r="O1180" t="s">
        <v>1603</v>
      </c>
    </row>
    <row r="1181" spans="3:15" hidden="1" x14ac:dyDescent="0.25">
      <c r="C1181" t="str">
        <f t="shared" si="18"/>
        <v>select N'Яцина Мирослава Михайлівна', N'32',  N'Кабінет аудіометрії',  N'лікар-сурдолог',  N'0.25', 0, 0, 0, getDate(), null, getDate() union all</v>
      </c>
      <c r="D1181" t="s">
        <v>508</v>
      </c>
      <c r="E1181" t="s">
        <v>338</v>
      </c>
      <c r="F1181" t="s">
        <v>84</v>
      </c>
      <c r="G1181" t="s">
        <v>1002</v>
      </c>
      <c r="H1181" t="s">
        <v>1723</v>
      </c>
      <c r="I1181" t="s">
        <v>26</v>
      </c>
      <c r="J1181" t="s">
        <v>26</v>
      </c>
      <c r="K1181" s="5" t="s">
        <v>1668</v>
      </c>
      <c r="L1181" t="s">
        <v>1574</v>
      </c>
      <c r="M1181" t="s">
        <v>1570</v>
      </c>
      <c r="O1181">
        <v>0</v>
      </c>
    </row>
  </sheetData>
  <autoFilter ref="C1:O1181" xr:uid="{C3664AFB-A057-4F18-9B69-DB3012A45BB3}">
    <filterColumn colId="1">
      <filters>
        <filter val="Марущак Юрій Станіславович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Премія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MyApplication</dc:creator>
  <cp:lastModifiedBy>Asus</cp:lastModifiedBy>
  <cp:lastPrinted>2024-10-25T06:57:52Z</cp:lastPrinted>
  <dcterms:created xsi:type="dcterms:W3CDTF">2024-10-23T06:37:52Z</dcterms:created>
  <dcterms:modified xsi:type="dcterms:W3CDTF">2024-10-29T11:12:59Z</dcterms:modified>
</cp:coreProperties>
</file>