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J6" i="1"/>
  <c r="J7" i="1"/>
  <c r="J8" i="1"/>
  <c r="J9" i="1"/>
  <c r="J10" i="1"/>
  <c r="J12" i="1"/>
  <c r="J14" i="1"/>
  <c r="J15" i="1"/>
  <c r="J17" i="1"/>
  <c r="J18" i="1"/>
  <c r="J19" i="1"/>
  <c r="J20" i="1"/>
  <c r="J22" i="1"/>
  <c r="J23" i="1"/>
  <c r="J25" i="1"/>
  <c r="J26" i="1"/>
  <c r="J5" i="1"/>
  <c r="I10" i="1"/>
  <c r="I12" i="1"/>
  <c r="I14" i="1"/>
  <c r="I15" i="1"/>
  <c r="I17" i="1"/>
  <c r="I18" i="1"/>
  <c r="I19" i="1"/>
  <c r="I20" i="1"/>
  <c r="I22" i="1"/>
  <c r="I23" i="1"/>
  <c r="I25" i="1"/>
  <c r="I26" i="1"/>
  <c r="I6" i="1"/>
  <c r="I7" i="1"/>
  <c r="I8" i="1"/>
  <c r="I9" i="1"/>
  <c r="I5" i="1"/>
  <c r="H28" i="1"/>
  <c r="D16" i="1" l="1"/>
  <c r="E9" i="1" s="1"/>
  <c r="E13" i="1" l="1"/>
  <c r="E6" i="1"/>
  <c r="E8" i="1"/>
  <c r="E10" i="1"/>
  <c r="E12" i="1"/>
  <c r="E11" i="1"/>
  <c r="E7" i="1"/>
  <c r="E5" i="1"/>
</calcChain>
</file>

<file path=xl/sharedStrings.xml><?xml version="1.0" encoding="utf-8"?>
<sst xmlns="http://schemas.openxmlformats.org/spreadsheetml/2006/main" count="32" uniqueCount="31">
  <si>
    <t>Arts</t>
  </si>
  <si>
    <t>Engineering</t>
  </si>
  <si>
    <t>Science</t>
  </si>
  <si>
    <t>Graduate</t>
  </si>
  <si>
    <t>Undergraduate</t>
  </si>
  <si>
    <t>Old</t>
  </si>
  <si>
    <t>Young</t>
  </si>
  <si>
    <t>US</t>
  </si>
  <si>
    <t>International</t>
  </si>
  <si>
    <t>L1</t>
  </si>
  <si>
    <t>Arts, Graduate</t>
  </si>
  <si>
    <t>Arts, Undergraduatge</t>
  </si>
  <si>
    <t>Arts Old</t>
  </si>
  <si>
    <t>Arts Young</t>
  </si>
  <si>
    <t>Arts US</t>
  </si>
  <si>
    <t>Arts International</t>
  </si>
  <si>
    <t>Graduate Old</t>
  </si>
  <si>
    <t>Graduate Young</t>
  </si>
  <si>
    <t>Graduate US</t>
  </si>
  <si>
    <t>Graduate International</t>
  </si>
  <si>
    <t>Undergraduate Old</t>
  </si>
  <si>
    <t>Undergraduate Young</t>
  </si>
  <si>
    <t>Undergraduate US</t>
  </si>
  <si>
    <t>Undergraduate International</t>
  </si>
  <si>
    <t>Old US</t>
  </si>
  <si>
    <t>Old International</t>
  </si>
  <si>
    <t>Young US</t>
  </si>
  <si>
    <t>Young International</t>
  </si>
  <si>
    <t>L2</t>
  </si>
  <si>
    <t>Total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</si>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</sst>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8"/>
  <sheetViews>
    <sheetView tabSelected="1" workbookViewId="0">
      <selection activeCell="G8" sqref="G8"/>
    </sheetView>
  </sheetViews>
  <sheetFormatPr defaultRowHeight="14.5" x14ac:dyDescent="0.35"/>
  <cols>
    <col min="3" max="3" width="13.54296875" bestFit="1" customWidth="1"/>
    <col min="5" max="6" width="13.453125" style="2" customWidth="1"/>
    <col min="7" max="7" width="25" bestFit="1" customWidth="1"/>
    <col min="10" max="10" width="8.7265625" style="2"/>
  </cols>
  <sheetData>
    <row r="3" spans="3:13" x14ac:dyDescent="0.35">
      <c r="C3" s="1" t="s">
        <v>9</v>
      </c>
      <c r="D3" s="1"/>
      <c r="G3" s="1" t="s">
        <v>28</v>
      </c>
      <c r="H3" s="1"/>
      <c r="L3" s="1" t="s">
        <v>30</v>
      </c>
      <c r="M3" s="1"/>
    </row>
    <row r="5" spans="3:13" x14ac:dyDescent="0.35">
      <c r="C5" t="s">
        <v>0</v>
      </c>
      <c r="D5">
        <f>38+18+29+108</f>
        <v>193</v>
      </c>
      <c r="E5" s="2">
        <f>(D5/D16)*100</f>
        <v>6.03125</v>
      </c>
      <c r="G5" t="s">
        <v>10</v>
      </c>
      <c r="H5">
        <v>2</v>
      </c>
      <c r="I5">
        <f>H5/39</f>
        <v>5.128205128205128E-2</v>
      </c>
      <c r="J5" s="2">
        <f>I5*100</f>
        <v>5.1282051282051277</v>
      </c>
    </row>
    <row r="6" spans="3:13" x14ac:dyDescent="0.35">
      <c r="C6" s="3" t="s">
        <v>1</v>
      </c>
      <c r="D6" s="3">
        <f>78+100+242</f>
        <v>420</v>
      </c>
      <c r="E6" s="4">
        <f>(D6/D16)*100</f>
        <v>13.125</v>
      </c>
      <c r="G6" t="s">
        <v>11</v>
      </c>
      <c r="H6">
        <v>2</v>
      </c>
      <c r="I6">
        <f t="shared" ref="I6:I26" si="0">H6/39</f>
        <v>5.128205128205128E-2</v>
      </c>
      <c r="J6" s="2">
        <f t="shared" ref="J6:J26" si="1">I6*100</f>
        <v>5.1282051282051277</v>
      </c>
    </row>
    <row r="7" spans="3:13" x14ac:dyDescent="0.35">
      <c r="C7" s="3" t="s">
        <v>2</v>
      </c>
      <c r="D7" s="3">
        <f>25+162</f>
        <v>187</v>
      </c>
      <c r="E7" s="4">
        <f>(D7/D16)*100</f>
        <v>5.84375</v>
      </c>
      <c r="G7" t="s">
        <v>12</v>
      </c>
      <c r="H7">
        <v>3</v>
      </c>
      <c r="I7">
        <f t="shared" si="0"/>
        <v>7.6923076923076927E-2</v>
      </c>
      <c r="J7" s="2">
        <f t="shared" si="1"/>
        <v>7.6923076923076925</v>
      </c>
    </row>
    <row r="8" spans="3:13" x14ac:dyDescent="0.35">
      <c r="C8" t="s">
        <v>3</v>
      </c>
      <c r="D8">
        <f>38+18+78+25</f>
        <v>159</v>
      </c>
      <c r="E8" s="2">
        <f>(D8/D16)*100</f>
        <v>4.96875</v>
      </c>
      <c r="G8" t="s">
        <v>13</v>
      </c>
      <c r="H8">
        <v>1</v>
      </c>
      <c r="I8">
        <f t="shared" si="0"/>
        <v>2.564102564102564E-2</v>
      </c>
      <c r="J8" s="2">
        <f t="shared" si="1"/>
        <v>2.5641025641025639</v>
      </c>
    </row>
    <row r="9" spans="3:13" x14ac:dyDescent="0.35">
      <c r="C9" t="s">
        <v>4</v>
      </c>
      <c r="D9">
        <f>29+108+100+242+162</f>
        <v>641</v>
      </c>
      <c r="E9" s="2">
        <f>(D9/D16)*100</f>
        <v>20.03125</v>
      </c>
      <c r="G9" t="s">
        <v>14</v>
      </c>
      <c r="H9">
        <v>3</v>
      </c>
      <c r="I9">
        <f t="shared" si="0"/>
        <v>7.6923076923076927E-2</v>
      </c>
      <c r="J9" s="2">
        <f t="shared" si="1"/>
        <v>7.6923076923076925</v>
      </c>
    </row>
    <row r="10" spans="3:13" x14ac:dyDescent="0.35">
      <c r="C10" t="s">
        <v>5</v>
      </c>
      <c r="D10">
        <f>38+18+29+78+25</f>
        <v>188</v>
      </c>
      <c r="E10" s="2">
        <f>(D10/D16)*100</f>
        <v>5.875</v>
      </c>
      <c r="G10" t="s">
        <v>15</v>
      </c>
      <c r="H10">
        <v>1</v>
      </c>
      <c r="I10">
        <f t="shared" si="0"/>
        <v>2.564102564102564E-2</v>
      </c>
      <c r="J10" s="2">
        <f t="shared" si="1"/>
        <v>2.5641025641025639</v>
      </c>
    </row>
    <row r="11" spans="3:13" x14ac:dyDescent="0.35">
      <c r="C11" t="s">
        <v>6</v>
      </c>
      <c r="D11">
        <f>108+100+242+162</f>
        <v>612</v>
      </c>
      <c r="E11" s="2">
        <f>(D11/D16)*100</f>
        <v>19.125</v>
      </c>
    </row>
    <row r="12" spans="3:13" x14ac:dyDescent="0.35">
      <c r="C12" t="s">
        <v>7</v>
      </c>
      <c r="D12">
        <f>38+29+108+242+162</f>
        <v>579</v>
      </c>
      <c r="E12" s="2">
        <f>(D12/D16)*100</f>
        <v>18.09375</v>
      </c>
      <c r="G12" s="5" t="s">
        <v>16</v>
      </c>
      <c r="H12" s="5">
        <v>4</v>
      </c>
      <c r="I12" s="5">
        <f t="shared" si="0"/>
        <v>0.10256410256410256</v>
      </c>
      <c r="J12" s="6">
        <f t="shared" si="1"/>
        <v>10.256410256410255</v>
      </c>
    </row>
    <row r="13" spans="3:13" x14ac:dyDescent="0.35">
      <c r="C13" t="s">
        <v>8</v>
      </c>
      <c r="D13">
        <f>18+78+100+25</f>
        <v>221</v>
      </c>
      <c r="E13" s="2">
        <f>(D13/D16)*100</f>
        <v>6.90625</v>
      </c>
      <c r="G13" t="s">
        <v>17</v>
      </c>
      <c r="H13">
        <v>0</v>
      </c>
      <c r="I13">
        <v>0</v>
      </c>
      <c r="J13" s="2">
        <v>0</v>
      </c>
    </row>
    <row r="14" spans="3:13" x14ac:dyDescent="0.35">
      <c r="G14" t="s">
        <v>18</v>
      </c>
      <c r="H14">
        <v>1</v>
      </c>
      <c r="I14">
        <f t="shared" si="0"/>
        <v>2.564102564102564E-2</v>
      </c>
      <c r="J14" s="2">
        <f t="shared" si="1"/>
        <v>2.5641025641025639</v>
      </c>
    </row>
    <row r="15" spans="3:13" x14ac:dyDescent="0.35">
      <c r="G15" t="s">
        <v>19</v>
      </c>
      <c r="H15">
        <v>3</v>
      </c>
      <c r="I15">
        <f t="shared" si="0"/>
        <v>7.6923076923076927E-2</v>
      </c>
      <c r="J15" s="2">
        <f t="shared" si="1"/>
        <v>7.6923076923076925</v>
      </c>
    </row>
    <row r="16" spans="3:13" x14ac:dyDescent="0.35">
      <c r="C16" t="s">
        <v>29</v>
      </c>
      <c r="D16">
        <f>SUM(D5:D13)</f>
        <v>3200</v>
      </c>
    </row>
    <row r="17" spans="7:10" x14ac:dyDescent="0.35">
      <c r="G17" t="s">
        <v>20</v>
      </c>
      <c r="H17">
        <v>1</v>
      </c>
      <c r="I17">
        <f t="shared" si="0"/>
        <v>2.564102564102564E-2</v>
      </c>
      <c r="J17" s="2">
        <f t="shared" si="1"/>
        <v>2.5641025641025639</v>
      </c>
    </row>
    <row r="18" spans="7:10" x14ac:dyDescent="0.35">
      <c r="G18" s="5" t="s">
        <v>21</v>
      </c>
      <c r="H18" s="5">
        <v>4</v>
      </c>
      <c r="I18" s="5">
        <f t="shared" si="0"/>
        <v>0.10256410256410256</v>
      </c>
      <c r="J18" s="6">
        <f t="shared" si="1"/>
        <v>10.256410256410255</v>
      </c>
    </row>
    <row r="19" spans="7:10" x14ac:dyDescent="0.35">
      <c r="G19" s="5" t="s">
        <v>22</v>
      </c>
      <c r="H19" s="5">
        <v>4</v>
      </c>
      <c r="I19" s="5">
        <f t="shared" si="0"/>
        <v>0.10256410256410256</v>
      </c>
      <c r="J19" s="6">
        <f t="shared" si="1"/>
        <v>10.256410256410255</v>
      </c>
    </row>
    <row r="20" spans="7:10" x14ac:dyDescent="0.35">
      <c r="G20" t="s">
        <v>23</v>
      </c>
      <c r="H20">
        <v>1</v>
      </c>
      <c r="I20">
        <f t="shared" si="0"/>
        <v>2.564102564102564E-2</v>
      </c>
      <c r="J20" s="2">
        <f t="shared" si="1"/>
        <v>2.5641025641025639</v>
      </c>
    </row>
    <row r="22" spans="7:10" x14ac:dyDescent="0.35">
      <c r="G22" t="s">
        <v>24</v>
      </c>
      <c r="H22">
        <v>2</v>
      </c>
      <c r="I22">
        <f t="shared" si="0"/>
        <v>5.128205128205128E-2</v>
      </c>
      <c r="J22" s="2">
        <f t="shared" si="1"/>
        <v>5.1282051282051277</v>
      </c>
    </row>
    <row r="23" spans="7:10" x14ac:dyDescent="0.35">
      <c r="G23" t="s">
        <v>25</v>
      </c>
      <c r="H23">
        <v>3</v>
      </c>
      <c r="I23">
        <f t="shared" si="0"/>
        <v>7.6923076923076927E-2</v>
      </c>
      <c r="J23" s="2">
        <f t="shared" si="1"/>
        <v>7.6923076923076925</v>
      </c>
    </row>
    <row r="25" spans="7:10" x14ac:dyDescent="0.35">
      <c r="G25" t="s">
        <v>26</v>
      </c>
      <c r="H25">
        <v>3</v>
      </c>
      <c r="I25">
        <f t="shared" si="0"/>
        <v>7.6923076923076927E-2</v>
      </c>
      <c r="J25" s="2">
        <f t="shared" si="1"/>
        <v>7.6923076923076925</v>
      </c>
    </row>
    <row r="26" spans="7:10" x14ac:dyDescent="0.35">
      <c r="G26" t="s">
        <v>27</v>
      </c>
      <c r="H26">
        <v>1</v>
      </c>
      <c r="I26">
        <f t="shared" si="0"/>
        <v>2.564102564102564E-2</v>
      </c>
      <c r="J26" s="2">
        <f t="shared" si="1"/>
        <v>2.5641025641025639</v>
      </c>
    </row>
    <row r="28" spans="7:10" x14ac:dyDescent="0.35">
      <c r="G28" t="s">
        <v>29</v>
      </c>
      <c r="H28">
        <f>SUM(H5:H26)</f>
        <v>39</v>
      </c>
    </row>
  </sheetData>
  <mergeCells count="3">
    <mergeCell ref="C3:D3"/>
    <mergeCell ref="G3:H3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2016-11-29T04:18:00Z</dcterms:modified>
</cp:coreProperties>
</file>