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0" i="1" l="1"/>
  <c r="M20" i="1" s="1"/>
  <c r="K18" i="1"/>
  <c r="K16" i="1"/>
  <c r="M16" i="1" s="1"/>
  <c r="K8" i="1"/>
  <c r="M8" i="1" s="1"/>
  <c r="K5" i="1"/>
  <c r="M5" i="1" s="1"/>
  <c r="K3" i="1"/>
  <c r="M3" i="1" s="1"/>
  <c r="N7" i="1"/>
  <c r="Q7" i="1" s="1"/>
  <c r="N11" i="1"/>
  <c r="N15" i="1"/>
  <c r="N19" i="1"/>
  <c r="Q19" i="1" s="1"/>
  <c r="M10" i="1"/>
  <c r="P10" i="1" s="1"/>
  <c r="M14" i="1"/>
  <c r="M18" i="1"/>
  <c r="M19" i="1"/>
  <c r="O19" i="1" s="1"/>
  <c r="L17" i="1"/>
  <c r="N17" i="1" s="1"/>
  <c r="Q17" i="1" s="1"/>
  <c r="L14" i="1"/>
  <c r="N14" i="1" s="1"/>
  <c r="Q14" i="1" s="1"/>
  <c r="L10" i="1"/>
  <c r="N10" i="1" s="1"/>
  <c r="Q10" i="1" s="1"/>
  <c r="L9" i="1"/>
  <c r="N9" i="1" s="1"/>
  <c r="L20" i="1"/>
  <c r="N20" i="1" s="1"/>
  <c r="L18" i="1"/>
  <c r="N18" i="1" s="1"/>
  <c r="L16" i="1"/>
  <c r="N16" i="1" s="1"/>
  <c r="L8" i="1"/>
  <c r="N8" i="1" s="1"/>
  <c r="L5" i="1"/>
  <c r="N5" i="1" s="1"/>
  <c r="L3" i="1"/>
  <c r="N3" i="1" s="1"/>
  <c r="L2" i="1"/>
  <c r="N2" i="1" s="1"/>
  <c r="L4" i="1"/>
  <c r="N4" i="1" s="1"/>
  <c r="Q4" i="1" s="1"/>
  <c r="L6" i="1"/>
  <c r="N6" i="1" s="1"/>
  <c r="Q6" i="1" s="1"/>
  <c r="L7" i="1"/>
  <c r="L11" i="1"/>
  <c r="L12" i="1"/>
  <c r="N12" i="1" s="1"/>
  <c r="Q12" i="1" s="1"/>
  <c r="L13" i="1"/>
  <c r="N13" i="1" s="1"/>
  <c r="Q13" i="1" s="1"/>
  <c r="L15" i="1"/>
  <c r="L19" i="1"/>
  <c r="L21" i="1"/>
  <c r="N21" i="1" s="1"/>
  <c r="Q21" i="1" s="1"/>
  <c r="K17" i="1"/>
  <c r="M17" i="1" s="1"/>
  <c r="K14" i="1"/>
  <c r="K10" i="1"/>
  <c r="K9" i="1"/>
  <c r="M9" i="1" s="1"/>
  <c r="K4" i="1"/>
  <c r="M4" i="1" s="1"/>
  <c r="K6" i="1"/>
  <c r="M6" i="1" s="1"/>
  <c r="K7" i="1"/>
  <c r="M7" i="1" s="1"/>
  <c r="K11" i="1"/>
  <c r="M11" i="1" s="1"/>
  <c r="K12" i="1"/>
  <c r="M12" i="1" s="1"/>
  <c r="K13" i="1"/>
  <c r="M13" i="1" s="1"/>
  <c r="K15" i="1"/>
  <c r="M15" i="1" s="1"/>
  <c r="K19" i="1"/>
  <c r="K21" i="1"/>
  <c r="M21" i="1" s="1"/>
  <c r="K2" i="1"/>
  <c r="M2" i="1" s="1"/>
  <c r="O9" i="1" l="1"/>
  <c r="P9" i="1"/>
  <c r="O7" i="1"/>
  <c r="P7" i="1"/>
  <c r="Q9" i="1"/>
  <c r="P15" i="1"/>
  <c r="O15" i="1"/>
  <c r="P2" i="1"/>
  <c r="O2" i="1"/>
  <c r="R2" i="1" s="1"/>
  <c r="O13" i="1"/>
  <c r="P13" i="1"/>
  <c r="P6" i="1"/>
  <c r="O6" i="1"/>
  <c r="R6" i="1" s="1"/>
  <c r="Q2" i="1"/>
  <c r="Q15" i="1"/>
  <c r="P11" i="1"/>
  <c r="O11" i="1"/>
  <c r="O21" i="1"/>
  <c r="P21" i="1"/>
  <c r="P12" i="1"/>
  <c r="O12" i="1"/>
  <c r="R12" i="1" s="1"/>
  <c r="O4" i="1"/>
  <c r="P4" i="1"/>
  <c r="P17" i="1"/>
  <c r="O17" i="1"/>
  <c r="R17" i="1" s="1"/>
  <c r="O14" i="1"/>
  <c r="R14" i="1" s="1"/>
  <c r="Q11" i="1"/>
  <c r="P14" i="1"/>
  <c r="Q18" i="1"/>
  <c r="P19" i="1"/>
  <c r="R19" i="1" s="1"/>
  <c r="O10" i="1"/>
  <c r="R10" i="1" s="1"/>
  <c r="O20" i="1"/>
  <c r="Q20" i="1"/>
  <c r="P20" i="1"/>
  <c r="O18" i="1"/>
  <c r="R18" i="1" s="1"/>
  <c r="P18" i="1"/>
  <c r="P16" i="1"/>
  <c r="O16" i="1"/>
  <c r="Q16" i="1"/>
  <c r="P8" i="1"/>
  <c r="O8" i="1"/>
  <c r="R8" i="1" s="1"/>
  <c r="Q8" i="1"/>
  <c r="Q5" i="1"/>
  <c r="O5" i="1"/>
  <c r="P5" i="1"/>
  <c r="Q3" i="1"/>
  <c r="P3" i="1"/>
  <c r="O3" i="1"/>
  <c r="R15" i="1" l="1"/>
  <c r="R16" i="1"/>
  <c r="R4" i="1"/>
  <c r="R21" i="1"/>
  <c r="R13" i="1"/>
  <c r="R7" i="1"/>
  <c r="R11" i="1"/>
  <c r="R3" i="1"/>
  <c r="R5" i="1"/>
  <c r="R20" i="1"/>
  <c r="R9" i="1"/>
</calcChain>
</file>

<file path=xl/sharedStrings.xml><?xml version="1.0" encoding="utf-8"?>
<sst xmlns="http://schemas.openxmlformats.org/spreadsheetml/2006/main" count="19" uniqueCount="19">
  <si>
    <t>Match Number</t>
  </si>
  <si>
    <t>HTGD</t>
  </si>
  <si>
    <t>FGS</t>
  </si>
  <si>
    <t>RED_H</t>
  </si>
  <si>
    <t>RED_A</t>
  </si>
  <si>
    <t>POINTS_H</t>
  </si>
  <si>
    <t>POINTS_A</t>
  </si>
  <si>
    <t>TOTAL_H_P</t>
  </si>
  <si>
    <t>TOTAL_A_P</t>
  </si>
  <si>
    <t>MATCH_O</t>
  </si>
  <si>
    <t>y2 = ln(P2/P0)</t>
  </si>
  <si>
    <t>y1 = ln(P1/P0)</t>
  </si>
  <si>
    <t>e^y1</t>
  </si>
  <si>
    <t>e^y2</t>
  </si>
  <si>
    <t>P0</t>
  </si>
  <si>
    <t>P1</t>
  </si>
  <si>
    <t>P2</t>
  </si>
  <si>
    <t>Maximum of 
P0, P1,P2</t>
  </si>
  <si>
    <t>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</si>
</sst>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0" xfId="0" applyFont="1" applyFill="1" applyAlignment="1">
      <alignment vertical="center"/>
    </xf>
    <xf numFmtId="0" fontId="1" fillId="2" borderId="1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2" fontId="0" fillId="0" borderId="0" xfId="0" applyNumberFormat="1" applyAlignment="1">
      <alignment vertical="center"/>
    </xf>
    <xf numFmtId="2" fontId="1" fillId="2" borderId="0" xfId="0" applyNumberFormat="1" applyFont="1" applyFill="1" applyBorder="1" applyAlignment="1">
      <alignment vertical="center" wrapText="1"/>
    </xf>
    <xf numFmtId="2" fontId="1" fillId="0" borderId="0" xfId="0" applyNumberFormat="1" applyFont="1" applyAlignment="1">
      <alignment vertical="center"/>
    </xf>
    <xf numFmtId="0" fontId="0" fillId="2" borderId="0" xfId="0" applyFill="1" applyAlignment="1">
      <alignment vertical="center"/>
    </xf>
    <xf numFmtId="0" fontId="0" fillId="0" borderId="0" xfId="0" applyFill="1" applyAlignment="1">
      <alignment vertical="center"/>
    </xf>
    <xf numFmtId="0" fontId="0" fillId="0" borderId="1" xfId="0" applyBorder="1" applyAlignment="1">
      <alignment vertical="center"/>
    </xf>
    <xf numFmtId="2" fontId="1" fillId="0" borderId="0" xfId="0" applyNumberFormat="1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"/>
  <sheetViews>
    <sheetView tabSelected="1" workbookViewId="0">
      <selection activeCell="S22" sqref="S22"/>
    </sheetView>
  </sheetViews>
  <sheetFormatPr defaultRowHeight="14.5" x14ac:dyDescent="0.35"/>
  <cols>
    <col min="1" max="1" width="13.54296875" style="3" bestFit="1" customWidth="1"/>
    <col min="2" max="2" width="8.1796875" style="3" customWidth="1"/>
    <col min="3" max="3" width="9.1796875" style="9" customWidth="1"/>
    <col min="4" max="4" width="10.1796875" style="3" customWidth="1"/>
    <col min="5" max="5" width="8.7265625" style="3"/>
    <col min="6" max="6" width="11.1796875" style="3" customWidth="1"/>
    <col min="7" max="7" width="10.453125" style="3" customWidth="1"/>
    <col min="8" max="8" width="10.54296875" style="3" bestFit="1" customWidth="1"/>
    <col min="9" max="9" width="11.81640625" style="3" customWidth="1"/>
    <col min="10" max="10" width="12.6328125" style="3" customWidth="1"/>
    <col min="11" max="11" width="14.26953125" style="5" customWidth="1"/>
    <col min="12" max="12" width="12.90625" style="5" customWidth="1"/>
    <col min="13" max="17" width="8.7265625" style="5"/>
    <col min="18" max="18" width="10.6328125" style="5" customWidth="1"/>
    <col min="19" max="16384" width="8.7265625" style="3"/>
  </cols>
  <sheetData>
    <row r="1" spans="1:19" ht="43.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6" t="s">
        <v>11</v>
      </c>
      <c r="L1" s="6" t="s">
        <v>10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11" t="s">
        <v>17</v>
      </c>
      <c r="S1" s="4" t="s">
        <v>18</v>
      </c>
    </row>
    <row r="2" spans="1:19" x14ac:dyDescent="0.35">
      <c r="A2" s="8">
        <v>1</v>
      </c>
      <c r="B2" s="3">
        <v>-2</v>
      </c>
      <c r="C2" s="9">
        <v>0</v>
      </c>
      <c r="D2" s="3">
        <v>0</v>
      </c>
      <c r="E2" s="3">
        <v>0</v>
      </c>
      <c r="F2" s="3">
        <v>7</v>
      </c>
      <c r="G2" s="3">
        <v>7</v>
      </c>
      <c r="H2" s="3">
        <v>47</v>
      </c>
      <c r="I2" s="3">
        <v>56</v>
      </c>
      <c r="J2" s="10">
        <v>0</v>
      </c>
      <c r="K2" s="5">
        <f>3.535+(0.024*F2)-(0.018*G2)+(0.511*B2)-(0.01*I2)-3.521</f>
        <v>-1.5259999999999994</v>
      </c>
      <c r="L2" s="5">
        <f>3.313+(0.035*F2)-(0.035*G2)+(1.618*B2)+(0.01*H2)-(0.015*I2)-3.32</f>
        <v>-3.613</v>
      </c>
      <c r="M2" s="5">
        <f>EXP(K2)</f>
        <v>0.21740354458263511</v>
      </c>
      <c r="N2" s="5">
        <f>EXP(L2)</f>
        <v>2.6970812937420194E-2</v>
      </c>
      <c r="O2" s="5">
        <f>1/(1+M2+N2)</f>
        <v>0.80361668814272658</v>
      </c>
      <c r="P2" s="5">
        <f>M2/(1+N2+M2)</f>
        <v>0.17470911648798682</v>
      </c>
      <c r="Q2" s="5">
        <f>N2/(1+M2+N2)</f>
        <v>2.1674195369286619E-2</v>
      </c>
      <c r="R2" s="5">
        <f>MAX(O2,P2,Q2)</f>
        <v>0.80361668814272658</v>
      </c>
      <c r="S2" s="3">
        <v>0</v>
      </c>
    </row>
    <row r="3" spans="1:19" x14ac:dyDescent="0.35">
      <c r="A3" s="8">
        <v>2</v>
      </c>
      <c r="B3" s="3">
        <v>0</v>
      </c>
      <c r="C3" s="9">
        <v>2</v>
      </c>
      <c r="D3" s="3">
        <v>0</v>
      </c>
      <c r="E3" s="3">
        <v>0</v>
      </c>
      <c r="F3" s="3">
        <v>10</v>
      </c>
      <c r="G3" s="3">
        <v>4</v>
      </c>
      <c r="H3" s="3">
        <v>64</v>
      </c>
      <c r="I3" s="3">
        <v>45</v>
      </c>
      <c r="J3" s="10">
        <v>2</v>
      </c>
      <c r="K3" s="5">
        <f>3.535+(0.024*F3)-(0.018*G3)+(0.511*B3)-(0.01*I3)</f>
        <v>3.2530000000000001</v>
      </c>
      <c r="L3" s="5">
        <f>3.313+(0.035*F3)-(0.035*G3)+(1.618*B3)+(0.01*H3)-(0.015*I3)</f>
        <v>3.4880000000000004</v>
      </c>
      <c r="M3" s="5">
        <f t="shared" ref="M3:M21" si="0">EXP(K3)</f>
        <v>25.867827109617895</v>
      </c>
      <c r="N3" s="5">
        <f t="shared" ref="N3:N21" si="1">EXP(L3)</f>
        <v>32.720441339022102</v>
      </c>
      <c r="O3" s="5">
        <f t="shared" ref="O3:O21" si="2">1/(1+M3+N3)</f>
        <v>1.6781826793002295E-2</v>
      </c>
      <c r="P3" s="5">
        <f t="shared" ref="P3:P21" si="3">M3/(1+N3+M3)</f>
        <v>0.43410939406493676</v>
      </c>
      <c r="Q3" s="5">
        <f>N3/(1+M3+N3)</f>
        <v>0.54910877914206102</v>
      </c>
      <c r="R3" s="5">
        <f>MAX(O3,P3,Q3)</f>
        <v>0.54910877914206102</v>
      </c>
      <c r="S3" s="3">
        <v>2</v>
      </c>
    </row>
    <row r="4" spans="1:19" x14ac:dyDescent="0.35">
      <c r="A4" s="8">
        <v>3</v>
      </c>
      <c r="B4" s="3">
        <v>-1</v>
      </c>
      <c r="C4" s="9">
        <v>0</v>
      </c>
      <c r="D4" s="3">
        <v>0</v>
      </c>
      <c r="E4" s="3">
        <v>0</v>
      </c>
      <c r="F4" s="3">
        <v>0</v>
      </c>
      <c r="G4" s="3">
        <v>4</v>
      </c>
      <c r="H4" s="3">
        <v>0</v>
      </c>
      <c r="I4" s="3">
        <v>38</v>
      </c>
      <c r="J4" s="10">
        <v>2</v>
      </c>
      <c r="K4" s="5">
        <f t="shared" ref="K4:K21" si="4">3.535+(0.024*F4)-(0.018*G4)+(0.511*B4)-(0.01*I4)-3.521</f>
        <v>-0.94899999999999984</v>
      </c>
      <c r="L4" s="5">
        <f t="shared" ref="L4:L21" si="5">3.313+(0.035*F4)-(0.035*G4)+(1.618*B4)+(0.01*H4)-(0.015*I4)-3.32</f>
        <v>-2.335</v>
      </c>
      <c r="M4" s="5">
        <f t="shared" si="0"/>
        <v>0.38712795791294047</v>
      </c>
      <c r="N4" s="5">
        <f t="shared" si="1"/>
        <v>9.6810482526460212E-2</v>
      </c>
      <c r="O4" s="5">
        <f t="shared" si="2"/>
        <v>0.67388240155292134</v>
      </c>
      <c r="P4" s="5">
        <f t="shared" si="3"/>
        <v>0.26087871798665058</v>
      </c>
      <c r="Q4" s="5">
        <f t="shared" ref="Q4:Q21" si="6">N4/(1+M4+N4)</f>
        <v>6.5238880460428125E-2</v>
      </c>
      <c r="R4" s="5">
        <f t="shared" ref="R4:R21" si="7">MAX(O4,P4,Q4)</f>
        <v>0.67388240155292134</v>
      </c>
      <c r="S4" s="3">
        <v>0</v>
      </c>
    </row>
    <row r="5" spans="1:19" x14ac:dyDescent="0.35">
      <c r="A5" s="8">
        <v>4</v>
      </c>
      <c r="B5" s="3">
        <v>0</v>
      </c>
      <c r="C5" s="9">
        <v>2</v>
      </c>
      <c r="D5" s="3">
        <v>0</v>
      </c>
      <c r="E5" s="3">
        <v>0</v>
      </c>
      <c r="F5" s="3">
        <v>7</v>
      </c>
      <c r="G5" s="3">
        <v>1</v>
      </c>
      <c r="H5" s="3">
        <v>47</v>
      </c>
      <c r="I5" s="3">
        <v>0</v>
      </c>
      <c r="J5" s="10">
        <v>2</v>
      </c>
      <c r="K5" s="5">
        <f>3.535+(0.024*F5)-(0.018*G5)+(0.511*B5)-(0.01*I5)</f>
        <v>3.6850000000000005</v>
      </c>
      <c r="L5" s="5">
        <f>3.313+(0.035*F5)-(0.035*G5)+(1.618*B5)+(0.01*H5)-(0.015*I5)</f>
        <v>3.9930000000000003</v>
      </c>
      <c r="M5" s="5">
        <f t="shared" si="0"/>
        <v>39.845122449861421</v>
      </c>
      <c r="N5" s="5">
        <f t="shared" si="1"/>
        <v>54.217297521848266</v>
      </c>
      <c r="O5" s="5">
        <f t="shared" si="2"/>
        <v>1.0519403990531665E-2</v>
      </c>
      <c r="P5" s="5">
        <f t="shared" si="3"/>
        <v>0.41914694010229508</v>
      </c>
      <c r="Q5" s="5">
        <f t="shared" si="6"/>
        <v>0.57033365590717322</v>
      </c>
      <c r="R5" s="5">
        <f t="shared" si="7"/>
        <v>0.57033365590717322</v>
      </c>
      <c r="S5" s="3">
        <v>2</v>
      </c>
    </row>
    <row r="6" spans="1:19" x14ac:dyDescent="0.35">
      <c r="A6" s="8">
        <v>5</v>
      </c>
      <c r="B6" s="3">
        <v>-1</v>
      </c>
      <c r="C6" s="9">
        <v>0</v>
      </c>
      <c r="D6" s="3">
        <v>0</v>
      </c>
      <c r="E6" s="3">
        <v>0</v>
      </c>
      <c r="F6" s="3">
        <v>7</v>
      </c>
      <c r="G6" s="3">
        <v>3</v>
      </c>
      <c r="H6" s="3">
        <v>0</v>
      </c>
      <c r="I6" s="3">
        <v>45</v>
      </c>
      <c r="J6" s="10">
        <v>1</v>
      </c>
      <c r="K6" s="5">
        <f t="shared" si="4"/>
        <v>-0.83299999999999974</v>
      </c>
      <c r="L6" s="5">
        <f t="shared" si="5"/>
        <v>-2.1599999999999997</v>
      </c>
      <c r="M6" s="5">
        <f t="shared" si="0"/>
        <v>0.43474309872360856</v>
      </c>
      <c r="N6" s="5">
        <f t="shared" si="1"/>
        <v>0.11532512103806256</v>
      </c>
      <c r="O6" s="5">
        <f t="shared" si="2"/>
        <v>0.64513289625004622</v>
      </c>
      <c r="P6" s="5">
        <f t="shared" si="3"/>
        <v>0.28046707440428137</v>
      </c>
      <c r="Q6" s="5">
        <f t="shared" si="6"/>
        <v>7.4400029345672428E-2</v>
      </c>
      <c r="R6" s="5">
        <f t="shared" si="7"/>
        <v>0.64513289625004622</v>
      </c>
      <c r="S6" s="3">
        <v>0</v>
      </c>
    </row>
    <row r="7" spans="1:19" x14ac:dyDescent="0.35">
      <c r="A7" s="8">
        <v>6</v>
      </c>
      <c r="B7" s="3">
        <v>-1</v>
      </c>
      <c r="C7" s="9">
        <v>0</v>
      </c>
      <c r="D7" s="3">
        <v>0</v>
      </c>
      <c r="E7" s="3">
        <v>0</v>
      </c>
      <c r="F7" s="3">
        <v>4</v>
      </c>
      <c r="G7" s="3">
        <v>6</v>
      </c>
      <c r="H7" s="3">
        <v>43</v>
      </c>
      <c r="I7" s="3">
        <v>52</v>
      </c>
      <c r="J7" s="10">
        <v>0</v>
      </c>
      <c r="K7" s="5">
        <f t="shared" si="4"/>
        <v>-1.0289999999999999</v>
      </c>
      <c r="L7" s="5">
        <f t="shared" si="5"/>
        <v>-2.0449999999999999</v>
      </c>
      <c r="M7" s="5">
        <f t="shared" si="0"/>
        <v>0.35736414609271289</v>
      </c>
      <c r="N7" s="5">
        <f t="shared" si="1"/>
        <v>0.12938018997737108</v>
      </c>
      <c r="O7" s="5">
        <f t="shared" si="2"/>
        <v>0.67261060004661144</v>
      </c>
      <c r="P7" s="5">
        <f t="shared" si="3"/>
        <v>0.24036691273856453</v>
      </c>
      <c r="Q7" s="5">
        <f t="shared" si="6"/>
        <v>8.702248721482414E-2</v>
      </c>
      <c r="R7" s="5">
        <f t="shared" si="7"/>
        <v>0.67261060004661144</v>
      </c>
      <c r="S7" s="3">
        <v>0</v>
      </c>
    </row>
    <row r="8" spans="1:19" x14ac:dyDescent="0.35">
      <c r="A8" s="8">
        <v>7</v>
      </c>
      <c r="B8" s="3">
        <v>0</v>
      </c>
      <c r="C8" s="9">
        <v>2</v>
      </c>
      <c r="D8" s="3">
        <v>1</v>
      </c>
      <c r="E8" s="3">
        <v>0</v>
      </c>
      <c r="F8" s="3">
        <v>2</v>
      </c>
      <c r="G8" s="3">
        <v>9</v>
      </c>
      <c r="H8" s="3">
        <v>52</v>
      </c>
      <c r="I8" s="3">
        <v>89</v>
      </c>
      <c r="J8" s="10">
        <v>0</v>
      </c>
      <c r="K8" s="5">
        <f>3.535+(0.024*F8)-(0.018*G8)+(0.511*B8)-(0.01*I8)</f>
        <v>2.5310000000000001</v>
      </c>
      <c r="L8" s="5">
        <f>3.313+(0.035*F8)-(0.035*G8)+(1.618*B8)+(0.01*H8)-(0.015*I8)</f>
        <v>2.2530000000000001</v>
      </c>
      <c r="M8" s="5">
        <f t="shared" si="0"/>
        <v>12.566065921650743</v>
      </c>
      <c r="N8" s="5">
        <f t="shared" si="1"/>
        <v>9.5162417814057179</v>
      </c>
      <c r="O8" s="5">
        <f t="shared" si="2"/>
        <v>4.3323224560756733E-2</v>
      </c>
      <c r="P8" s="5">
        <f t="shared" si="3"/>
        <v>0.54440249576894773</v>
      </c>
      <c r="Q8" s="5">
        <f t="shared" si="6"/>
        <v>0.41227427967029562</v>
      </c>
      <c r="R8" s="5">
        <f t="shared" si="7"/>
        <v>0.54440249576894773</v>
      </c>
      <c r="S8" s="3">
        <v>1</v>
      </c>
    </row>
    <row r="9" spans="1:19" x14ac:dyDescent="0.35">
      <c r="A9" s="8">
        <v>8</v>
      </c>
      <c r="B9" s="3">
        <v>1</v>
      </c>
      <c r="C9" s="9">
        <v>1</v>
      </c>
      <c r="D9" s="3">
        <v>0</v>
      </c>
      <c r="E9" s="3">
        <v>0</v>
      </c>
      <c r="F9" s="3">
        <v>5</v>
      </c>
      <c r="G9" s="3">
        <v>3</v>
      </c>
      <c r="H9" s="3">
        <v>65</v>
      </c>
      <c r="I9" s="3">
        <v>47</v>
      </c>
      <c r="J9" s="10">
        <v>2</v>
      </c>
      <c r="K9" s="5">
        <f>3.535+(0.024*F9)-(0.018*G9)+(0.511*B9)-(0.01*I9)-2.819</f>
        <v>0.82299999999999995</v>
      </c>
      <c r="L9" s="5">
        <f>3.313+(0.035*F9)-(0.035*G9)+(1.618*B9)+(0.01*H9)-(0.015*I9)-2.437</f>
        <v>2.5090000000000008</v>
      </c>
      <c r="M9" s="5">
        <f t="shared" si="0"/>
        <v>2.2773215645191884</v>
      </c>
      <c r="N9" s="5">
        <f t="shared" si="1"/>
        <v>12.292631280864631</v>
      </c>
      <c r="O9" s="5">
        <f t="shared" si="2"/>
        <v>6.4226270299622648E-2</v>
      </c>
      <c r="P9" s="5">
        <f t="shared" si="3"/>
        <v>0.14626387036196895</v>
      </c>
      <c r="Q9" s="5">
        <f t="shared" si="6"/>
        <v>0.78950985933840834</v>
      </c>
      <c r="R9" s="5">
        <f t="shared" si="7"/>
        <v>0.78950985933840834</v>
      </c>
      <c r="S9" s="3">
        <v>2</v>
      </c>
    </row>
    <row r="10" spans="1:19" x14ac:dyDescent="0.35">
      <c r="A10" s="8">
        <v>9</v>
      </c>
      <c r="B10" s="3">
        <v>1</v>
      </c>
      <c r="C10" s="9">
        <v>1</v>
      </c>
      <c r="D10" s="3">
        <v>0</v>
      </c>
      <c r="E10" s="3">
        <v>0</v>
      </c>
      <c r="F10" s="3">
        <v>8</v>
      </c>
      <c r="G10" s="3">
        <v>8</v>
      </c>
      <c r="H10" s="3">
        <v>89</v>
      </c>
      <c r="I10" s="3">
        <v>70</v>
      </c>
      <c r="J10" s="10">
        <v>1</v>
      </c>
      <c r="K10" s="5">
        <f>3.535+(0.024*F10)-(0.018*G10)+(0.511*B10)-(0.01*I10)-2.819</f>
        <v>0.57500000000000018</v>
      </c>
      <c r="L10" s="5">
        <f>3.313+(0.035*F10)-(0.035*G10)+(1.618*B10)+(0.01*H10)-(0.015*I10)-2.437</f>
        <v>2.3340000000000001</v>
      </c>
      <c r="M10" s="5">
        <f t="shared" si="0"/>
        <v>1.7771305269140387</v>
      </c>
      <c r="N10" s="5">
        <f t="shared" si="1"/>
        <v>10.319135632448981</v>
      </c>
      <c r="O10" s="5">
        <f t="shared" si="2"/>
        <v>7.6357641776015811E-2</v>
      </c>
      <c r="P10" s="5">
        <f t="shared" si="3"/>
        <v>0.13569749616332441</v>
      </c>
      <c r="Q10" s="5">
        <f t="shared" si="6"/>
        <v>0.78794486206065972</v>
      </c>
      <c r="R10" s="5">
        <f t="shared" si="7"/>
        <v>0.78794486206065972</v>
      </c>
      <c r="S10" s="3">
        <v>2</v>
      </c>
    </row>
    <row r="11" spans="1:19" x14ac:dyDescent="0.35">
      <c r="A11" s="8">
        <v>10</v>
      </c>
      <c r="B11" s="3">
        <v>-1</v>
      </c>
      <c r="C11" s="9">
        <v>0</v>
      </c>
      <c r="D11" s="3">
        <v>0</v>
      </c>
      <c r="E11" s="3">
        <v>0</v>
      </c>
      <c r="F11" s="3">
        <v>5</v>
      </c>
      <c r="G11" s="3">
        <v>2</v>
      </c>
      <c r="H11" s="3">
        <v>69</v>
      </c>
      <c r="I11" s="3">
        <v>37</v>
      </c>
      <c r="J11" s="10">
        <v>2</v>
      </c>
      <c r="K11" s="5">
        <f t="shared" si="4"/>
        <v>-0.78299999999999992</v>
      </c>
      <c r="L11" s="5">
        <f t="shared" si="5"/>
        <v>-1.3849999999999996</v>
      </c>
      <c r="M11" s="5">
        <f t="shared" si="0"/>
        <v>0.45703285403707794</v>
      </c>
      <c r="N11" s="5">
        <f t="shared" si="1"/>
        <v>0.25032379979169622</v>
      </c>
      <c r="O11" s="5">
        <f t="shared" si="2"/>
        <v>0.58570070744005609</v>
      </c>
      <c r="P11" s="5">
        <f t="shared" si="3"/>
        <v>0.26768446593286443</v>
      </c>
      <c r="Q11" s="5">
        <f t="shared" si="6"/>
        <v>0.14661482662707945</v>
      </c>
      <c r="R11" s="5">
        <f t="shared" si="7"/>
        <v>0.58570070744005609</v>
      </c>
      <c r="S11" s="3">
        <v>0</v>
      </c>
    </row>
    <row r="12" spans="1:19" x14ac:dyDescent="0.35">
      <c r="A12" s="8">
        <v>11</v>
      </c>
      <c r="B12" s="3">
        <v>0</v>
      </c>
      <c r="C12" s="9">
        <v>0</v>
      </c>
      <c r="D12" s="3">
        <v>0</v>
      </c>
      <c r="E12" s="3">
        <v>0</v>
      </c>
      <c r="F12" s="3">
        <v>9</v>
      </c>
      <c r="G12" s="3">
        <v>13</v>
      </c>
      <c r="H12" s="3">
        <v>70</v>
      </c>
      <c r="I12" s="3">
        <v>64</v>
      </c>
      <c r="J12" s="10">
        <v>0</v>
      </c>
      <c r="K12" s="5">
        <f t="shared" si="4"/>
        <v>-0.64399999999999968</v>
      </c>
      <c r="L12" s="5">
        <f t="shared" si="5"/>
        <v>-0.40699999999999958</v>
      </c>
      <c r="M12" s="5">
        <f t="shared" si="0"/>
        <v>0.52518746706743635</v>
      </c>
      <c r="N12" s="5">
        <f t="shared" si="1"/>
        <v>0.66564419030152155</v>
      </c>
      <c r="O12" s="5">
        <f t="shared" si="2"/>
        <v>0.45644766754965244</v>
      </c>
      <c r="P12" s="5">
        <f t="shared" si="3"/>
        <v>0.2397205943692412</v>
      </c>
      <c r="Q12" s="5">
        <f t="shared" si="6"/>
        <v>0.30383173808110647</v>
      </c>
      <c r="R12" s="5">
        <f t="shared" si="7"/>
        <v>0.45644766754965244</v>
      </c>
      <c r="S12" s="3">
        <v>0</v>
      </c>
    </row>
    <row r="13" spans="1:19" x14ac:dyDescent="0.35">
      <c r="A13" s="8">
        <v>12</v>
      </c>
      <c r="B13" s="3">
        <v>2</v>
      </c>
      <c r="C13" s="9">
        <v>0</v>
      </c>
      <c r="D13" s="3">
        <v>0</v>
      </c>
      <c r="E13" s="3">
        <v>0</v>
      </c>
      <c r="F13" s="3">
        <v>10</v>
      </c>
      <c r="G13" s="3">
        <v>3</v>
      </c>
      <c r="H13" s="3">
        <v>56</v>
      </c>
      <c r="I13" s="3">
        <v>0</v>
      </c>
      <c r="J13" s="10">
        <v>2</v>
      </c>
      <c r="K13" s="5">
        <f t="shared" si="4"/>
        <v>1.2220000000000004</v>
      </c>
      <c r="L13" s="5">
        <f t="shared" si="5"/>
        <v>4.0340000000000007</v>
      </c>
      <c r="M13" s="5">
        <f t="shared" si="0"/>
        <v>3.3939688879825551</v>
      </c>
      <c r="N13" s="5">
        <f t="shared" si="1"/>
        <v>56.486405580123346</v>
      </c>
      <c r="O13" s="5">
        <f t="shared" si="2"/>
        <v>1.6425654551843822E-2</v>
      </c>
      <c r="P13" s="5">
        <f t="shared" si="3"/>
        <v>5.5748160513706971E-2</v>
      </c>
      <c r="Q13" s="5">
        <f t="shared" si="6"/>
        <v>0.92782618493444924</v>
      </c>
      <c r="R13" s="5">
        <f t="shared" si="7"/>
        <v>0.92782618493444924</v>
      </c>
      <c r="S13" s="3">
        <v>2</v>
      </c>
    </row>
    <row r="14" spans="1:19" x14ac:dyDescent="0.35">
      <c r="A14" s="8">
        <v>13</v>
      </c>
      <c r="B14" s="3">
        <v>0</v>
      </c>
      <c r="C14" s="9">
        <v>1</v>
      </c>
      <c r="D14" s="3">
        <v>0</v>
      </c>
      <c r="E14" s="3">
        <v>0</v>
      </c>
      <c r="F14" s="3">
        <v>9</v>
      </c>
      <c r="G14" s="3">
        <v>9</v>
      </c>
      <c r="H14" s="3">
        <v>52</v>
      </c>
      <c r="I14" s="3">
        <v>89</v>
      </c>
      <c r="J14" s="10">
        <v>0</v>
      </c>
      <c r="K14" s="5">
        <f>3.535+(0.024*F14)-(0.018*G14)+(0.511*B14)-(0.01*I14)-2.819</f>
        <v>-0.11999999999999966</v>
      </c>
      <c r="L14" s="5">
        <f>3.313+(0.035*F14)-(0.035*G14)+(1.618*B14)+(0.01*H14)-(0.015*I14)-2.437</f>
        <v>6.1000000000000387E-2</v>
      </c>
      <c r="M14" s="5">
        <f t="shared" si="0"/>
        <v>0.88692043671715781</v>
      </c>
      <c r="N14" s="5">
        <f t="shared" si="1"/>
        <v>1.0628989141871956</v>
      </c>
      <c r="O14" s="5">
        <f t="shared" si="2"/>
        <v>0.33900381041755007</v>
      </c>
      <c r="P14" s="5">
        <f t="shared" si="3"/>
        <v>0.30066940758431404</v>
      </c>
      <c r="Q14" s="5">
        <f t="shared" si="6"/>
        <v>0.36032678199813589</v>
      </c>
      <c r="R14" s="5">
        <f t="shared" si="7"/>
        <v>0.36032678199813589</v>
      </c>
      <c r="S14" s="3">
        <v>2</v>
      </c>
    </row>
    <row r="15" spans="1:19" x14ac:dyDescent="0.35">
      <c r="A15" s="8">
        <v>14</v>
      </c>
      <c r="B15" s="3">
        <v>-2</v>
      </c>
      <c r="C15" s="9">
        <v>0</v>
      </c>
      <c r="D15" s="3">
        <v>0</v>
      </c>
      <c r="E15" s="3">
        <v>0</v>
      </c>
      <c r="F15" s="3">
        <v>3</v>
      </c>
      <c r="G15" s="3">
        <v>2</v>
      </c>
      <c r="H15" s="3">
        <v>47</v>
      </c>
      <c r="I15" s="3">
        <v>52</v>
      </c>
      <c r="J15" s="10">
        <v>0</v>
      </c>
      <c r="K15" s="5">
        <f t="shared" si="4"/>
        <v>-1.4919999999999995</v>
      </c>
      <c r="L15" s="5">
        <f t="shared" si="5"/>
        <v>-3.5179999999999998</v>
      </c>
      <c r="M15" s="5">
        <f t="shared" si="0"/>
        <v>0.22492236067332436</v>
      </c>
      <c r="N15" s="5">
        <f t="shared" si="1"/>
        <v>2.965869327658378E-2</v>
      </c>
      <c r="O15" s="5">
        <f t="shared" si="2"/>
        <v>0.79707883109792843</v>
      </c>
      <c r="P15" s="5">
        <f t="shared" si="3"/>
        <v>0.17928085233328006</v>
      </c>
      <c r="Q15" s="5">
        <f t="shared" si="6"/>
        <v>2.364031656879139E-2</v>
      </c>
      <c r="R15" s="5">
        <f t="shared" si="7"/>
        <v>0.79707883109792843</v>
      </c>
      <c r="S15" s="3">
        <v>0</v>
      </c>
    </row>
    <row r="16" spans="1:19" x14ac:dyDescent="0.35">
      <c r="A16" s="8">
        <v>15</v>
      </c>
      <c r="B16" s="3">
        <v>0</v>
      </c>
      <c r="C16" s="9">
        <v>2</v>
      </c>
      <c r="D16" s="3">
        <v>0</v>
      </c>
      <c r="E16" s="3">
        <v>0</v>
      </c>
      <c r="F16" s="3">
        <v>1</v>
      </c>
      <c r="G16" s="3">
        <v>8</v>
      </c>
      <c r="H16" s="3">
        <v>0</v>
      </c>
      <c r="I16" s="3">
        <v>65</v>
      </c>
      <c r="J16" s="10">
        <v>1</v>
      </c>
      <c r="K16" s="5">
        <f>3.535+(0.024*F16)-(0.018*G16)+(0.511*B16)-(0.01*I16)</f>
        <v>2.7650000000000001</v>
      </c>
      <c r="L16" s="5">
        <f>3.313+(0.035*F16)-(0.035*G16)+(1.618*B16)+(0.01*H16)-(0.015*I16)</f>
        <v>2.0930000000000004</v>
      </c>
      <c r="M16" s="5">
        <f t="shared" si="0"/>
        <v>15.879039990613816</v>
      </c>
      <c r="N16" s="5">
        <f t="shared" si="1"/>
        <v>8.109206328325639</v>
      </c>
      <c r="O16" s="5">
        <f t="shared" si="2"/>
        <v>4.0018814735392837E-2</v>
      </c>
      <c r="P16" s="5">
        <f t="shared" si="3"/>
        <v>0.63546035956026825</v>
      </c>
      <c r="Q16" s="5">
        <f t="shared" si="6"/>
        <v>0.32452082570433893</v>
      </c>
      <c r="R16" s="5">
        <f t="shared" si="7"/>
        <v>0.63546035956026825</v>
      </c>
      <c r="S16" s="3">
        <v>1</v>
      </c>
    </row>
    <row r="17" spans="1:19" x14ac:dyDescent="0.35">
      <c r="A17" s="8">
        <v>16</v>
      </c>
      <c r="B17" s="3">
        <v>2</v>
      </c>
      <c r="C17" s="9">
        <v>1</v>
      </c>
      <c r="D17" s="3">
        <v>0</v>
      </c>
      <c r="E17" s="3">
        <v>0</v>
      </c>
      <c r="F17" s="3">
        <v>4</v>
      </c>
      <c r="G17" s="3">
        <v>7</v>
      </c>
      <c r="H17" s="3">
        <v>45</v>
      </c>
      <c r="I17" s="3">
        <v>47</v>
      </c>
      <c r="J17" s="10">
        <v>2</v>
      </c>
      <c r="K17" s="5">
        <f>3.535+(0.024*F17)-(0.018*G17)+(0.511*B17)-(0.01*I17)-2.819</f>
        <v>1.2380000000000004</v>
      </c>
      <c r="L17" s="5">
        <f>3.313+(0.035*F17)-(0.035*G17)+(1.618*B17)+(0.01*H17)-(0.015*I17)-2.437</f>
        <v>3.7520000000000011</v>
      </c>
      <c r="M17" s="5">
        <f t="shared" si="0"/>
        <v>3.4487091444548996</v>
      </c>
      <c r="N17" s="5">
        <f t="shared" si="1"/>
        <v>42.606209262950088</v>
      </c>
      <c r="O17" s="5">
        <f t="shared" si="2"/>
        <v>2.1251763553002588E-2</v>
      </c>
      <c r="P17" s="5">
        <f t="shared" si="3"/>
        <v>7.3291151301033378E-2</v>
      </c>
      <c r="Q17" s="5">
        <f t="shared" si="6"/>
        <v>0.90545708514596401</v>
      </c>
      <c r="R17" s="5">
        <f t="shared" si="7"/>
        <v>0.90545708514596401</v>
      </c>
      <c r="S17" s="3">
        <v>2</v>
      </c>
    </row>
    <row r="18" spans="1:19" x14ac:dyDescent="0.35">
      <c r="A18" s="8">
        <v>17</v>
      </c>
      <c r="B18" s="3">
        <v>0</v>
      </c>
      <c r="C18" s="9">
        <v>2</v>
      </c>
      <c r="D18" s="3">
        <v>0</v>
      </c>
      <c r="E18" s="3">
        <v>0</v>
      </c>
      <c r="F18" s="3">
        <v>4</v>
      </c>
      <c r="G18" s="3">
        <v>4</v>
      </c>
      <c r="H18" s="3">
        <v>45</v>
      </c>
      <c r="I18" s="3">
        <v>43</v>
      </c>
      <c r="J18" s="10">
        <v>2</v>
      </c>
      <c r="K18" s="5">
        <f>3.535+(0.024*F18)-(0.018*G18)+(0.511*B18)-(0.01*I18)</f>
        <v>3.129</v>
      </c>
      <c r="L18" s="5">
        <f>3.313+(0.035*F18)-(0.035*G18)+(1.618*B18)+(0.01*H18)-(0.015*I18)</f>
        <v>3.1180000000000003</v>
      </c>
      <c r="M18" s="5">
        <f t="shared" si="0"/>
        <v>22.851116996076765</v>
      </c>
      <c r="N18" s="5">
        <f t="shared" si="1"/>
        <v>22.601132146468256</v>
      </c>
      <c r="O18" s="5">
        <f t="shared" si="2"/>
        <v>2.1527482919747643E-2</v>
      </c>
      <c r="P18" s="5">
        <f t="shared" si="3"/>
        <v>0.49192703083019762</v>
      </c>
      <c r="Q18" s="5">
        <f t="shared" si="6"/>
        <v>0.48654548625005473</v>
      </c>
      <c r="R18" s="5">
        <f t="shared" si="7"/>
        <v>0.49192703083019762</v>
      </c>
      <c r="S18" s="3">
        <v>2</v>
      </c>
    </row>
    <row r="19" spans="1:19" x14ac:dyDescent="0.35">
      <c r="A19" s="8">
        <v>18</v>
      </c>
      <c r="B19" s="3">
        <v>-2</v>
      </c>
      <c r="C19" s="9">
        <v>0</v>
      </c>
      <c r="D19" s="3">
        <v>0</v>
      </c>
      <c r="E19" s="3">
        <v>0</v>
      </c>
      <c r="F19" s="3">
        <v>12</v>
      </c>
      <c r="G19" s="3">
        <v>8</v>
      </c>
      <c r="H19" s="3">
        <v>89</v>
      </c>
      <c r="I19" s="3">
        <v>69</v>
      </c>
      <c r="J19" s="10">
        <v>0</v>
      </c>
      <c r="K19" s="5">
        <f t="shared" si="4"/>
        <v>-1.5539999999999998</v>
      </c>
      <c r="L19" s="5">
        <f t="shared" si="5"/>
        <v>-3.2479999999999993</v>
      </c>
      <c r="M19" s="5">
        <f t="shared" si="0"/>
        <v>0.2114006776535105</v>
      </c>
      <c r="N19" s="5">
        <f t="shared" si="1"/>
        <v>3.8851833847525948E-2</v>
      </c>
      <c r="O19" s="5">
        <f t="shared" si="2"/>
        <v>0.79983842527891702</v>
      </c>
      <c r="P19" s="5">
        <f t="shared" si="3"/>
        <v>0.16908638511727977</v>
      </c>
      <c r="Q19" s="5">
        <f t="shared" si="6"/>
        <v>3.1075189603803281E-2</v>
      </c>
      <c r="R19" s="5">
        <f t="shared" si="7"/>
        <v>0.79983842527891702</v>
      </c>
      <c r="S19" s="3">
        <v>0</v>
      </c>
    </row>
    <row r="20" spans="1:19" x14ac:dyDescent="0.35">
      <c r="A20" s="8">
        <v>19</v>
      </c>
      <c r="B20" s="3">
        <v>0</v>
      </c>
      <c r="C20" s="9">
        <v>2</v>
      </c>
      <c r="D20" s="3">
        <v>0</v>
      </c>
      <c r="E20" s="3">
        <v>0</v>
      </c>
      <c r="F20" s="3">
        <v>4</v>
      </c>
      <c r="G20" s="3">
        <v>10</v>
      </c>
      <c r="H20" s="3">
        <v>38</v>
      </c>
      <c r="I20" s="3">
        <v>47</v>
      </c>
      <c r="J20" s="10">
        <v>1</v>
      </c>
      <c r="K20" s="5">
        <f>3.535+(0.024*F20)-(0.018*G20)+(0.511*B20)-(0.01*I20)</f>
        <v>2.9809999999999999</v>
      </c>
      <c r="L20" s="5">
        <f>3.313+(0.035*F20)-(0.035*G20)+(1.618*B20)+(0.01*H20)-(0.015*I20)</f>
        <v>2.778</v>
      </c>
      <c r="M20" s="5">
        <f t="shared" si="0"/>
        <v>19.707514308597606</v>
      </c>
      <c r="N20" s="5">
        <f t="shared" si="1"/>
        <v>16.086815122692101</v>
      </c>
      <c r="O20" s="5">
        <f t="shared" si="2"/>
        <v>2.7178100958937575E-2</v>
      </c>
      <c r="P20" s="5">
        <f t="shared" si="3"/>
        <v>0.53561281352877266</v>
      </c>
      <c r="Q20" s="5">
        <f t="shared" si="6"/>
        <v>0.43720908551228971</v>
      </c>
      <c r="R20" s="5">
        <f t="shared" si="7"/>
        <v>0.53561281352877266</v>
      </c>
      <c r="S20" s="3">
        <v>1</v>
      </c>
    </row>
    <row r="21" spans="1:19" x14ac:dyDescent="0.35">
      <c r="A21" s="8">
        <v>20</v>
      </c>
      <c r="B21" s="3">
        <v>-2</v>
      </c>
      <c r="C21" s="9">
        <v>0</v>
      </c>
      <c r="D21" s="3">
        <v>0</v>
      </c>
      <c r="E21" s="3">
        <v>0</v>
      </c>
      <c r="F21" s="3">
        <v>2</v>
      </c>
      <c r="G21" s="3">
        <v>8</v>
      </c>
      <c r="H21" s="3">
        <v>37</v>
      </c>
      <c r="I21" s="3">
        <v>0</v>
      </c>
      <c r="J21" s="10">
        <v>0</v>
      </c>
      <c r="K21" s="5">
        <f t="shared" si="4"/>
        <v>-1.1040000000000001</v>
      </c>
      <c r="L21" s="5">
        <f t="shared" si="5"/>
        <v>-3.0830000000000002</v>
      </c>
      <c r="M21" s="5">
        <f t="shared" si="0"/>
        <v>0.3315422587848797</v>
      </c>
      <c r="N21" s="5">
        <f t="shared" si="1"/>
        <v>4.5821585489090357E-2</v>
      </c>
      <c r="O21" s="5">
        <f t="shared" si="2"/>
        <v>0.7260245752473018</v>
      </c>
      <c r="P21" s="5">
        <f t="shared" si="3"/>
        <v>0.24070782761082332</v>
      </c>
      <c r="Q21" s="5">
        <f t="shared" si="6"/>
        <v>3.3267597141874758E-2</v>
      </c>
      <c r="R21" s="5">
        <f t="shared" si="7"/>
        <v>0.7260245752473018</v>
      </c>
      <c r="S21" s="3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2016-10-19T16:53:02Z</dcterms:modified>
</cp:coreProperties>
</file>