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\OneDrive\Рабочий стол\"/>
    </mc:Choice>
  </mc:AlternateContent>
  <xr:revisionPtr revIDLastSave="0" documentId="13_ncr:1_{8FBFC66E-B08B-4664-9486-5D2796325D1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B2" i="4" l="1"/>
  <c r="E3" i="2"/>
  <c r="G7" i="3" l="1"/>
  <c r="G5" i="3"/>
  <c r="G4" i="3"/>
  <c r="E7" i="2"/>
  <c r="E6" i="2"/>
  <c r="E5" i="2"/>
  <c r="F4" i="3" l="1"/>
  <c r="H4" i="3" s="1"/>
  <c r="F5" i="3"/>
  <c r="H5" i="3" s="1"/>
  <c r="G6" i="3"/>
  <c r="F7" i="3"/>
  <c r="H7" i="3" s="1"/>
  <c r="F6" i="3"/>
  <c r="E4" i="2"/>
  <c r="F4" i="2" s="1"/>
  <c r="G7" i="2"/>
  <c r="F7" i="2"/>
  <c r="H7" i="2" s="1"/>
  <c r="G6" i="2"/>
  <c r="H6" i="2" s="1"/>
  <c r="F6" i="2"/>
  <c r="G5" i="2"/>
  <c r="F5" i="2"/>
  <c r="H6" i="3" l="1"/>
  <c r="G4" i="2"/>
  <c r="H4" i="2" s="1"/>
  <c r="I4" i="2" s="1"/>
  <c r="J4" i="2" s="1"/>
  <c r="H5" i="2"/>
  <c r="I5" i="2" s="1"/>
  <c r="J5" i="2" s="1"/>
  <c r="E9" i="2"/>
  <c r="E3" i="3"/>
  <c r="I5" i="3"/>
  <c r="J5" i="3" s="1"/>
  <c r="I4" i="3"/>
  <c r="J4" i="3" s="1"/>
  <c r="I7" i="3"/>
  <c r="J7" i="3" s="1"/>
  <c r="I6" i="3"/>
  <c r="J6" i="3" s="1"/>
  <c r="G3" i="2"/>
  <c r="G9" i="2" s="1"/>
  <c r="F3" i="2"/>
  <c r="F8" i="2" s="1"/>
  <c r="E8" i="2"/>
  <c r="I7" i="2"/>
  <c r="J7" i="2" s="1"/>
  <c r="I6" i="2"/>
  <c r="J6" i="2" s="1"/>
  <c r="E9" i="1"/>
  <c r="E8" i="1"/>
  <c r="F5" i="1"/>
  <c r="G7" i="1"/>
  <c r="G6" i="1"/>
  <c r="G5" i="1"/>
  <c r="G4" i="1"/>
  <c r="G3" i="1"/>
  <c r="F7" i="1"/>
  <c r="H7" i="1" s="1"/>
  <c r="F6" i="1"/>
  <c r="H6" i="1" s="1"/>
  <c r="I6" i="1" s="1"/>
  <c r="F4" i="1"/>
  <c r="F3" i="1"/>
  <c r="H4" i="1" l="1"/>
  <c r="I4" i="1" s="1"/>
  <c r="J4" i="1" s="1"/>
  <c r="H5" i="1"/>
  <c r="G3" i="3"/>
  <c r="H3" i="3" s="1"/>
  <c r="F3" i="3"/>
  <c r="E9" i="3"/>
  <c r="E8" i="3"/>
  <c r="F9" i="2"/>
  <c r="G8" i="2"/>
  <c r="H3" i="2"/>
  <c r="H9" i="2" s="1"/>
  <c r="F9" i="1"/>
  <c r="G9" i="1"/>
  <c r="I5" i="1"/>
  <c r="J5" i="1" s="1"/>
  <c r="I7" i="1"/>
  <c r="J7" i="1" s="1"/>
  <c r="F8" i="1"/>
  <c r="G8" i="1"/>
  <c r="H3" i="1"/>
  <c r="J6" i="1"/>
  <c r="H9" i="3" l="1"/>
  <c r="I3" i="3"/>
  <c r="H8" i="3"/>
  <c r="J3" i="3"/>
  <c r="F9" i="3"/>
  <c r="F8" i="3"/>
  <c r="G8" i="3"/>
  <c r="G9" i="3"/>
  <c r="I3" i="2"/>
  <c r="J3" i="2" s="1"/>
  <c r="H8" i="2"/>
  <c r="H9" i="1"/>
  <c r="H8" i="1"/>
  <c r="I3" i="1"/>
  <c r="J3" i="1" s="1"/>
  <c r="I8" i="2" l="1"/>
  <c r="J8" i="2"/>
  <c r="J9" i="2"/>
  <c r="J9" i="3"/>
  <c r="J8" i="3"/>
  <c r="I9" i="3"/>
  <c r="I8" i="3"/>
  <c r="K3" i="3"/>
  <c r="I9" i="2"/>
  <c r="K6" i="2"/>
  <c r="K4" i="2"/>
  <c r="K7" i="2"/>
  <c r="K5" i="2"/>
  <c r="J9" i="1"/>
  <c r="J8" i="1"/>
  <c r="I8" i="1"/>
  <c r="I9" i="1"/>
  <c r="K4" i="3" l="1"/>
  <c r="B4" i="4"/>
  <c r="K5" i="3"/>
  <c r="K7" i="3"/>
  <c r="K6" i="3"/>
  <c r="K3" i="2"/>
  <c r="K9" i="2" s="1"/>
  <c r="B3" i="4"/>
  <c r="K3" i="1"/>
  <c r="K7" i="1"/>
  <c r="K6" i="1"/>
  <c r="K5" i="1"/>
  <c r="K4" i="1"/>
  <c r="K8" i="3" l="1"/>
  <c r="K9" i="3"/>
  <c r="K8" i="2"/>
  <c r="K9" i="1"/>
  <c r="K8" i="1"/>
</calcChain>
</file>

<file path=xl/sharedStrings.xml><?xml version="1.0" encoding="utf-8"?>
<sst xmlns="http://schemas.openxmlformats.org/spreadsheetml/2006/main" count="77" uniqueCount="31">
  <si>
    <t>Зарплата работников за январь</t>
  </si>
  <si>
    <t>Номер</t>
  </si>
  <si>
    <t>Фамилия</t>
  </si>
  <si>
    <t>Должность</t>
  </si>
  <si>
    <t>Стаж</t>
  </si>
  <si>
    <t>Оклад</t>
  </si>
  <si>
    <t>Премия</t>
  </si>
  <si>
    <t>Надбавка за стаж</t>
  </si>
  <si>
    <t xml:space="preserve"> Итого</t>
  </si>
  <si>
    <t>Получить</t>
  </si>
  <si>
    <t>Доля</t>
  </si>
  <si>
    <t>Сумма</t>
  </si>
  <si>
    <t>Среднее</t>
  </si>
  <si>
    <t>Налоги</t>
  </si>
  <si>
    <t>Зарплата работников за февраль</t>
  </si>
  <si>
    <t>Зарплата работников за март</t>
  </si>
  <si>
    <t>Месяц</t>
  </si>
  <si>
    <t>Всего получить</t>
  </si>
  <si>
    <t>февраль</t>
  </si>
  <si>
    <t>март</t>
  </si>
  <si>
    <t>январь</t>
  </si>
  <si>
    <t>Соколов</t>
  </si>
  <si>
    <t>Петров</t>
  </si>
  <si>
    <t>Иванов</t>
  </si>
  <si>
    <t>Алексеев</t>
  </si>
  <si>
    <t>Пономаренко</t>
  </si>
  <si>
    <t>Актер</t>
  </si>
  <si>
    <t>Художник</t>
  </si>
  <si>
    <t>Программист</t>
  </si>
  <si>
    <t>Врач</t>
  </si>
  <si>
    <t>Юрист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</si>
</sst>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BYN]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1" fillId="0" borderId="6" xfId="0" applyFont="1" applyBorder="1" applyAlignment="1">
      <alignment horizontal="center"/>
    </xf>
    <xf numFmtId="0" fontId="0" fillId="0" borderId="6" xfId="0" applyBorder="1"/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Получить</a:t>
            </a:r>
          </a:p>
        </c:rich>
      </c:tx>
      <c:layout>
        <c:manualLayout>
          <c:xMode val="edge"/>
          <c:yMode val="edge"/>
          <c:x val="0.40802190280629702"/>
          <c:y val="4.2031515914610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Соколов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1B-4F8C-8BB9-5908128339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6F3-48E4-BA5C-9BFF239EFD2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F3-48E4-BA5C-9BFF239EFD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6F3-48E4-BA5C-9BFF239EFD2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F3-48E4-BA5C-9BFF239EFD24}"/>
              </c:ext>
            </c:extLst>
          </c:dPt>
          <c:cat>
            <c:strRef>
              <c:f>Лист1!$B$3:$B$7</c:f>
              <c:strCache>
                <c:ptCount val="5"/>
                <c:pt idx="0">
                  <c:v>Соколов</c:v>
                </c:pt>
                <c:pt idx="1">
                  <c:v>Петров</c:v>
                </c:pt>
                <c:pt idx="2">
                  <c:v>Иванов</c:v>
                </c:pt>
                <c:pt idx="3">
                  <c:v>Алексеев</c:v>
                </c:pt>
                <c:pt idx="4">
                  <c:v>Пономаренко</c:v>
                </c:pt>
              </c:strCache>
            </c:strRef>
          </c:cat>
          <c:val>
            <c:numRef>
              <c:f>Лист1!$J$3:$J$7</c:f>
              <c:numCache>
                <c:formatCode>#\ ##0\ [$BYN]</c:formatCode>
                <c:ptCount val="5"/>
                <c:pt idx="0">
                  <c:v>480</c:v>
                </c:pt>
                <c:pt idx="1">
                  <c:v>892.16000000000008</c:v>
                </c:pt>
                <c:pt idx="2">
                  <c:v>1088</c:v>
                </c:pt>
                <c:pt idx="3">
                  <c:v>481.43999999999994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3-48E4-BA5C-9BFF239EFD24}"/>
            </c:ext>
          </c:extLst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Петров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C6F3-48E4-BA5C-9BFF239EFD24}"/>
            </c:ext>
          </c:extLst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Иванов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C6F3-48E4-BA5C-9BFF239EFD24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Алексеев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C6F3-48E4-BA5C-9BFF239EFD24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Пономаренко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C6F3-48E4-BA5C-9BFF239E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073408"/>
        <c:axId val="1689830080"/>
      </c:barChart>
      <c:catAx>
        <c:axId val="179107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9830080"/>
        <c:crosses val="autoZero"/>
        <c:auto val="1"/>
        <c:lblAlgn val="ctr"/>
        <c:lblOffset val="100"/>
        <c:noMultiLvlLbl val="0"/>
      </c:catAx>
      <c:valAx>
        <c:axId val="16898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BYN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Получить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Соколов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0B-4CE3-801B-E103855DB95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C0B-4CE3-801B-E103855DB9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C0B-4CE3-801B-E103855DB9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0B-4CE3-801B-E103855DB95E}"/>
              </c:ext>
            </c:extLst>
          </c:dPt>
          <c:cat>
            <c:strRef>
              <c:f>Лист2!$B$3:$B$7</c:f>
              <c:strCache>
                <c:ptCount val="5"/>
                <c:pt idx="0">
                  <c:v>Соколов</c:v>
                </c:pt>
                <c:pt idx="1">
                  <c:v>Петров</c:v>
                </c:pt>
                <c:pt idx="2">
                  <c:v>Иванов</c:v>
                </c:pt>
                <c:pt idx="3">
                  <c:v>Алексеев</c:v>
                </c:pt>
                <c:pt idx="4">
                  <c:v>Пономаренко</c:v>
                </c:pt>
              </c:strCache>
            </c:strRef>
          </c:cat>
          <c:val>
            <c:numRef>
              <c:f>Лист2!$J$3:$J$7</c:f>
              <c:numCache>
                <c:formatCode>#\ ##0\ [$BYN]</c:formatCode>
                <c:ptCount val="5"/>
                <c:pt idx="0">
                  <c:v>528.00000000000011</c:v>
                </c:pt>
                <c:pt idx="1">
                  <c:v>981.37599999999998</c:v>
                </c:pt>
                <c:pt idx="2">
                  <c:v>1196.8000000000002</c:v>
                </c:pt>
                <c:pt idx="3">
                  <c:v>529.58400000000006</c:v>
                </c:pt>
                <c:pt idx="4">
                  <c:v>336.6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B-4CE3-801B-E103855DB95E}"/>
            </c:ext>
          </c:extLst>
        </c:ser>
        <c:ser>
          <c:idx val="1"/>
          <c:order val="1"/>
          <c:tx>
            <c:strRef>
              <c:f>Лист2!$B$4</c:f>
              <c:strCache>
                <c:ptCount val="1"/>
                <c:pt idx="0">
                  <c:v>Петров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3C0B-4CE3-801B-E103855DB95E}"/>
            </c:ext>
          </c:extLst>
        </c:ser>
        <c:ser>
          <c:idx val="2"/>
          <c:order val="2"/>
          <c:tx>
            <c:strRef>
              <c:f>Лист2!$B$5</c:f>
              <c:strCache>
                <c:ptCount val="1"/>
                <c:pt idx="0">
                  <c:v>Иванов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3C0B-4CE3-801B-E103855DB95E}"/>
            </c:ext>
          </c:extLst>
        </c:ser>
        <c:ser>
          <c:idx val="3"/>
          <c:order val="3"/>
          <c:tx>
            <c:strRef>
              <c:f>Лист2!$B$6</c:f>
              <c:strCache>
                <c:ptCount val="1"/>
                <c:pt idx="0">
                  <c:v>Алексеев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3C0B-4CE3-801B-E103855DB95E}"/>
            </c:ext>
          </c:extLst>
        </c:ser>
        <c:ser>
          <c:idx val="4"/>
          <c:order val="4"/>
          <c:tx>
            <c:strRef>
              <c:f>Лист2!$B$7</c:f>
              <c:strCache>
                <c:ptCount val="1"/>
                <c:pt idx="0">
                  <c:v>Пономаренко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3C0B-4CE3-801B-E103855D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29279"/>
        <c:axId val="343424287"/>
      </c:barChart>
      <c:catAx>
        <c:axId val="343429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3424287"/>
        <c:crosses val="autoZero"/>
        <c:auto val="1"/>
        <c:lblAlgn val="ctr"/>
        <c:lblOffset val="100"/>
        <c:noMultiLvlLbl val="0"/>
      </c:catAx>
      <c:valAx>
        <c:axId val="3434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BYN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4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Получить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Соколов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A4-4F39-A4BB-F35549AC00D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9A4-4F39-A4BB-F35549AC00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A4-4F39-A4BB-F35549AC00D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9A4-4F39-A4BB-F35549AC00DB}"/>
              </c:ext>
            </c:extLst>
          </c:dPt>
          <c:cat>
            <c:strRef>
              <c:f>Лист3!$B$3:$B$7</c:f>
              <c:strCache>
                <c:ptCount val="5"/>
                <c:pt idx="0">
                  <c:v>Соколов</c:v>
                </c:pt>
                <c:pt idx="1">
                  <c:v>Петров</c:v>
                </c:pt>
                <c:pt idx="2">
                  <c:v>Иванов</c:v>
                </c:pt>
                <c:pt idx="3">
                  <c:v>Алексеев</c:v>
                </c:pt>
                <c:pt idx="4">
                  <c:v>Пономаренко</c:v>
                </c:pt>
              </c:strCache>
            </c:strRef>
          </c:cat>
          <c:val>
            <c:numRef>
              <c:f>Лист3!$J$3:$J$7</c:f>
              <c:numCache>
                <c:formatCode>#\ ##0\ [$BYN]</c:formatCode>
                <c:ptCount val="5"/>
                <c:pt idx="0">
                  <c:v>554.40000000000009</c:v>
                </c:pt>
                <c:pt idx="1">
                  <c:v>1030.4448</c:v>
                </c:pt>
                <c:pt idx="2">
                  <c:v>1256.6400000000001</c:v>
                </c:pt>
                <c:pt idx="3">
                  <c:v>556.06320000000005</c:v>
                </c:pt>
                <c:pt idx="4">
                  <c:v>353.43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4-4F39-A4BB-F35549AC00DB}"/>
            </c:ext>
          </c:extLst>
        </c:ser>
        <c:ser>
          <c:idx val="1"/>
          <c:order val="1"/>
          <c:tx>
            <c:strRef>
              <c:f>Лист2!$B$4</c:f>
              <c:strCache>
                <c:ptCount val="1"/>
                <c:pt idx="0">
                  <c:v>Петров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D9A4-4F39-A4BB-F35549AC00DB}"/>
            </c:ext>
          </c:extLst>
        </c:ser>
        <c:ser>
          <c:idx val="2"/>
          <c:order val="2"/>
          <c:tx>
            <c:strRef>
              <c:f>Лист2!$B$5</c:f>
              <c:strCache>
                <c:ptCount val="1"/>
                <c:pt idx="0">
                  <c:v>Иванов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D9A4-4F39-A4BB-F35549AC00DB}"/>
            </c:ext>
          </c:extLst>
        </c:ser>
        <c:ser>
          <c:idx val="3"/>
          <c:order val="3"/>
          <c:tx>
            <c:strRef>
              <c:f>Лист2!$B$6</c:f>
              <c:strCache>
                <c:ptCount val="1"/>
                <c:pt idx="0">
                  <c:v>Алексеев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D9A4-4F39-A4BB-F35549AC00DB}"/>
            </c:ext>
          </c:extLst>
        </c:ser>
        <c:ser>
          <c:idx val="4"/>
          <c:order val="4"/>
          <c:tx>
            <c:strRef>
              <c:f>Лист2!$B$7</c:f>
              <c:strCache>
                <c:ptCount val="1"/>
                <c:pt idx="0">
                  <c:v>Пономаренко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D9A4-4F39-A4BB-F35549AC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645551"/>
        <c:axId val="349650543"/>
      </c:barChart>
      <c:catAx>
        <c:axId val="349645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650543"/>
        <c:crosses val="autoZero"/>
        <c:auto val="1"/>
        <c:lblAlgn val="ctr"/>
        <c:lblOffset val="100"/>
        <c:noMultiLvlLbl val="0"/>
      </c:catAx>
      <c:valAx>
        <c:axId val="3496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BYN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64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Лист4!$A$1:$A$4</c15:sqref>
                  </c15:fullRef>
                </c:ext>
              </c:extLst>
              <c:f>Лист4!$A$2:$A$4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Лист4!$B$1:$B$4</c15:sqref>
                  </c15:fullRef>
                </c:ext>
              </c:extLst>
              <c:f>Лист4!$B$2:$B$4</c:f>
              <c:numCache>
                <c:formatCode>#\ ##0\ [$BYN]</c:formatCode>
                <c:ptCount val="3"/>
                <c:pt idx="0">
                  <c:v>3247.6</c:v>
                </c:pt>
                <c:pt idx="1">
                  <c:v>3572.36</c:v>
                </c:pt>
                <c:pt idx="2">
                  <c:v>3750.9780000000001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9-47C8-A49F-CF355889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88728"/>
        <c:axId val="4122890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Лист4!$A$1:$A$4</c15:sqref>
                        </c15:fullRef>
                        <c15:formulaRef>
                          <c15:sqref>Лист4!$A$2:$A$4</c15:sqref>
                        </c15:formulaRef>
                      </c:ext>
                    </c:extLst>
                    <c:strCache>
                      <c:ptCount val="3"/>
                      <c:pt idx="0">
                        <c:v>январь</c:v>
                      </c:pt>
                      <c:pt idx="1">
                        <c:v>февраль</c:v>
                      </c:pt>
                      <c:pt idx="2">
                        <c:v>март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Лист4!$C$1:$C$4</c15:sqref>
                        </c15:fullRef>
                        <c15:formulaRef>
                          <c15:sqref>Лист4!$C$2:$C$4</c15:sqref>
                        </c15:formulaRef>
                      </c:ext>
                    </c:extLst>
                    <c:numCache>
                      <c:formatCode>#\ ##0\ [$BYN]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C59-47C8-A49F-CF355889E1DC}"/>
                  </c:ext>
                </c:extLst>
              </c15:ser>
            </c15:filteredBarSeries>
          </c:ext>
        </c:extLst>
      </c:barChart>
      <c:catAx>
        <c:axId val="41228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289056"/>
        <c:crosses val="autoZero"/>
        <c:auto val="1"/>
        <c:lblAlgn val="ctr"/>
        <c:lblOffset val="100"/>
        <c:noMultiLvlLbl val="0"/>
      </c:catAx>
      <c:valAx>
        <c:axId val="41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28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515877</xdr:colOff>
      <xdr:row>11</xdr:row>
      <xdr:rowOff>29263</xdr:rowOff>
    </xdr:from>
    <xdr:to>
      <xdr:col>10</xdr:col>
      <xdr:colOff>528916</xdr:colOff>
      <xdr:row>28</xdr:row>
      <xdr:rowOff>107577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690717-4CD8-4EE3-9BCD-4143E5F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729779</xdr:colOff>
      <xdr:row>11</xdr:row>
      <xdr:rowOff>170119</xdr:rowOff>
    </xdr:from>
    <xdr:to>
      <xdr:col>8</xdr:col>
      <xdr:colOff>285145</xdr:colOff>
      <xdr:row>26</xdr:row>
      <xdr:rowOff>13531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865216</xdr:colOff>
      <xdr:row>10</xdr:row>
      <xdr:rowOff>123304</xdr:rowOff>
    </xdr:from>
    <xdr:to>
      <xdr:col>7</xdr:col>
      <xdr:colOff>672638</xdr:colOff>
      <xdr:row>25</xdr:row>
      <xdr:rowOff>6926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7</xdr:row>
      <xdr:rowOff>76200</xdr:rowOff>
    </xdr:from>
    <xdr:to>
      <xdr:col>8</xdr:col>
      <xdr:colOff>289560</xdr:colOff>
      <xdr:row>22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61971C-91C9-474F-85BB-E260399AB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topLeftCell="B1" zoomScale="85" zoomScaleNormal="85" workbookViewId="0">
      <selection activeCell="G4" sqref="G4"/>
    </sheetView>
  </sheetViews>
  <sheetFormatPr defaultRowHeight="14.4" x14ac:dyDescent="0.3"/>
  <cols>
    <col min="1" max="1" width="7" customWidth="1"/>
    <col min="2" max="2" width="13" customWidth="1"/>
    <col min="3" max="3" width="19.5546875" customWidth="1"/>
    <col min="5" max="6" width="9.44140625" bestFit="1" customWidth="1"/>
    <col min="7" max="7" width="18.44140625" customWidth="1"/>
    <col min="8" max="8" width="9.44140625" bestFit="1" customWidth="1"/>
    <col min="10" max="10" width="10.33203125" customWidth="1"/>
  </cols>
  <sheetData>
    <row r="1" spans="1:1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1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J2" s="1" t="s">
        <v>9</v>
      </c>
      <c r="K2" s="1" t="s">
        <v>10</v>
      </c>
    </row>
    <row r="3" spans="1:11" x14ac:dyDescent="0.3">
      <c r="A3" s="2">
        <v>1</v>
      </c>
      <c r="B3" s="3" t="s">
        <v>21</v>
      </c>
      <c r="C3" s="3" t="s">
        <v>26</v>
      </c>
      <c r="D3" s="2">
        <v>8</v>
      </c>
      <c r="E3" s="6">
        <v>400</v>
      </c>
      <c r="F3" s="6">
        <f>0.5*$E$3</f>
        <v>200</v>
      </c>
      <c r="G3" s="6">
        <f>IF(D3&gt;10,0.2*E3,0)</f>
        <v>0</v>
      </c>
      <c r="H3" s="4">
        <f>SUM(E3:G3)</f>
        <v>600</v>
      </c>
      <c r="I3" s="4">
        <f>0.2*H3</f>
        <v>120</v>
      </c>
      <c r="J3" s="4">
        <f>H3-I3</f>
        <v>480</v>
      </c>
      <c r="K3" s="7">
        <f>J3/J8</f>
        <v>0.14780145338095824</v>
      </c>
    </row>
    <row r="4" spans="1:11" x14ac:dyDescent="0.3">
      <c r="A4" s="2">
        <v>2</v>
      </c>
      <c r="B4" s="3" t="s">
        <v>22</v>
      </c>
      <c r="C4" s="3" t="s">
        <v>27</v>
      </c>
      <c r="D4" s="2">
        <v>11</v>
      </c>
      <c r="E4" s="6">
        <v>656</v>
      </c>
      <c r="F4" s="6">
        <f>0.5*$E$4</f>
        <v>328</v>
      </c>
      <c r="G4" s="6">
        <f>IF(D4&gt;10,0.2*E4,0)</f>
        <v>131.20000000000002</v>
      </c>
      <c r="H4" s="5">
        <f>SUM(E4:G4)</f>
        <v>1115.2</v>
      </c>
      <c r="I4" s="5">
        <f>0.2*H4</f>
        <v>223.04000000000002</v>
      </c>
      <c r="J4" s="5">
        <f>H4-I4</f>
        <v>892.16000000000008</v>
      </c>
      <c r="K4" s="7">
        <f>J4/J8</f>
        <v>0.27471363468407445</v>
      </c>
    </row>
    <row r="5" spans="1:11" x14ac:dyDescent="0.3">
      <c r="A5" s="2">
        <v>3</v>
      </c>
      <c r="B5" s="3" t="s">
        <v>23</v>
      </c>
      <c r="C5" s="3" t="s">
        <v>28</v>
      </c>
      <c r="D5" s="2">
        <v>25</v>
      </c>
      <c r="E5" s="6">
        <v>800</v>
      </c>
      <c r="F5" s="6">
        <f>0.5*E5</f>
        <v>400</v>
      </c>
      <c r="G5" s="6">
        <f>IF(D5&gt;10,0.2*E5,0)</f>
        <v>160</v>
      </c>
      <c r="H5" s="5">
        <f>SUM(E5:G5)</f>
        <v>1360</v>
      </c>
      <c r="I5" s="5">
        <f>0.2*H5</f>
        <v>272</v>
      </c>
      <c r="J5" s="5">
        <f>H5-I5</f>
        <v>1088</v>
      </c>
      <c r="K5" s="7">
        <f>J5/J8</f>
        <v>0.33501662766350537</v>
      </c>
    </row>
    <row r="6" spans="1:11" x14ac:dyDescent="0.3">
      <c r="A6" s="2">
        <v>4</v>
      </c>
      <c r="B6" s="3" t="s">
        <v>24</v>
      </c>
      <c r="C6" s="3" t="s">
        <v>29</v>
      </c>
      <c r="D6" s="2">
        <v>16</v>
      </c>
      <c r="E6" s="6">
        <v>354</v>
      </c>
      <c r="F6" s="6">
        <f>0.5*$E$6</f>
        <v>177</v>
      </c>
      <c r="G6" s="6">
        <f>IF(D6&gt;10,0.2*E6,0)</f>
        <v>70.8</v>
      </c>
      <c r="H6" s="5">
        <f>SUM(E6:G6)</f>
        <v>601.79999999999995</v>
      </c>
      <c r="I6" s="5">
        <f>0.2*H6</f>
        <v>120.36</v>
      </c>
      <c r="J6" s="5">
        <f>H6-I6</f>
        <v>481.43999999999994</v>
      </c>
      <c r="K6" s="7">
        <f>J6/J8</f>
        <v>0.1482448577411011</v>
      </c>
    </row>
    <row r="7" spans="1:11" x14ac:dyDescent="0.3">
      <c r="A7" s="2">
        <v>5</v>
      </c>
      <c r="B7" s="3" t="s">
        <v>25</v>
      </c>
      <c r="C7" s="10" t="s">
        <v>30</v>
      </c>
      <c r="D7" s="2">
        <v>1</v>
      </c>
      <c r="E7" s="6">
        <v>255</v>
      </c>
      <c r="F7" s="6">
        <f>0.5*$E$7</f>
        <v>127.5</v>
      </c>
      <c r="G7" s="6">
        <f>IF(D7&gt;10,0.2*E7,0)</f>
        <v>0</v>
      </c>
      <c r="H7" s="5">
        <f>SUM(E7:G7)</f>
        <v>382.5</v>
      </c>
      <c r="I7" s="5">
        <f>0.2*H7</f>
        <v>76.5</v>
      </c>
      <c r="J7" s="5">
        <f>H7-I7</f>
        <v>306</v>
      </c>
      <c r="K7" s="7">
        <f>J7/J8</f>
        <v>9.4223426530360879E-2</v>
      </c>
    </row>
    <row r="8" spans="1:11" x14ac:dyDescent="0.3">
      <c r="A8" s="12" t="s">
        <v>11</v>
      </c>
      <c r="B8" s="13"/>
      <c r="C8" s="13"/>
      <c r="D8" s="14"/>
      <c r="E8" s="5">
        <f t="shared" ref="E8:K8" si="0">SUM(E3:E7)</f>
        <v>2465</v>
      </c>
      <c r="F8" s="5">
        <f t="shared" si="0"/>
        <v>1232.5</v>
      </c>
      <c r="G8" s="5">
        <f t="shared" si="0"/>
        <v>362.00000000000006</v>
      </c>
      <c r="H8" s="5">
        <f t="shared" si="0"/>
        <v>4059.5</v>
      </c>
      <c r="I8" s="5">
        <f t="shared" si="0"/>
        <v>811.9</v>
      </c>
      <c r="J8" s="5">
        <f t="shared" si="0"/>
        <v>3247.6</v>
      </c>
      <c r="K8" s="7">
        <f t="shared" si="0"/>
        <v>1</v>
      </c>
    </row>
    <row r="9" spans="1:11" x14ac:dyDescent="0.3">
      <c r="A9" s="12" t="s">
        <v>12</v>
      </c>
      <c r="B9" s="13"/>
      <c r="C9" s="13"/>
      <c r="D9" s="14"/>
      <c r="E9" s="5">
        <f t="shared" ref="E9:K9" si="1">AVERAGE(E3:E7)</f>
        <v>493</v>
      </c>
      <c r="F9" s="5">
        <f t="shared" si="1"/>
        <v>246.5</v>
      </c>
      <c r="G9" s="5">
        <f t="shared" si="1"/>
        <v>72.400000000000006</v>
      </c>
      <c r="H9" s="5">
        <f t="shared" si="1"/>
        <v>811.9</v>
      </c>
      <c r="I9" s="5">
        <f t="shared" si="1"/>
        <v>162.38</v>
      </c>
      <c r="J9" s="5">
        <f t="shared" si="1"/>
        <v>649.52</v>
      </c>
      <c r="K9" s="7">
        <f t="shared" si="1"/>
        <v>0.2</v>
      </c>
    </row>
  </sheetData>
  <mergeCells count="3">
    <mergeCell ref="A1:K1"/>
    <mergeCell ref="A8:D8"/>
    <mergeCell ref="A9:D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zoomScale="86" zoomScaleNormal="86" workbookViewId="0">
      <selection activeCell="E4" sqref="E4"/>
    </sheetView>
  </sheetViews>
  <sheetFormatPr defaultRowHeight="14.4" x14ac:dyDescent="0.3"/>
  <cols>
    <col min="2" max="2" width="12.77734375" customWidth="1"/>
    <col min="3" max="3" width="20.5546875" customWidth="1"/>
    <col min="5" max="5" width="12.109375" customWidth="1"/>
    <col min="6" max="6" width="11.88671875" customWidth="1"/>
    <col min="7" max="7" width="18.44140625" customWidth="1"/>
    <col min="8" max="8" width="11.88671875" customWidth="1"/>
    <col min="10" max="10" width="9.6640625" customWidth="1"/>
  </cols>
  <sheetData>
    <row r="1" spans="1:11" x14ac:dyDescent="0.3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J2" s="1" t="s">
        <v>9</v>
      </c>
      <c r="K2" s="1" t="s">
        <v>10</v>
      </c>
    </row>
    <row r="3" spans="1:11" x14ac:dyDescent="0.3">
      <c r="A3" s="2">
        <v>1</v>
      </c>
      <c r="B3" s="3" t="s">
        <v>21</v>
      </c>
      <c r="C3" s="3" t="s">
        <v>26</v>
      </c>
      <c r="D3" s="2">
        <v>8</v>
      </c>
      <c r="E3" s="6">
        <f>Лист1!E3*1.1</f>
        <v>440.00000000000006</v>
      </c>
      <c r="F3" s="6">
        <f>0.5*$E$3</f>
        <v>220.00000000000003</v>
      </c>
      <c r="G3" s="6">
        <f>IF(D3&gt;10,0.2*E3,0)</f>
        <v>0</v>
      </c>
      <c r="H3" s="4">
        <f>SUM(E3:G3)</f>
        <v>660.00000000000011</v>
      </c>
      <c r="I3" s="4">
        <f>0.2*H3</f>
        <v>132.00000000000003</v>
      </c>
      <c r="J3" s="4">
        <f>H3-I3</f>
        <v>528.00000000000011</v>
      </c>
      <c r="K3" s="7">
        <f>J3/J8</f>
        <v>0.14780145338095826</v>
      </c>
    </row>
    <row r="4" spans="1:11" x14ac:dyDescent="0.3">
      <c r="A4" s="2">
        <v>2</v>
      </c>
      <c r="B4" s="3" t="s">
        <v>22</v>
      </c>
      <c r="C4" s="3" t="s">
        <v>27</v>
      </c>
      <c r="D4" s="2">
        <v>11</v>
      </c>
      <c r="E4" s="6">
        <f>Лист1!E4*1.1</f>
        <v>721.6</v>
      </c>
      <c r="F4" s="6">
        <f>0.5*$E$4</f>
        <v>360.8</v>
      </c>
      <c r="G4" s="6">
        <f>IF(D4&gt;10,0.2*E4,0)</f>
        <v>144.32000000000002</v>
      </c>
      <c r="H4" s="5">
        <f>SUM(E4:G4)</f>
        <v>1226.72</v>
      </c>
      <c r="I4" s="5">
        <f>0.2*H4</f>
        <v>245.34400000000002</v>
      </c>
      <c r="J4" s="5">
        <f>H4-I4</f>
        <v>981.37599999999998</v>
      </c>
      <c r="K4" s="7">
        <f>J4/J8</f>
        <v>0.27471363468407439</v>
      </c>
    </row>
    <row r="5" spans="1:11" x14ac:dyDescent="0.3">
      <c r="A5" s="2">
        <v>3</v>
      </c>
      <c r="B5" s="3" t="s">
        <v>23</v>
      </c>
      <c r="C5" s="3" t="s">
        <v>28</v>
      </c>
      <c r="D5" s="2">
        <v>25</v>
      </c>
      <c r="E5" s="6">
        <f>Лист1!E5*1.1</f>
        <v>880.00000000000011</v>
      </c>
      <c r="F5" s="6">
        <f>0.5*E5</f>
        <v>440.00000000000006</v>
      </c>
      <c r="G5" s="6">
        <f>IF(D5&gt;10,0.2*E5,0)</f>
        <v>176.00000000000003</v>
      </c>
      <c r="H5" s="5">
        <f>SUM(E5:G5)</f>
        <v>1496.0000000000002</v>
      </c>
      <c r="I5" s="5">
        <f>0.2*H5</f>
        <v>299.20000000000005</v>
      </c>
      <c r="J5" s="5">
        <f>H5-I5</f>
        <v>1196.8000000000002</v>
      </c>
      <c r="K5" s="7">
        <f>J5/J8</f>
        <v>0.33501662766350537</v>
      </c>
    </row>
    <row r="6" spans="1:11" x14ac:dyDescent="0.3">
      <c r="A6" s="2">
        <v>4</v>
      </c>
      <c r="B6" s="3" t="s">
        <v>24</v>
      </c>
      <c r="C6" s="3" t="s">
        <v>29</v>
      </c>
      <c r="D6" s="2">
        <v>16</v>
      </c>
      <c r="E6" s="6">
        <f>Лист1!E6*1.1</f>
        <v>389.40000000000003</v>
      </c>
      <c r="F6" s="6">
        <f>0.5*$E$6</f>
        <v>194.70000000000002</v>
      </c>
      <c r="G6" s="6">
        <f>IF(D6&gt;10,0.2*E6,0)</f>
        <v>77.88000000000001</v>
      </c>
      <c r="H6" s="5">
        <f>SUM(E6:G6)</f>
        <v>661.98</v>
      </c>
      <c r="I6" s="5">
        <f>0.2*H6</f>
        <v>132.39600000000002</v>
      </c>
      <c r="J6" s="5">
        <f>H6-I6</f>
        <v>529.58400000000006</v>
      </c>
      <c r="K6" s="7">
        <f>J6/J8</f>
        <v>0.14824485774110113</v>
      </c>
    </row>
    <row r="7" spans="1:11" x14ac:dyDescent="0.3">
      <c r="A7" s="2">
        <v>5</v>
      </c>
      <c r="B7" s="3" t="s">
        <v>25</v>
      </c>
      <c r="C7" s="10" t="s">
        <v>30</v>
      </c>
      <c r="D7" s="2">
        <v>1</v>
      </c>
      <c r="E7" s="6">
        <f>Лист1!E7*1.1</f>
        <v>280.5</v>
      </c>
      <c r="F7" s="6">
        <f>0.5*$E$7</f>
        <v>140.25</v>
      </c>
      <c r="G7" s="6">
        <f>IF(D7&gt;10,0.2*E7,0)</f>
        <v>0</v>
      </c>
      <c r="H7" s="5">
        <f>SUM(E7:G7)</f>
        <v>420.75</v>
      </c>
      <c r="I7" s="5">
        <f>0.2*H7</f>
        <v>84.15</v>
      </c>
      <c r="J7" s="5">
        <f>H7-I7</f>
        <v>336.6</v>
      </c>
      <c r="K7" s="7">
        <f>J7/J8</f>
        <v>9.4223426530360879E-2</v>
      </c>
    </row>
    <row r="8" spans="1:11" x14ac:dyDescent="0.3">
      <c r="A8" s="12" t="s">
        <v>11</v>
      </c>
      <c r="B8" s="13"/>
      <c r="C8" s="13"/>
      <c r="D8" s="14"/>
      <c r="E8" s="5">
        <f t="shared" ref="E8:K8" si="0">SUM(E3:E7)</f>
        <v>2711.5000000000005</v>
      </c>
      <c r="F8" s="5">
        <f t="shared" si="0"/>
        <v>1355.7500000000002</v>
      </c>
      <c r="G8" s="5">
        <f t="shared" si="0"/>
        <v>398.20000000000005</v>
      </c>
      <c r="H8" s="5">
        <f t="shared" si="0"/>
        <v>4465.4500000000007</v>
      </c>
      <c r="I8" s="5">
        <f t="shared" si="0"/>
        <v>893.09</v>
      </c>
      <c r="J8" s="5">
        <f t="shared" si="0"/>
        <v>3572.36</v>
      </c>
      <c r="K8" s="7">
        <f t="shared" si="0"/>
        <v>1.0000000000000002</v>
      </c>
    </row>
    <row r="9" spans="1:11" x14ac:dyDescent="0.3">
      <c r="A9" s="12" t="s">
        <v>12</v>
      </c>
      <c r="B9" s="13"/>
      <c r="C9" s="13"/>
      <c r="D9" s="14"/>
      <c r="E9" s="5">
        <f t="shared" ref="E9:K9" si="1">AVERAGE(E3:E7)</f>
        <v>542.30000000000007</v>
      </c>
      <c r="F9" s="5">
        <f t="shared" si="1"/>
        <v>271.15000000000003</v>
      </c>
      <c r="G9" s="5">
        <f t="shared" si="1"/>
        <v>79.640000000000015</v>
      </c>
      <c r="H9" s="5">
        <f t="shared" si="1"/>
        <v>893.09000000000015</v>
      </c>
      <c r="I9" s="5">
        <f t="shared" si="1"/>
        <v>178.61799999999999</v>
      </c>
      <c r="J9" s="5">
        <f t="shared" si="1"/>
        <v>714.47199999999998</v>
      </c>
      <c r="K9" s="7">
        <f t="shared" si="1"/>
        <v>0.20000000000000004</v>
      </c>
    </row>
  </sheetData>
  <mergeCells count="3">
    <mergeCell ref="A1:K1"/>
    <mergeCell ref="A8:D8"/>
    <mergeCell ref="A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activeCell="F3" sqref="F3"/>
    </sheetView>
  </sheetViews>
  <sheetFormatPr defaultRowHeight="14.4" x14ac:dyDescent="0.3"/>
  <cols>
    <col min="2" max="2" width="13.44140625" customWidth="1"/>
    <col min="3" max="3" width="20.44140625" customWidth="1"/>
    <col min="5" max="5" width="10.21875" customWidth="1"/>
    <col min="6" max="6" width="10.33203125" customWidth="1"/>
    <col min="7" max="7" width="17" customWidth="1"/>
    <col min="8" max="8" width="11" customWidth="1"/>
    <col min="10" max="10" width="10.77734375" customWidth="1"/>
  </cols>
  <sheetData>
    <row r="1" spans="1:11" x14ac:dyDescent="0.3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J2" s="1" t="s">
        <v>9</v>
      </c>
      <c r="K2" s="1" t="s">
        <v>10</v>
      </c>
    </row>
    <row r="3" spans="1:11" x14ac:dyDescent="0.3">
      <c r="A3" s="2">
        <v>1</v>
      </c>
      <c r="B3" s="3" t="s">
        <v>21</v>
      </c>
      <c r="C3" s="3" t="s">
        <v>26</v>
      </c>
      <c r="D3" s="2">
        <v>8</v>
      </c>
      <c r="E3" s="6">
        <f>Лист2!E3*1.05</f>
        <v>462.00000000000006</v>
      </c>
      <c r="F3" s="6">
        <f>0.5*$E$3</f>
        <v>231.00000000000003</v>
      </c>
      <c r="G3" s="6">
        <f>IF(D3&gt;10,0.2*E3,0)</f>
        <v>0</v>
      </c>
      <c r="H3" s="4">
        <f>SUM(E3:G3)</f>
        <v>693.00000000000011</v>
      </c>
      <c r="I3" s="4">
        <f>0.2*H3</f>
        <v>138.60000000000002</v>
      </c>
      <c r="J3" s="4">
        <f>H3-I3</f>
        <v>554.40000000000009</v>
      </c>
      <c r="K3" s="7">
        <f>J3/J8</f>
        <v>0.14780145338095826</v>
      </c>
    </row>
    <row r="4" spans="1:11" x14ac:dyDescent="0.3">
      <c r="A4" s="2">
        <v>2</v>
      </c>
      <c r="B4" s="3" t="s">
        <v>22</v>
      </c>
      <c r="C4" s="3" t="s">
        <v>27</v>
      </c>
      <c r="D4" s="2">
        <v>11</v>
      </c>
      <c r="E4" s="6">
        <f>Лист2!E4*1.05</f>
        <v>757.68000000000006</v>
      </c>
      <c r="F4" s="6">
        <f>0.5*$E$4</f>
        <v>378.84000000000003</v>
      </c>
      <c r="G4" s="6">
        <f>IF(D4&gt;10,0.2*E4,0)</f>
        <v>151.53600000000003</v>
      </c>
      <c r="H4" s="5">
        <f>SUM(E4:G4)</f>
        <v>1288.056</v>
      </c>
      <c r="I4" s="5">
        <f>0.2*H4</f>
        <v>257.6112</v>
      </c>
      <c r="J4" s="5">
        <f>H4-I4</f>
        <v>1030.4448</v>
      </c>
      <c r="K4" s="7">
        <f>J4/J8</f>
        <v>0.27471363468407439</v>
      </c>
    </row>
    <row r="5" spans="1:11" x14ac:dyDescent="0.3">
      <c r="A5" s="2">
        <v>3</v>
      </c>
      <c r="B5" s="3" t="s">
        <v>23</v>
      </c>
      <c r="C5" s="3" t="s">
        <v>28</v>
      </c>
      <c r="D5" s="2">
        <v>25</v>
      </c>
      <c r="E5" s="6">
        <f>Лист2!E5*1.05</f>
        <v>924.00000000000011</v>
      </c>
      <c r="F5" s="6">
        <f>0.5*E5</f>
        <v>462.00000000000006</v>
      </c>
      <c r="G5" s="6">
        <f>IF(D5&gt;10,0.2*E5,0)</f>
        <v>184.80000000000004</v>
      </c>
      <c r="H5" s="5">
        <f>SUM(E5:G5)</f>
        <v>1570.8000000000002</v>
      </c>
      <c r="I5" s="5">
        <f>0.2*H5</f>
        <v>314.16000000000008</v>
      </c>
      <c r="J5" s="5">
        <f>H5-I5</f>
        <v>1256.6400000000001</v>
      </c>
      <c r="K5" s="7">
        <f>J5/J8</f>
        <v>0.33501662766350537</v>
      </c>
    </row>
    <row r="6" spans="1:11" x14ac:dyDescent="0.3">
      <c r="A6" s="2">
        <v>4</v>
      </c>
      <c r="B6" s="3" t="s">
        <v>24</v>
      </c>
      <c r="C6" s="3" t="s">
        <v>29</v>
      </c>
      <c r="D6" s="2">
        <v>16</v>
      </c>
      <c r="E6" s="6">
        <f>Лист2!E6*1.05</f>
        <v>408.87000000000006</v>
      </c>
      <c r="F6" s="6">
        <f>0.5*$E$6</f>
        <v>204.43500000000003</v>
      </c>
      <c r="G6" s="6">
        <f>IF(D6&gt;10,0.2*E6,0)</f>
        <v>81.774000000000015</v>
      </c>
      <c r="H6" s="5">
        <f>SUM(E6:G6)</f>
        <v>695.07900000000006</v>
      </c>
      <c r="I6" s="5">
        <f>0.2*H6</f>
        <v>139.01580000000001</v>
      </c>
      <c r="J6" s="5">
        <f>H6-I6</f>
        <v>556.06320000000005</v>
      </c>
      <c r="K6" s="7">
        <f>J6/J8</f>
        <v>0.14824485774110113</v>
      </c>
    </row>
    <row r="7" spans="1:11" x14ac:dyDescent="0.3">
      <c r="A7" s="2">
        <v>5</v>
      </c>
      <c r="B7" s="3" t="s">
        <v>25</v>
      </c>
      <c r="C7" s="10" t="s">
        <v>30</v>
      </c>
      <c r="D7" s="2">
        <v>1</v>
      </c>
      <c r="E7" s="6">
        <f>Лист2!E7*1.05</f>
        <v>294.52500000000003</v>
      </c>
      <c r="F7" s="6">
        <f>0.5*$E$7</f>
        <v>147.26250000000002</v>
      </c>
      <c r="G7" s="6">
        <f>IF(D7&gt;10,0.2*E7,0)</f>
        <v>0</v>
      </c>
      <c r="H7" s="5">
        <f>SUM(E7:G7)</f>
        <v>441.78750000000002</v>
      </c>
      <c r="I7" s="5">
        <f>0.2*H7</f>
        <v>88.357500000000016</v>
      </c>
      <c r="J7" s="5">
        <f>H7-I7</f>
        <v>353.43</v>
      </c>
      <c r="K7" s="7">
        <f>J7/J8</f>
        <v>9.4223426530360879E-2</v>
      </c>
    </row>
    <row r="8" spans="1:11" x14ac:dyDescent="0.3">
      <c r="A8" s="12" t="s">
        <v>11</v>
      </c>
      <c r="B8" s="13"/>
      <c r="C8" s="13"/>
      <c r="D8" s="14"/>
      <c r="E8" s="5">
        <f t="shared" ref="E8:K8" si="0">SUM(E3:E7)</f>
        <v>2847.0750000000003</v>
      </c>
      <c r="F8" s="5">
        <f t="shared" si="0"/>
        <v>1423.5375000000001</v>
      </c>
      <c r="G8" s="5">
        <f t="shared" si="0"/>
        <v>418.11000000000007</v>
      </c>
      <c r="H8" s="5">
        <f t="shared" si="0"/>
        <v>4688.7225000000008</v>
      </c>
      <c r="I8" s="5">
        <f t="shared" si="0"/>
        <v>937.74450000000002</v>
      </c>
      <c r="J8" s="5">
        <f t="shared" si="0"/>
        <v>3750.9780000000001</v>
      </c>
      <c r="K8" s="7">
        <f t="shared" si="0"/>
        <v>1.0000000000000002</v>
      </c>
    </row>
    <row r="9" spans="1:11" x14ac:dyDescent="0.3">
      <c r="A9" s="12" t="s">
        <v>12</v>
      </c>
      <c r="B9" s="13"/>
      <c r="C9" s="13"/>
      <c r="D9" s="14"/>
      <c r="E9" s="5">
        <f t="shared" ref="E9:K9" si="1">AVERAGE(E3:E7)</f>
        <v>569.41500000000008</v>
      </c>
      <c r="F9" s="5">
        <f t="shared" si="1"/>
        <v>284.70750000000004</v>
      </c>
      <c r="G9" s="5">
        <f t="shared" si="1"/>
        <v>83.622000000000014</v>
      </c>
      <c r="H9" s="5">
        <f t="shared" si="1"/>
        <v>937.74450000000013</v>
      </c>
      <c r="I9" s="5">
        <f t="shared" si="1"/>
        <v>187.5489</v>
      </c>
      <c r="J9" s="5">
        <f t="shared" si="1"/>
        <v>750.19560000000001</v>
      </c>
      <c r="K9" s="7">
        <f t="shared" si="1"/>
        <v>0.20000000000000004</v>
      </c>
    </row>
  </sheetData>
  <mergeCells count="3">
    <mergeCell ref="A1:K1"/>
    <mergeCell ref="A8:D8"/>
    <mergeCell ref="A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workbookViewId="0">
      <selection activeCell="I5" sqref="I5"/>
    </sheetView>
  </sheetViews>
  <sheetFormatPr defaultRowHeight="14.4" x14ac:dyDescent="0.3"/>
  <cols>
    <col min="1" max="1" width="11.44140625" customWidth="1"/>
  </cols>
  <sheetData>
    <row r="1" spans="1:3" x14ac:dyDescent="0.3">
      <c r="A1" s="8" t="s">
        <v>16</v>
      </c>
      <c r="B1" s="15" t="s">
        <v>17</v>
      </c>
      <c r="C1" s="15"/>
    </row>
    <row r="2" spans="1:3" x14ac:dyDescent="0.3">
      <c r="A2" s="9" t="s">
        <v>20</v>
      </c>
      <c r="B2" s="16">
        <f>Лист1!$J$8</f>
        <v>3247.6</v>
      </c>
      <c r="C2" s="16"/>
    </row>
    <row r="3" spans="1:3" x14ac:dyDescent="0.3">
      <c r="A3" s="9" t="s">
        <v>18</v>
      </c>
      <c r="B3" s="16">
        <f>Лист2!$J$8</f>
        <v>3572.36</v>
      </c>
      <c r="C3" s="16"/>
    </row>
    <row r="4" spans="1:3" x14ac:dyDescent="0.3">
      <c r="A4" s="9" t="s">
        <v>19</v>
      </c>
      <c r="B4" s="16">
        <f>Лист3!$J$8</f>
        <v>3750.9780000000001</v>
      </c>
      <c r="C4" s="16"/>
    </row>
  </sheetData>
  <mergeCells count="4">
    <mergeCell ref="B1:C1"/>
    <mergeCell ref="B2:C2"/>
    <mergeCell ref="B3:C3"/>
    <mergeCell ref="B4:C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Виктория Бобр</cp:lastModifiedBy>
  <dcterms:created xsi:type="dcterms:W3CDTF">2020-09-15T12:49:32Z</dcterms:created>
  <dcterms:modified xsi:type="dcterms:W3CDTF">2020-09-22T12:55:58Z</dcterms:modified>
</cp:coreProperties>
</file>